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24226"/>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02A47F0E-6708-4886-A8C8-2EB92DBD1330}" xr6:coauthVersionLast="47" xr6:coauthVersionMax="47" xr10:uidLastSave="{00000000-0000-0000-0000-000000000000}"/>
  <bookViews>
    <workbookView xWindow="-120" yWindow="-120" windowWidth="20730" windowHeight="11160" tabRatio="516" xr2:uid="{00000000-000D-0000-FFFF-FFFF00000000}"/>
  </bookViews>
  <sheets>
    <sheet name="GESTIÓN" sheetId="21" r:id="rId1"/>
    <sheet name="INVERSIÓN" sheetId="23" r:id="rId2"/>
    <sheet name="ACTIVIDADES" sheetId="7" r:id="rId3"/>
    <sheet name="TERRITORIALIZACION" sheetId="26" r:id="rId4"/>
    <sheet name="Hoja1" sheetId="16" state="hidden" r:id="rId5"/>
    <sheet name="SPI" sheetId="15"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5" hidden="1">SPI!$A$446:$H$488</definedName>
    <definedName name="_xlnm.Print_Area" localSheetId="2">ACTIVIDADES!$A$1:$V$50</definedName>
    <definedName name="_xlnm.Print_Area" localSheetId="0">GESTIÓN!$A$1:$FC$19</definedName>
    <definedName name="CONDICION_POBLACIONAL" localSheetId="5">[1]Variables!$C$1:$C$24</definedName>
    <definedName name="CONDICION_POBLACIONAL">[2]Variables!$C$1:$C$24</definedName>
    <definedName name="GRUPO_ETAREO" localSheetId="5">[1]Variables!$A$1:$A$8</definedName>
    <definedName name="GRUPO_ETAREO">[2]Variables!$A$1:$A$8</definedName>
    <definedName name="GRUPO_ETAREOS" localSheetId="0">#REF!</definedName>
    <definedName name="GRUPO_ETAREOS" localSheetId="5">#REF!</definedName>
    <definedName name="GRUPO_ETAREOS">#REF!</definedName>
    <definedName name="GRUPO_ETARIO" localSheetId="0">#REF!</definedName>
    <definedName name="GRUPO_ETARIO" localSheetId="5">#REF!</definedName>
    <definedName name="GRUPO_ETARIO">#REF!</definedName>
    <definedName name="GRUPO_ETNICO" localSheetId="0">#REF!</definedName>
    <definedName name="GRUPO_ETNICO" localSheetId="5">#REF!</definedName>
    <definedName name="GRUPO_ETNICO">#REF!</definedName>
    <definedName name="GRUPOETNICO" localSheetId="0">#REF!</definedName>
    <definedName name="GRUPOETNICO" localSheetId="5">#REF!</definedName>
    <definedName name="GRUPOETNICO">#REF!</definedName>
    <definedName name="GRUPOS_ETNICOS" localSheetId="5">[1]Variables!$H$1:$H$8</definedName>
    <definedName name="GRUPOS_ETNICOS">[2]Variables!$H$1:$H$8</definedName>
    <definedName name="LOCALIDAD" localSheetId="0">#REF!</definedName>
    <definedName name="LOCALIDAD" localSheetId="5">#REF!</definedName>
    <definedName name="LOCALIDAD">#REF!</definedName>
    <definedName name="LOCALIZACION" localSheetId="0">#REF!</definedName>
    <definedName name="LOCALIZACION" localSheetId="5">#REF!</definedName>
    <definedName name="LOCALIZACION">#REF!</definedName>
  </definedNames>
  <calcPr calcId="181029"/>
</workbook>
</file>

<file path=xl/calcChain.xml><?xml version="1.0" encoding="utf-8"?>
<calcChain xmlns="http://schemas.openxmlformats.org/spreadsheetml/2006/main">
  <c r="G11" i="23" l="1"/>
  <c r="EV37" i="23"/>
  <c r="EU37" i="23"/>
  <c r="ET37" i="23"/>
  <c r="ES37" i="23"/>
  <c r="ER37" i="23"/>
  <c r="EV16" i="23"/>
  <c r="EU16" i="23"/>
  <c r="ER16" i="23"/>
  <c r="ER10" i="23"/>
  <c r="EV10" i="23"/>
  <c r="EU10" i="23"/>
  <c r="ET10" i="23"/>
  <c r="ES10" i="23"/>
  <c r="ET16" i="23"/>
  <c r="ES16" i="23"/>
  <c r="ES30" i="23"/>
  <c r="ES23" i="23"/>
  <c r="ER15" i="23"/>
  <c r="ER17" i="23"/>
  <c r="ER18" i="23"/>
  <c r="ER19" i="23"/>
  <c r="ER20" i="23"/>
  <c r="ER21" i="23"/>
  <c r="ER22" i="23"/>
  <c r="ER23" i="23"/>
  <c r="ER24" i="23"/>
  <c r="ER25" i="23"/>
  <c r="ER26" i="23"/>
  <c r="ER27" i="23"/>
  <c r="ER28" i="23"/>
  <c r="ER29" i="23"/>
  <c r="ER30" i="23"/>
  <c r="ER31" i="23"/>
  <c r="ER32" i="23"/>
  <c r="ER33" i="23"/>
  <c r="ER34" i="23"/>
  <c r="ER35" i="23"/>
  <c r="ER36" i="23"/>
  <c r="ER14" i="23"/>
  <c r="ER13" i="23"/>
  <c r="ER12" i="23"/>
  <c r="ER11" i="23"/>
  <c r="EX14" i="21"/>
  <c r="EX13" i="21"/>
  <c r="EW14" i="21"/>
  <c r="EW13" i="21"/>
  <c r="EV14" i="21"/>
  <c r="EV13" i="21"/>
  <c r="EU13" i="21"/>
  <c r="EU14" i="21"/>
  <c r="ET14" i="21"/>
  <c r="ET13" i="21"/>
  <c r="EO33" i="23"/>
  <c r="EO32" i="23"/>
  <c r="EO35" i="23"/>
  <c r="EO26" i="23"/>
  <c r="EO28" i="23"/>
  <c r="EO25" i="23"/>
  <c r="EQ27" i="23"/>
  <c r="EQ20" i="23"/>
  <c r="EP33" i="23"/>
  <c r="G788" i="15" l="1"/>
  <c r="G787" i="15"/>
  <c r="G786" i="15"/>
  <c r="G785" i="15"/>
  <c r="G784" i="15"/>
  <c r="G783" i="15"/>
  <c r="G782" i="15"/>
  <c r="J229" i="15"/>
  <c r="DX37" i="23" l="1"/>
  <c r="DX36" i="23"/>
  <c r="DX32" i="23"/>
  <c r="DX35" i="23"/>
  <c r="DX30" i="23"/>
  <c r="DX29" i="23"/>
  <c r="DX23" i="23" l="1"/>
  <c r="DX22" i="23"/>
  <c r="EN10" i="23" l="1"/>
  <c r="EP14" i="21"/>
  <c r="G781" i="15"/>
  <c r="G780" i="15"/>
  <c r="G779" i="15"/>
  <c r="G778" i="15"/>
  <c r="G777" i="15"/>
  <c r="G776" i="15"/>
  <c r="G775" i="15"/>
  <c r="J226" i="15"/>
  <c r="DV39" i="23"/>
  <c r="DV38" i="23"/>
  <c r="DV37" i="23"/>
  <c r="DV36" i="23"/>
  <c r="DV35" i="23"/>
  <c r="DV33" i="23"/>
  <c r="DV32" i="23"/>
  <c r="DV40" i="23" l="1"/>
  <c r="DV30" i="23"/>
  <c r="DV29" i="23"/>
  <c r="DV28" i="23"/>
  <c r="DV26" i="23"/>
  <c r="DV25" i="23"/>
  <c r="DV23" i="23" l="1"/>
  <c r="DV22" i="23"/>
  <c r="DV19" i="23"/>
  <c r="DV16" i="23" l="1"/>
  <c r="DV15" i="23"/>
  <c r="DV12" i="23"/>
  <c r="DV11" i="23"/>
  <c r="EP13" i="21" l="1"/>
  <c r="U9" i="7"/>
  <c r="EP12" i="23"/>
  <c r="EO12" i="23"/>
  <c r="EN12" i="23"/>
  <c r="EM12" i="23"/>
  <c r="EQ12" i="23"/>
  <c r="EQ10" i="23"/>
  <c r="EP10" i="23"/>
  <c r="EO10" i="23"/>
  <c r="EN11" i="23"/>
  <c r="EQ11" i="23"/>
  <c r="EP11" i="23"/>
  <c r="EO11" i="23"/>
  <c r="EO13" i="23"/>
  <c r="EO14" i="23"/>
  <c r="EO17" i="23"/>
  <c r="EO18" i="23"/>
  <c r="EO19" i="23"/>
  <c r="EO20" i="23"/>
  <c r="EO21" i="23"/>
  <c r="EO24" i="23"/>
  <c r="EO27" i="23"/>
  <c r="EO31" i="23"/>
  <c r="EM10" i="23"/>
  <c r="EN13" i="23"/>
  <c r="EN14" i="23"/>
  <c r="EN17" i="23"/>
  <c r="EN18" i="23"/>
  <c r="EN19" i="23"/>
  <c r="EN20" i="23"/>
  <c r="EN21" i="23"/>
  <c r="EN24" i="23"/>
  <c r="EN25" i="23"/>
  <c r="EN26" i="23"/>
  <c r="EN27" i="23"/>
  <c r="EN28" i="23"/>
  <c r="EN31" i="23"/>
  <c r="EN32" i="23"/>
  <c r="EN33" i="23"/>
  <c r="EN34" i="23"/>
  <c r="EN35" i="23"/>
  <c r="ES13" i="21"/>
  <c r="ES14" i="21"/>
  <c r="ER14" i="21"/>
  <c r="ER13" i="21"/>
  <c r="EQ14" i="21"/>
  <c r="EQ13" i="21"/>
  <c r="G774" i="15"/>
  <c r="G773" i="15"/>
  <c r="G772" i="15"/>
  <c r="G771" i="15"/>
  <c r="G770" i="15"/>
  <c r="G769" i="15"/>
  <c r="G768" i="15"/>
  <c r="J223" i="15"/>
  <c r="DT37" i="23"/>
  <c r="DT36" i="23"/>
  <c r="ET12" i="23" l="1"/>
  <c r="ET11" i="23"/>
  <c r="DT23" i="23" l="1"/>
  <c r="DT22" i="23"/>
  <c r="EQ13" i="23" l="1"/>
  <c r="EO13" i="21"/>
  <c r="G767" i="15" l="1"/>
  <c r="G766" i="15"/>
  <c r="G765" i="15"/>
  <c r="G764" i="15"/>
  <c r="G763" i="15"/>
  <c r="G762" i="15"/>
  <c r="G761" i="15"/>
  <c r="J220" i="15"/>
  <c r="DR37" i="23"/>
  <c r="DR36" i="23"/>
  <c r="DR30" i="23" l="1"/>
  <c r="DR29" i="23"/>
  <c r="DR23" i="23"/>
  <c r="DR22" i="23"/>
  <c r="G14" i="7" l="1"/>
  <c r="G10" i="7"/>
  <c r="G12" i="7"/>
  <c r="EM32" i="23"/>
  <c r="EO14" i="21"/>
  <c r="EM31" i="23" l="1"/>
  <c r="G760" i="15" l="1"/>
  <c r="G759" i="15"/>
  <c r="G758" i="15"/>
  <c r="G757" i="15"/>
  <c r="G756" i="15"/>
  <c r="G755" i="15"/>
  <c r="G754" i="15"/>
  <c r="J217" i="15"/>
  <c r="DY37" i="23"/>
  <c r="DY36" i="23"/>
  <c r="DW37" i="23"/>
  <c r="DW36" i="23"/>
  <c r="DU37" i="23"/>
  <c r="DU36" i="23"/>
  <c r="DS37" i="23"/>
  <c r="DS36" i="23"/>
  <c r="DQ37" i="23"/>
  <c r="DQ36" i="23"/>
  <c r="DP37" i="23"/>
  <c r="EO37" i="23" s="1"/>
  <c r="DP36" i="23"/>
  <c r="EO36" i="23" s="1"/>
  <c r="DO37" i="23"/>
  <c r="DO36" i="23"/>
  <c r="EN37" i="23" l="1"/>
  <c r="EN36" i="23"/>
  <c r="EP36" i="23"/>
  <c r="EQ36" i="23"/>
  <c r="G48" i="7"/>
  <c r="G44" i="7"/>
  <c r="G36" i="7" l="1"/>
  <c r="G32" i="7"/>
  <c r="DY30" i="23" l="1"/>
  <c r="DY29" i="23"/>
  <c r="DW30" i="23"/>
  <c r="DW29" i="23"/>
  <c r="DU30" i="23"/>
  <c r="DU29" i="23"/>
  <c r="DS30" i="23"/>
  <c r="DS29" i="23"/>
  <c r="DQ30" i="23"/>
  <c r="DQ29" i="23"/>
  <c r="DP30" i="23"/>
  <c r="EO30" i="23" s="1"/>
  <c r="DP29" i="23"/>
  <c r="EO29" i="23" s="1"/>
  <c r="DO30" i="23"/>
  <c r="DO29" i="23"/>
  <c r="EN29" i="23" l="1"/>
  <c r="EN30" i="23"/>
  <c r="H63" i="15"/>
  <c r="G30" i="7"/>
  <c r="G28" i="7"/>
  <c r="G26" i="7"/>
  <c r="G24" i="7"/>
  <c r="G22" i="7"/>
  <c r="G20" i="7"/>
  <c r="DQ21" i="23"/>
  <c r="DY23" i="23"/>
  <c r="DY22" i="23"/>
  <c r="DW23" i="23"/>
  <c r="DW22" i="23"/>
  <c r="DU23" i="23"/>
  <c r="DU22" i="23"/>
  <c r="DS23" i="23"/>
  <c r="DS22" i="23"/>
  <c r="DQ22" i="23"/>
  <c r="DP23" i="23"/>
  <c r="EO23" i="23" s="1"/>
  <c r="DP22" i="23"/>
  <c r="EO22" i="23" s="1"/>
  <c r="DO23" i="23"/>
  <c r="DO22" i="23"/>
  <c r="DQ18" i="23"/>
  <c r="EN22" i="23" l="1"/>
  <c r="EP22" i="23"/>
  <c r="DQ23" i="23"/>
  <c r="EN23" i="23" s="1"/>
  <c r="G18" i="7" l="1"/>
  <c r="G16" i="7"/>
  <c r="DY16" i="23"/>
  <c r="DX16" i="23"/>
  <c r="DW16" i="23"/>
  <c r="DU16" i="23"/>
  <c r="DT16" i="23"/>
  <c r="DY15" i="23"/>
  <c r="DW15" i="23"/>
  <c r="DU15" i="23"/>
  <c r="DT15" i="23"/>
  <c r="DS16" i="23"/>
  <c r="DS15" i="23"/>
  <c r="DR16" i="23"/>
  <c r="DR15" i="23"/>
  <c r="DQ16" i="23"/>
  <c r="DQ15" i="23"/>
  <c r="DP16" i="23"/>
  <c r="DP15" i="23"/>
  <c r="DO16" i="23"/>
  <c r="DO15" i="23"/>
  <c r="DN12" i="23"/>
  <c r="DN19" i="23"/>
  <c r="DN26" i="23"/>
  <c r="DN33" i="23"/>
  <c r="EN15" i="23" l="1"/>
  <c r="EN16" i="23"/>
  <c r="EO15" i="23"/>
  <c r="EO16" i="23"/>
  <c r="EQ15" i="23"/>
  <c r="EM36" i="23"/>
  <c r="EQ35" i="23"/>
  <c r="ET35" i="23" s="1"/>
  <c r="EP35" i="23"/>
  <c r="EM35" i="23"/>
  <c r="EQ34" i="23"/>
  <c r="EP34" i="23"/>
  <c r="EM34" i="23"/>
  <c r="EM33" i="23"/>
  <c r="EQ32" i="23"/>
  <c r="EP32" i="23"/>
  <c r="EQ31" i="23"/>
  <c r="EP31" i="23"/>
  <c r="EQ29" i="23"/>
  <c r="EP29" i="23"/>
  <c r="EM29" i="23"/>
  <c r="EQ28" i="23"/>
  <c r="EP28" i="23"/>
  <c r="EM28" i="23"/>
  <c r="EP27" i="23"/>
  <c r="EM27" i="23"/>
  <c r="EQ26" i="23"/>
  <c r="EP26" i="23"/>
  <c r="EM26" i="23"/>
  <c r="EQ25" i="23"/>
  <c r="EP25" i="23"/>
  <c r="EM25" i="23"/>
  <c r="EQ24" i="23"/>
  <c r="EP24" i="23"/>
  <c r="EM24" i="23"/>
  <c r="EQ22" i="23"/>
  <c r="EM22" i="23"/>
  <c r="EP21" i="23"/>
  <c r="EM21" i="23"/>
  <c r="EP20" i="23"/>
  <c r="EM20" i="23"/>
  <c r="EQ19" i="23"/>
  <c r="EP19" i="23"/>
  <c r="EM19" i="23"/>
  <c r="EQ18" i="23"/>
  <c r="EP18" i="23"/>
  <c r="EM18" i="23"/>
  <c r="EQ17" i="23"/>
  <c r="EP17" i="23"/>
  <c r="EM17" i="23"/>
  <c r="EP15" i="23"/>
  <c r="EM15" i="23"/>
  <c r="EQ14" i="23"/>
  <c r="EP14" i="23"/>
  <c r="EM14" i="23"/>
  <c r="EP13" i="23"/>
  <c r="EM13" i="23"/>
  <c r="EM11" i="23"/>
  <c r="ET17" i="23" l="1"/>
  <c r="ET32" i="23"/>
  <c r="EQ16" i="23"/>
  <c r="ET26" i="23"/>
  <c r="EP39" i="23"/>
  <c r="EP16" i="23"/>
  <c r="EQ38" i="23"/>
  <c r="ET22" i="23"/>
  <c r="ES36" i="23"/>
  <c r="ET36" i="23"/>
  <c r="ES34" i="23"/>
  <c r="ET34" i="23"/>
  <c r="ET33" i="23"/>
  <c r="ES33" i="23"/>
  <c r="ES31" i="23"/>
  <c r="ET31" i="23"/>
  <c r="ES29" i="23"/>
  <c r="ET29" i="23"/>
  <c r="ES27" i="23"/>
  <c r="ET27" i="23"/>
  <c r="ES26" i="23"/>
  <c r="ES25" i="23"/>
  <c r="ET25" i="23"/>
  <c r="ES24" i="23"/>
  <c r="ET24" i="23"/>
  <c r="ES19" i="23"/>
  <c r="ET19" i="23"/>
  <c r="ES18" i="23"/>
  <c r="ET18" i="23"/>
  <c r="ES22" i="23"/>
  <c r="ES20" i="23"/>
  <c r="ES17" i="23"/>
  <c r="ES13" i="23"/>
  <c r="ET13" i="23"/>
  <c r="ES12" i="23"/>
  <c r="ET15" i="23"/>
  <c r="ES15" i="23"/>
  <c r="ES11" i="23"/>
  <c r="ET14" i="23"/>
  <c r="ES14" i="23"/>
  <c r="ES21" i="23"/>
  <c r="ET28" i="23"/>
  <c r="ES28" i="23"/>
  <c r="ES32" i="23"/>
  <c r="ES35" i="23"/>
  <c r="EQ37" i="23"/>
  <c r="EM37" i="23"/>
  <c r="EP37" i="23"/>
  <c r="EP30" i="23"/>
  <c r="EQ30" i="23"/>
  <c r="EM39" i="23"/>
  <c r="EM23" i="23"/>
  <c r="EP23" i="23"/>
  <c r="EM16" i="23"/>
  <c r="EM38" i="23"/>
  <c r="EP38" i="23"/>
  <c r="EM30" i="23"/>
  <c r="S10" i="7"/>
  <c r="S12" i="7"/>
  <c r="ET30" i="23" l="1"/>
  <c r="EM40" i="23"/>
  <c r="EP40" i="23"/>
  <c r="DL11" i="23"/>
  <c r="G750" i="15"/>
  <c r="G749" i="15"/>
  <c r="G748" i="15"/>
  <c r="G747" i="15"/>
  <c r="G746" i="15"/>
  <c r="G745" i="15"/>
  <c r="G744" i="15"/>
  <c r="J211" i="15"/>
  <c r="DH36" i="23"/>
  <c r="DG33" i="23"/>
  <c r="DG32" i="23"/>
  <c r="DH32" i="23"/>
  <c r="DG12" i="23" l="1"/>
  <c r="DG19" i="23"/>
  <c r="DG26" i="23"/>
  <c r="DH26" i="23"/>
  <c r="DH29" i="23"/>
  <c r="DG17" i="23" l="1"/>
  <c r="DG35" i="23"/>
  <c r="DH22" i="23"/>
  <c r="DG21" i="23"/>
  <c r="DH19" i="23"/>
  <c r="DH15" i="23" l="1"/>
  <c r="DN13" i="21" l="1"/>
  <c r="DM13" i="21"/>
  <c r="DL13" i="21"/>
  <c r="H59" i="15"/>
  <c r="DK10" i="23"/>
  <c r="DM10" i="23"/>
  <c r="DM17" i="23"/>
  <c r="DL17" i="23"/>
  <c r="DK17" i="23"/>
  <c r="DK11" i="23"/>
  <c r="DK12" i="23"/>
  <c r="DK13" i="23"/>
  <c r="DK14" i="23"/>
  <c r="DK20" i="23"/>
  <c r="DK24" i="23"/>
  <c r="DK27" i="23"/>
  <c r="DK28" i="23"/>
  <c r="DK31" i="23"/>
  <c r="DK34" i="23"/>
  <c r="DK35" i="23"/>
  <c r="DJ10" i="23"/>
  <c r="DJ11" i="23"/>
  <c r="DJ12" i="23"/>
  <c r="DJ13" i="23"/>
  <c r="DJ14" i="23"/>
  <c r="DJ17" i="23"/>
  <c r="DJ18" i="23"/>
  <c r="DJ19" i="23"/>
  <c r="DJ20" i="23"/>
  <c r="DJ21" i="23"/>
  <c r="DJ24" i="23"/>
  <c r="DJ25" i="23"/>
  <c r="DJ26" i="23"/>
  <c r="DJ27" i="23"/>
  <c r="DJ31" i="23"/>
  <c r="DJ32" i="23"/>
  <c r="DJ33" i="23"/>
  <c r="DJ34" i="23"/>
  <c r="DJ35" i="23"/>
  <c r="DO14" i="21"/>
  <c r="DM14" i="21"/>
  <c r="DL14" i="21"/>
  <c r="DK14" i="21"/>
  <c r="DN14" i="21"/>
  <c r="DL10" i="23" l="1"/>
  <c r="G743" i="15"/>
  <c r="G742" i="15"/>
  <c r="G741" i="15"/>
  <c r="G740" i="15"/>
  <c r="G739" i="15"/>
  <c r="G738" i="15"/>
  <c r="G737" i="15"/>
  <c r="J208" i="15"/>
  <c r="DF21" i="23"/>
  <c r="DF29" i="23" l="1"/>
  <c r="DF15" i="23"/>
  <c r="DF16" i="23"/>
  <c r="DF22" i="23"/>
  <c r="DF23" i="23"/>
  <c r="DF30" i="23"/>
  <c r="DF36" i="23"/>
  <c r="DF37" i="23"/>
  <c r="DF38" i="23"/>
  <c r="DF39" i="23"/>
  <c r="DF40" i="23" l="1"/>
  <c r="CH58" i="23" l="1"/>
  <c r="CH57" i="23"/>
  <c r="BF42" i="23"/>
  <c r="AN42" i="23"/>
  <c r="DY39" i="23"/>
  <c r="DW39" i="23"/>
  <c r="DU39" i="23"/>
  <c r="DT39" i="23"/>
  <c r="DS39" i="23"/>
  <c r="DR39" i="23"/>
  <c r="DQ39" i="23"/>
  <c r="DP39" i="23"/>
  <c r="DO39" i="23"/>
  <c r="DH39" i="23"/>
  <c r="DG39" i="23"/>
  <c r="DE39" i="23"/>
  <c r="DC39" i="23"/>
  <c r="DA39" i="23"/>
  <c r="CZ39" i="23"/>
  <c r="CY39" i="23"/>
  <c r="CX39" i="23"/>
  <c r="CW39" i="23"/>
  <c r="CV39" i="23"/>
  <c r="CU39" i="23"/>
  <c r="CT39" i="23"/>
  <c r="CS39" i="23"/>
  <c r="CR39" i="23"/>
  <c r="CQ39" i="23"/>
  <c r="CP39" i="23"/>
  <c r="CN39" i="23"/>
  <c r="CM39" i="23"/>
  <c r="CL39" i="23"/>
  <c r="CK39" i="23"/>
  <c r="CJ39" i="23"/>
  <c r="CD39" i="23"/>
  <c r="CC39" i="23"/>
  <c r="CB39" i="23"/>
  <c r="CA39" i="23"/>
  <c r="BZ39" i="23"/>
  <c r="BY39" i="23"/>
  <c r="BX39" i="23"/>
  <c r="BV39" i="23"/>
  <c r="BU39" i="23"/>
  <c r="BT39" i="23"/>
  <c r="BS39" i="23"/>
  <c r="BR39" i="23"/>
  <c r="BQ39" i="23"/>
  <c r="BP39" i="23"/>
  <c r="BO39" i="23"/>
  <c r="BN39" i="23"/>
  <c r="BM39" i="23"/>
  <c r="BL39" i="23"/>
  <c r="BK39" i="23"/>
  <c r="BJ39" i="23"/>
  <c r="BI39" i="23"/>
  <c r="BH39" i="23"/>
  <c r="BG39" i="23"/>
  <c r="BF39" i="23"/>
  <c r="AZ39" i="23"/>
  <c r="AY39" i="23"/>
  <c r="AX39" i="23"/>
  <c r="AW39" i="23"/>
  <c r="AU39" i="23"/>
  <c r="AT39" i="23"/>
  <c r="AR39" i="23"/>
  <c r="AQ39" i="23"/>
  <c r="AP39" i="23"/>
  <c r="AN39" i="23"/>
  <c r="AM39" i="23"/>
  <c r="AL39" i="23"/>
  <c r="AK39" i="23"/>
  <c r="AJ39" i="23"/>
  <c r="AI39" i="23"/>
  <c r="AH39" i="23"/>
  <c r="AG39" i="23"/>
  <c r="AF39" i="23"/>
  <c r="AE39" i="23"/>
  <c r="AD39" i="23"/>
  <c r="AC39" i="23"/>
  <c r="V39" i="23"/>
  <c r="U39" i="23"/>
  <c r="T39" i="23"/>
  <c r="S39" i="23"/>
  <c r="R39" i="23"/>
  <c r="Q39" i="23"/>
  <c r="P39" i="23"/>
  <c r="O39" i="23"/>
  <c r="N39" i="23"/>
  <c r="M39" i="23"/>
  <c r="L39" i="23"/>
  <c r="K39" i="23"/>
  <c r="J39" i="23"/>
  <c r="I39" i="23"/>
  <c r="H39" i="23"/>
  <c r="DY38" i="23"/>
  <c r="DX38" i="23"/>
  <c r="DW38" i="23"/>
  <c r="DU38" i="23"/>
  <c r="DT38" i="23"/>
  <c r="DS38" i="23"/>
  <c r="DR38" i="23"/>
  <c r="DQ38" i="23"/>
  <c r="DP38" i="23"/>
  <c r="DO38" i="23"/>
  <c r="DN38" i="23"/>
  <c r="DH38" i="23"/>
  <c r="DG38" i="23"/>
  <c r="DE38" i="23"/>
  <c r="DC38" i="23"/>
  <c r="DA38" i="23"/>
  <c r="CZ38" i="23"/>
  <c r="CY38" i="23"/>
  <c r="CY40" i="23" s="1"/>
  <c r="CX38" i="23"/>
  <c r="CW38" i="23"/>
  <c r="CV38" i="23"/>
  <c r="CU38" i="23"/>
  <c r="CT38" i="23"/>
  <c r="CS38" i="23"/>
  <c r="CR38" i="23"/>
  <c r="CQ38" i="23"/>
  <c r="CQ40" i="23" s="1"/>
  <c r="CP38" i="23"/>
  <c r="CO38" i="23"/>
  <c r="CN38" i="23"/>
  <c r="CM38" i="23"/>
  <c r="CL38" i="23"/>
  <c r="CK38" i="23"/>
  <c r="CJ38" i="23"/>
  <c r="CD38" i="23"/>
  <c r="CC38" i="23"/>
  <c r="CB38" i="23"/>
  <c r="CA38" i="23"/>
  <c r="BZ38" i="23"/>
  <c r="BY38" i="23"/>
  <c r="BX38" i="23"/>
  <c r="BW38" i="23"/>
  <c r="BV38" i="23"/>
  <c r="BU38" i="23"/>
  <c r="BU40" i="23" s="1"/>
  <c r="BT38" i="23"/>
  <c r="BT40" i="23" s="1"/>
  <c r="BS38" i="23"/>
  <c r="BR38" i="23"/>
  <c r="BP38" i="23"/>
  <c r="BO38" i="23"/>
  <c r="BN38" i="23"/>
  <c r="BM38" i="23"/>
  <c r="BL38" i="23"/>
  <c r="BK38" i="23"/>
  <c r="BJ38" i="23"/>
  <c r="BI38" i="23"/>
  <c r="BH38" i="23"/>
  <c r="BG38" i="23"/>
  <c r="BF38" i="23"/>
  <c r="AZ38" i="23"/>
  <c r="AY38" i="23"/>
  <c r="AY40" i="23" s="1"/>
  <c r="AX38" i="23"/>
  <c r="AV38" i="23"/>
  <c r="AU38" i="23"/>
  <c r="AT38" i="23"/>
  <c r="AR38" i="23"/>
  <c r="AQ38" i="23"/>
  <c r="AP38" i="23"/>
  <c r="AO38" i="23"/>
  <c r="AN38" i="23"/>
  <c r="AM38" i="23"/>
  <c r="AL38" i="23"/>
  <c r="AK38" i="23"/>
  <c r="AJ38" i="23"/>
  <c r="AI38" i="23"/>
  <c r="AH38" i="23"/>
  <c r="AG38" i="23"/>
  <c r="AG40" i="23" s="1"/>
  <c r="AF38" i="23"/>
  <c r="AE38" i="23"/>
  <c r="AE40" i="23" s="1"/>
  <c r="AD38" i="23"/>
  <c r="AC38" i="23"/>
  <c r="AB38" i="23"/>
  <c r="V38" i="23"/>
  <c r="U38" i="23"/>
  <c r="T38" i="23"/>
  <c r="S38" i="23"/>
  <c r="R38" i="23"/>
  <c r="Q38" i="23"/>
  <c r="P38" i="23"/>
  <c r="O38" i="23"/>
  <c r="N38" i="23"/>
  <c r="M38" i="23"/>
  <c r="L38" i="23"/>
  <c r="K38" i="23"/>
  <c r="J38" i="23"/>
  <c r="I38" i="23"/>
  <c r="H38" i="23"/>
  <c r="DH37" i="23"/>
  <c r="DG37" i="23"/>
  <c r="DE37" i="23"/>
  <c r="DC37" i="23"/>
  <c r="DB37" i="23"/>
  <c r="DA37" i="23"/>
  <c r="CZ37" i="23"/>
  <c r="CY37" i="23"/>
  <c r="CX37" i="23"/>
  <c r="CW37" i="23"/>
  <c r="CV37" i="23"/>
  <c r="CU37" i="23"/>
  <c r="CT37" i="23"/>
  <c r="CS37" i="23"/>
  <c r="CR37" i="23"/>
  <c r="CQ37" i="23"/>
  <c r="CP37" i="23"/>
  <c r="CO37" i="23"/>
  <c r="CN37" i="23"/>
  <c r="CM37" i="23"/>
  <c r="CL37" i="23"/>
  <c r="CK37" i="23"/>
  <c r="CJ37" i="23"/>
  <c r="CD37" i="23"/>
  <c r="CC37" i="23"/>
  <c r="CB37" i="23"/>
  <c r="CA37" i="23"/>
  <c r="BZ37" i="23"/>
  <c r="BY37" i="23"/>
  <c r="BX37" i="23"/>
  <c r="BW37" i="23"/>
  <c r="BV37" i="23"/>
  <c r="BU37" i="23"/>
  <c r="BT37" i="23"/>
  <c r="BS37" i="23"/>
  <c r="BR37" i="23"/>
  <c r="BP37" i="23"/>
  <c r="BO37" i="23"/>
  <c r="BN37" i="23"/>
  <c r="BM37" i="23"/>
  <c r="BL37" i="23"/>
  <c r="BK37" i="23"/>
  <c r="BJ37" i="23"/>
  <c r="BI37" i="23"/>
  <c r="BH37" i="23"/>
  <c r="BG37" i="23"/>
  <c r="BF37" i="23"/>
  <c r="AZ37" i="23"/>
  <c r="AY37" i="23"/>
  <c r="AX37" i="23"/>
  <c r="AW37" i="23"/>
  <c r="AV37" i="23"/>
  <c r="AU37" i="23"/>
  <c r="AT37" i="23"/>
  <c r="AR37" i="23"/>
  <c r="AQ37" i="23"/>
  <c r="AP37" i="23"/>
  <c r="AO37" i="23"/>
  <c r="AN37" i="23"/>
  <c r="AM37" i="23"/>
  <c r="AL37" i="23"/>
  <c r="AK37" i="23"/>
  <c r="AJ37" i="23"/>
  <c r="AI37" i="23"/>
  <c r="AH37" i="23"/>
  <c r="AG37" i="23"/>
  <c r="AF37" i="23"/>
  <c r="AE37" i="23"/>
  <c r="AD37" i="23"/>
  <c r="AC37" i="23"/>
  <c r="V37" i="23"/>
  <c r="U37" i="23"/>
  <c r="T37" i="23"/>
  <c r="S37" i="23"/>
  <c r="R37" i="23"/>
  <c r="Q37" i="23"/>
  <c r="P37" i="23"/>
  <c r="O37" i="23"/>
  <c r="N37" i="23"/>
  <c r="M37" i="23"/>
  <c r="L37" i="23"/>
  <c r="K37" i="23"/>
  <c r="J37" i="23"/>
  <c r="I37" i="23"/>
  <c r="H37" i="23"/>
  <c r="DN36" i="23"/>
  <c r="DG36" i="23"/>
  <c r="DE36" i="23"/>
  <c r="DD36" i="23"/>
  <c r="DC36" i="23"/>
  <c r="DB36" i="23"/>
  <c r="DA36" i="23"/>
  <c r="CZ36" i="23"/>
  <c r="CY36" i="23"/>
  <c r="CX36" i="23"/>
  <c r="CW36" i="23"/>
  <c r="CV36" i="23"/>
  <c r="CU36" i="23"/>
  <c r="CT36" i="23"/>
  <c r="CS36" i="23"/>
  <c r="CR36" i="23"/>
  <c r="CQ36" i="23"/>
  <c r="CP36" i="23"/>
  <c r="CO36" i="23"/>
  <c r="CN36" i="23"/>
  <c r="CM36" i="23"/>
  <c r="CL36" i="23"/>
  <c r="CK36" i="23"/>
  <c r="CJ36" i="23"/>
  <c r="CD36" i="23"/>
  <c r="CC36" i="23"/>
  <c r="CB36" i="23"/>
  <c r="CA36" i="23"/>
  <c r="BZ36" i="23"/>
  <c r="BY36" i="23"/>
  <c r="BX36" i="23"/>
  <c r="BW36" i="23"/>
  <c r="BV36" i="23"/>
  <c r="BU36" i="23"/>
  <c r="BT36" i="23"/>
  <c r="BS36" i="23"/>
  <c r="BR36" i="23"/>
  <c r="BQ36" i="23"/>
  <c r="BP36" i="23"/>
  <c r="BO36" i="23"/>
  <c r="BN36" i="23"/>
  <c r="BM36" i="23"/>
  <c r="BL36" i="23"/>
  <c r="BK36" i="23"/>
  <c r="BJ36" i="23"/>
  <c r="BI36" i="23"/>
  <c r="BH36" i="23"/>
  <c r="BG36" i="23"/>
  <c r="AZ36" i="23"/>
  <c r="AY36" i="23"/>
  <c r="AX36" i="23"/>
  <c r="AW36" i="23"/>
  <c r="AV36" i="23"/>
  <c r="AU36" i="23"/>
  <c r="AT36" i="23"/>
  <c r="AS36" i="23"/>
  <c r="AR36" i="23"/>
  <c r="AQ36" i="23"/>
  <c r="AP36" i="23"/>
  <c r="AO36" i="23"/>
  <c r="AN36" i="23"/>
  <c r="AM36" i="23"/>
  <c r="AL36" i="23"/>
  <c r="AK36" i="23"/>
  <c r="AJ36" i="23"/>
  <c r="AI36" i="23"/>
  <c r="AH36" i="23"/>
  <c r="AG36" i="23"/>
  <c r="AF36" i="23"/>
  <c r="AE36" i="23"/>
  <c r="AD36" i="23"/>
  <c r="AC36" i="23"/>
  <c r="AB36" i="23"/>
  <c r="V36" i="23"/>
  <c r="U36" i="23"/>
  <c r="T36" i="23"/>
  <c r="S36" i="23"/>
  <c r="R36" i="23"/>
  <c r="Q36" i="23"/>
  <c r="P36" i="23"/>
  <c r="O36" i="23"/>
  <c r="N36" i="23"/>
  <c r="M36" i="23"/>
  <c r="L36" i="23"/>
  <c r="K36" i="23"/>
  <c r="H36" i="23"/>
  <c r="DM35" i="23"/>
  <c r="DL35" i="23"/>
  <c r="DI35" i="23"/>
  <c r="CI35" i="23"/>
  <c r="CH35" i="23"/>
  <c r="CG35" i="23"/>
  <c r="CF35" i="23"/>
  <c r="CE35" i="23"/>
  <c r="BE35" i="23"/>
  <c r="BD35" i="23"/>
  <c r="BC35" i="23"/>
  <c r="BB35" i="23"/>
  <c r="BA35" i="23"/>
  <c r="AA35" i="23"/>
  <c r="G35" i="23" s="1"/>
  <c r="Z35" i="23"/>
  <c r="Y35" i="23"/>
  <c r="X35" i="23"/>
  <c r="W35" i="23"/>
  <c r="DM34" i="23"/>
  <c r="DL34" i="23"/>
  <c r="DI34" i="23"/>
  <c r="CI34" i="23"/>
  <c r="CH34" i="23"/>
  <c r="CG34" i="23"/>
  <c r="CF34" i="23"/>
  <c r="CE34" i="23"/>
  <c r="BE34" i="23"/>
  <c r="BD34" i="23"/>
  <c r="BC34" i="23"/>
  <c r="BB34" i="23"/>
  <c r="BA34" i="23"/>
  <c r="AA34" i="23"/>
  <c r="G34" i="23" s="1"/>
  <c r="Z34" i="23"/>
  <c r="Y34" i="23"/>
  <c r="X34" i="23"/>
  <c r="W34" i="23"/>
  <c r="DL33" i="23"/>
  <c r="DI33" i="23"/>
  <c r="DD33" i="23"/>
  <c r="DB33" i="23"/>
  <c r="DK33" i="23" s="1"/>
  <c r="CI33" i="23"/>
  <c r="CH33" i="23"/>
  <c r="CG33" i="23"/>
  <c r="CF33" i="23"/>
  <c r="CE33" i="23"/>
  <c r="BF33" i="23"/>
  <c r="BE33" i="23"/>
  <c r="BD33" i="23"/>
  <c r="BC33" i="23"/>
  <c r="BB33" i="23"/>
  <c r="BA33" i="23"/>
  <c r="AB33" i="23"/>
  <c r="V33" i="23"/>
  <c r="AA33" i="23" s="1"/>
  <c r="U33" i="23"/>
  <c r="X33" i="23" s="1"/>
  <c r="DL32" i="23"/>
  <c r="DI32" i="23"/>
  <c r="DD32" i="23"/>
  <c r="DK32" i="23" s="1"/>
  <c r="CI32" i="23"/>
  <c r="CG32" i="23"/>
  <c r="CG37" i="23" s="1"/>
  <c r="BQ32" i="23"/>
  <c r="CH32" i="23" s="1"/>
  <c r="BE32" i="23"/>
  <c r="BC32" i="23"/>
  <c r="AS32" i="23"/>
  <c r="BB32" i="23" s="1"/>
  <c r="AA32" i="23"/>
  <c r="Z32" i="23"/>
  <c r="Y32" i="23"/>
  <c r="X32" i="23"/>
  <c r="W32" i="23"/>
  <c r="DM31" i="23"/>
  <c r="DL31" i="23"/>
  <c r="DI31" i="23"/>
  <c r="CI31" i="23"/>
  <c r="CH31" i="23"/>
  <c r="CG31" i="23"/>
  <c r="CF31" i="23"/>
  <c r="CE31" i="23"/>
  <c r="BE31" i="23"/>
  <c r="BD31" i="23"/>
  <c r="BC31" i="23"/>
  <c r="BB31" i="23"/>
  <c r="BA31" i="23"/>
  <c r="AA31" i="23"/>
  <c r="Z31" i="23"/>
  <c r="Y31" i="23"/>
  <c r="X31" i="23"/>
  <c r="W31" i="23"/>
  <c r="DH30" i="23"/>
  <c r="DG30" i="23"/>
  <c r="DE30" i="23"/>
  <c r="DD30" i="23"/>
  <c r="DC30" i="23"/>
  <c r="DA30" i="23"/>
  <c r="CZ30" i="23"/>
  <c r="CY30" i="23"/>
  <c r="CX30" i="23"/>
  <c r="CW30" i="23"/>
  <c r="CV30" i="23"/>
  <c r="CU30" i="23"/>
  <c r="CT30" i="23"/>
  <c r="CS30" i="23"/>
  <c r="CR30" i="23"/>
  <c r="CQ30" i="23"/>
  <c r="CP30" i="23"/>
  <c r="CN30" i="23"/>
  <c r="CM30" i="23"/>
  <c r="CL30" i="23"/>
  <c r="CK30" i="23"/>
  <c r="CJ30" i="23"/>
  <c r="CD30" i="23"/>
  <c r="CC30" i="23"/>
  <c r="CB30" i="23"/>
  <c r="CA30" i="23"/>
  <c r="BZ30" i="23"/>
  <c r="BY30" i="23"/>
  <c r="BX30" i="23"/>
  <c r="BW30" i="23"/>
  <c r="BV30" i="23"/>
  <c r="BU30" i="23"/>
  <c r="BT30" i="23"/>
  <c r="BS30" i="23"/>
  <c r="BR30" i="23"/>
  <c r="BP30" i="23"/>
  <c r="BO30" i="23"/>
  <c r="BN30" i="23"/>
  <c r="BM30" i="23"/>
  <c r="BL30" i="23"/>
  <c r="BK30" i="23"/>
  <c r="BJ30" i="23"/>
  <c r="BI30" i="23"/>
  <c r="BH30" i="23"/>
  <c r="BG30" i="23"/>
  <c r="BF30" i="23"/>
  <c r="AZ30" i="23"/>
  <c r="AY30" i="23"/>
  <c r="AX30" i="23"/>
  <c r="AW30" i="23"/>
  <c r="AV30" i="23"/>
  <c r="AU30" i="23"/>
  <c r="AT30" i="23"/>
  <c r="AR30" i="23"/>
  <c r="AQ30" i="23"/>
  <c r="AP30" i="23"/>
  <c r="AO30" i="23"/>
  <c r="AN30" i="23"/>
  <c r="AM30" i="23"/>
  <c r="AL30" i="23"/>
  <c r="AK30" i="23"/>
  <c r="AJ30" i="23"/>
  <c r="AI30" i="23"/>
  <c r="AH30" i="23"/>
  <c r="AG30" i="23"/>
  <c r="AF30" i="23"/>
  <c r="AE30" i="23"/>
  <c r="AD30" i="23"/>
  <c r="AC30" i="23"/>
  <c r="V30" i="23"/>
  <c r="U30" i="23"/>
  <c r="T30" i="23"/>
  <c r="S30" i="23"/>
  <c r="R30" i="23"/>
  <c r="Q30" i="23"/>
  <c r="P30" i="23"/>
  <c r="O30" i="23"/>
  <c r="N30" i="23"/>
  <c r="M30" i="23"/>
  <c r="L30" i="23"/>
  <c r="K30" i="23"/>
  <c r="J30" i="23"/>
  <c r="I30" i="23"/>
  <c r="H30" i="23"/>
  <c r="DN29" i="23"/>
  <c r="DG29" i="23"/>
  <c r="DE29" i="23"/>
  <c r="DD29" i="23"/>
  <c r="DC29" i="23"/>
  <c r="DB29" i="23"/>
  <c r="DA29" i="23"/>
  <c r="CZ29" i="23"/>
  <c r="CY29" i="23"/>
  <c r="CX29" i="23"/>
  <c r="CW29" i="23"/>
  <c r="CV29" i="23"/>
  <c r="CU29" i="23"/>
  <c r="CT29" i="23"/>
  <c r="CS29" i="23"/>
  <c r="CR29" i="23"/>
  <c r="CQ29" i="23"/>
  <c r="CP29" i="23"/>
  <c r="CO29" i="23"/>
  <c r="CN29" i="23"/>
  <c r="CM29" i="23"/>
  <c r="CL29" i="23"/>
  <c r="CK29" i="23"/>
  <c r="CJ29" i="23"/>
  <c r="CD29" i="23"/>
  <c r="CC29" i="23"/>
  <c r="CB29" i="23"/>
  <c r="CA29" i="23"/>
  <c r="BZ29" i="23"/>
  <c r="BY29" i="23"/>
  <c r="BX29" i="23"/>
  <c r="BW29" i="23"/>
  <c r="BV29" i="23"/>
  <c r="BU29" i="23"/>
  <c r="BT29" i="23"/>
  <c r="BS29" i="23"/>
  <c r="BR29" i="23"/>
  <c r="BQ29" i="23"/>
  <c r="BP29" i="23"/>
  <c r="BO29" i="23"/>
  <c r="BN29" i="23"/>
  <c r="BM29" i="23"/>
  <c r="BL29" i="23"/>
  <c r="BK29" i="23"/>
  <c r="BJ29" i="23"/>
  <c r="BI29" i="23"/>
  <c r="BH29" i="23"/>
  <c r="BG29" i="23"/>
  <c r="BF29" i="23"/>
  <c r="AZ29" i="23"/>
  <c r="AY29" i="23"/>
  <c r="AX29" i="23"/>
  <c r="AW29" i="23"/>
  <c r="AV29" i="23"/>
  <c r="AU29" i="23"/>
  <c r="AT29" i="23"/>
  <c r="AS29" i="23"/>
  <c r="AR29" i="23"/>
  <c r="AQ29" i="23"/>
  <c r="AP29" i="23"/>
  <c r="AO29" i="23"/>
  <c r="AN29" i="23"/>
  <c r="AM29" i="23"/>
  <c r="AL29" i="23"/>
  <c r="AK29" i="23"/>
  <c r="AJ29" i="23"/>
  <c r="AI29" i="23"/>
  <c r="AH29" i="23"/>
  <c r="AG29" i="23"/>
  <c r="AF29" i="23"/>
  <c r="AE29" i="23"/>
  <c r="AD29" i="23"/>
  <c r="AC29" i="23"/>
  <c r="AB29" i="23"/>
  <c r="V29" i="23"/>
  <c r="U29" i="23"/>
  <c r="T29" i="23"/>
  <c r="S29" i="23"/>
  <c r="R29" i="23"/>
  <c r="Q29" i="23"/>
  <c r="P29" i="23"/>
  <c r="O29" i="23"/>
  <c r="N29" i="23"/>
  <c r="M29" i="23"/>
  <c r="L29" i="23"/>
  <c r="K29" i="23"/>
  <c r="H29" i="23"/>
  <c r="DM28" i="23"/>
  <c r="CO28" i="23"/>
  <c r="DJ28" i="23" s="1"/>
  <c r="CI28" i="23"/>
  <c r="CH28" i="23"/>
  <c r="CG28" i="23"/>
  <c r="CF28" i="23"/>
  <c r="CE28" i="23"/>
  <c r="BE28" i="23"/>
  <c r="BD28" i="23"/>
  <c r="BC28" i="23"/>
  <c r="BB28" i="23"/>
  <c r="BA28" i="23"/>
  <c r="AA28" i="23"/>
  <c r="G28" i="23" s="1"/>
  <c r="Z28" i="23"/>
  <c r="Y28" i="23"/>
  <c r="X28" i="23"/>
  <c r="W28" i="23"/>
  <c r="DM27" i="23"/>
  <c r="DL27" i="23"/>
  <c r="DI27" i="23"/>
  <c r="CI27" i="23"/>
  <c r="CH27" i="23"/>
  <c r="CG27" i="23"/>
  <c r="CF27" i="23"/>
  <c r="CE27" i="23"/>
  <c r="BE27" i="23"/>
  <c r="BD27" i="23"/>
  <c r="BC27" i="23"/>
  <c r="BB27" i="23"/>
  <c r="BA27" i="23"/>
  <c r="AA27" i="23"/>
  <c r="Z27" i="23"/>
  <c r="Y27" i="23"/>
  <c r="X27" i="23"/>
  <c r="W27" i="23"/>
  <c r="DL26" i="23"/>
  <c r="DI26" i="23"/>
  <c r="DB26" i="23"/>
  <c r="DK26" i="23" s="1"/>
  <c r="CI26" i="23"/>
  <c r="CG26" i="23"/>
  <c r="CC26" i="23"/>
  <c r="CH26" i="23" s="1"/>
  <c r="BE26" i="23"/>
  <c r="BD26" i="23"/>
  <c r="BC26" i="23"/>
  <c r="BB26" i="23"/>
  <c r="BA26" i="23"/>
  <c r="AB26" i="23"/>
  <c r="AA26" i="23"/>
  <c r="Y26" i="23"/>
  <c r="DL25" i="23"/>
  <c r="DI25" i="23"/>
  <c r="DB25" i="23"/>
  <c r="DK25" i="23" s="1"/>
  <c r="CI25" i="23"/>
  <c r="CG25" i="23"/>
  <c r="BQ25" i="23"/>
  <c r="BE25" i="23"/>
  <c r="BC25" i="23"/>
  <c r="AS25" i="23"/>
  <c r="AA25" i="23"/>
  <c r="Z25" i="23"/>
  <c r="Y25" i="23"/>
  <c r="X25" i="23"/>
  <c r="X30" i="23" s="1"/>
  <c r="W25" i="23"/>
  <c r="DM24" i="23"/>
  <c r="DL24" i="23"/>
  <c r="DI24" i="23"/>
  <c r="CI24" i="23"/>
  <c r="CH24" i="23"/>
  <c r="CG24" i="23"/>
  <c r="CF24" i="23"/>
  <c r="CE24" i="23"/>
  <c r="BE24" i="23"/>
  <c r="BD24" i="23"/>
  <c r="BC24" i="23"/>
  <c r="BB24" i="23"/>
  <c r="BA24" i="23"/>
  <c r="AA24" i="23"/>
  <c r="Z24" i="23"/>
  <c r="Y24" i="23"/>
  <c r="X24" i="23"/>
  <c r="W24" i="23"/>
  <c r="DH23" i="23"/>
  <c r="DG23" i="23"/>
  <c r="DE23" i="23"/>
  <c r="DC23" i="23"/>
  <c r="DA23" i="23"/>
  <c r="CZ23" i="23"/>
  <c r="CY23" i="23"/>
  <c r="CX23" i="23"/>
  <c r="CW23" i="23"/>
  <c r="CV23" i="23"/>
  <c r="CU23" i="23"/>
  <c r="CT23" i="23"/>
  <c r="CS23" i="23"/>
  <c r="CR23" i="23"/>
  <c r="CQ23" i="23"/>
  <c r="CP23" i="23"/>
  <c r="CO23" i="23"/>
  <c r="CN23" i="23"/>
  <c r="CM23" i="23"/>
  <c r="CL23" i="23"/>
  <c r="CK23" i="23"/>
  <c r="CJ23" i="23"/>
  <c r="CD23" i="23"/>
  <c r="CC23" i="23"/>
  <c r="CB23" i="23"/>
  <c r="CA23" i="23"/>
  <c r="BZ23" i="23"/>
  <c r="BY23" i="23"/>
  <c r="BX23" i="23"/>
  <c r="BV23" i="23"/>
  <c r="BU23" i="23"/>
  <c r="BT23" i="23"/>
  <c r="BS23" i="23"/>
  <c r="BR23" i="23"/>
  <c r="BQ23" i="23"/>
  <c r="BP23" i="23"/>
  <c r="BO23" i="23"/>
  <c r="BN23" i="23"/>
  <c r="BM23" i="23"/>
  <c r="BL23" i="23"/>
  <c r="BK23" i="23"/>
  <c r="BJ23" i="23"/>
  <c r="BI23" i="23"/>
  <c r="BH23" i="23"/>
  <c r="BG23" i="23"/>
  <c r="BF23" i="23"/>
  <c r="AZ23" i="23"/>
  <c r="AY23" i="23"/>
  <c r="AX23" i="23"/>
  <c r="AU23" i="23"/>
  <c r="AT23" i="23"/>
  <c r="AR23" i="23"/>
  <c r="AQ23" i="23"/>
  <c r="AP23" i="23"/>
  <c r="AN23" i="23"/>
  <c r="AM23" i="23"/>
  <c r="AL23" i="23"/>
  <c r="AK23" i="23"/>
  <c r="AJ23" i="23"/>
  <c r="AI23" i="23"/>
  <c r="AH23" i="23"/>
  <c r="AG23" i="23"/>
  <c r="AF23" i="23"/>
  <c r="AE23" i="23"/>
  <c r="AD23" i="23"/>
  <c r="AC23" i="23"/>
  <c r="V23" i="23"/>
  <c r="U23" i="23"/>
  <c r="T23" i="23"/>
  <c r="S23" i="23"/>
  <c r="R23" i="23"/>
  <c r="Q23" i="23"/>
  <c r="P23" i="23"/>
  <c r="O23" i="23"/>
  <c r="N23" i="23"/>
  <c r="M23" i="23"/>
  <c r="L23" i="23"/>
  <c r="K23" i="23"/>
  <c r="J23" i="23"/>
  <c r="I23" i="23"/>
  <c r="H23" i="23"/>
  <c r="DN22" i="23"/>
  <c r="DG22" i="23"/>
  <c r="DE22" i="23"/>
  <c r="DD22" i="23"/>
  <c r="DC22" i="23"/>
  <c r="DB22" i="23"/>
  <c r="DA22" i="23"/>
  <c r="CZ22" i="23"/>
  <c r="CY22" i="23"/>
  <c r="CX22" i="23"/>
  <c r="CW22" i="23"/>
  <c r="CV22" i="23"/>
  <c r="CU22" i="23"/>
  <c r="CT22" i="23"/>
  <c r="CS22" i="23"/>
  <c r="CR22" i="23"/>
  <c r="CQ22" i="23"/>
  <c r="CP22" i="23"/>
  <c r="CO22" i="23"/>
  <c r="CN22" i="23"/>
  <c r="CM22" i="23"/>
  <c r="CL22" i="23"/>
  <c r="CK22" i="23"/>
  <c r="CJ22" i="23"/>
  <c r="CD22" i="23"/>
  <c r="CC22" i="23"/>
  <c r="CB22" i="23"/>
  <c r="CA22" i="23"/>
  <c r="BZ22" i="23"/>
  <c r="BY22" i="23"/>
  <c r="BX22" i="23"/>
  <c r="BW22" i="23"/>
  <c r="BV22" i="23"/>
  <c r="BU22" i="23"/>
  <c r="BT22" i="23"/>
  <c r="BS22" i="23"/>
  <c r="BR22" i="23"/>
  <c r="BQ22" i="23"/>
  <c r="BP22" i="23"/>
  <c r="BO22" i="23"/>
  <c r="BN22" i="23"/>
  <c r="BM22" i="23"/>
  <c r="BL22" i="23"/>
  <c r="BK22" i="23"/>
  <c r="BJ22" i="23"/>
  <c r="BI22" i="23"/>
  <c r="BH22" i="23"/>
  <c r="BG22" i="23"/>
  <c r="BF22" i="23"/>
  <c r="AZ22" i="23"/>
  <c r="AY22" i="23"/>
  <c r="AX22" i="23"/>
  <c r="AW22" i="23"/>
  <c r="AV22" i="23"/>
  <c r="AU22" i="23"/>
  <c r="AT22" i="23"/>
  <c r="AS22" i="23"/>
  <c r="AR22" i="23"/>
  <c r="AQ22" i="23"/>
  <c r="AP22" i="23"/>
  <c r="AO22" i="23"/>
  <c r="AN22" i="23"/>
  <c r="AM22" i="23"/>
  <c r="AL22" i="23"/>
  <c r="AK22" i="23"/>
  <c r="AJ22" i="23"/>
  <c r="AI22" i="23"/>
  <c r="AH22" i="23"/>
  <c r="AG22" i="23"/>
  <c r="AF22" i="23"/>
  <c r="AE22" i="23"/>
  <c r="AD22" i="23"/>
  <c r="AC22" i="23"/>
  <c r="AB22" i="23"/>
  <c r="V22" i="23"/>
  <c r="U22" i="23"/>
  <c r="T22" i="23"/>
  <c r="S22" i="23"/>
  <c r="R22" i="23"/>
  <c r="Q22" i="23"/>
  <c r="P22" i="23"/>
  <c r="O22" i="23"/>
  <c r="N22" i="23"/>
  <c r="M22" i="23"/>
  <c r="L22" i="23"/>
  <c r="K22" i="23"/>
  <c r="H22" i="23"/>
  <c r="DL21" i="23"/>
  <c r="DI21" i="23"/>
  <c r="DD21" i="23"/>
  <c r="DD39" i="23" s="1"/>
  <c r="DB21" i="23"/>
  <c r="DK21" i="23" s="1"/>
  <c r="CI21" i="23"/>
  <c r="CG21" i="23"/>
  <c r="BW21" i="23"/>
  <c r="CE21" i="23" s="1"/>
  <c r="AV21" i="23"/>
  <c r="AV39" i="23" s="1"/>
  <c r="AS21" i="23"/>
  <c r="AS39" i="23" s="1"/>
  <c r="AO21" i="23"/>
  <c r="AO39" i="23" s="1"/>
  <c r="AA21" i="23"/>
  <c r="Z21" i="23"/>
  <c r="Y21" i="23"/>
  <c r="X21" i="23"/>
  <c r="W21" i="23"/>
  <c r="DM20" i="23"/>
  <c r="DL20" i="23"/>
  <c r="DI20" i="23"/>
  <c r="CI20" i="23"/>
  <c r="CH20" i="23"/>
  <c r="CG20" i="23"/>
  <c r="CF20" i="23"/>
  <c r="CE20" i="23"/>
  <c r="BE20" i="23"/>
  <c r="BD20" i="23"/>
  <c r="BC20" i="23"/>
  <c r="BB20" i="23"/>
  <c r="BA20" i="23"/>
  <c r="AA20" i="23"/>
  <c r="Z20" i="23"/>
  <c r="Y20" i="23"/>
  <c r="X20" i="23"/>
  <c r="W20" i="23"/>
  <c r="DL19" i="23"/>
  <c r="DI19" i="23"/>
  <c r="DD19" i="23"/>
  <c r="DB19" i="23"/>
  <c r="CI19" i="23"/>
  <c r="CG19" i="23"/>
  <c r="CC19" i="23"/>
  <c r="BE19" i="23"/>
  <c r="BD19" i="23"/>
  <c r="BC19" i="23"/>
  <c r="BB19" i="23"/>
  <c r="BA19" i="23"/>
  <c r="AB19" i="23"/>
  <c r="V19" i="23"/>
  <c r="Y19" i="23" s="1"/>
  <c r="U19" i="23"/>
  <c r="W19" i="23" s="1"/>
  <c r="DL18" i="23"/>
  <c r="DI18" i="23"/>
  <c r="DB18" i="23"/>
  <c r="DK18" i="23" s="1"/>
  <c r="CI18" i="23"/>
  <c r="CH18" i="23"/>
  <c r="CG18" i="23"/>
  <c r="CF18" i="23"/>
  <c r="CE18" i="23"/>
  <c r="BE18" i="23"/>
  <c r="BC18" i="23"/>
  <c r="AW18" i="23"/>
  <c r="BB18" i="23" s="1"/>
  <c r="AA18" i="23"/>
  <c r="Z18" i="23"/>
  <c r="Y18" i="23"/>
  <c r="X18" i="23"/>
  <c r="W18" i="23"/>
  <c r="DI17" i="23"/>
  <c r="CI17" i="23"/>
  <c r="CH17" i="23"/>
  <c r="CG17" i="23"/>
  <c r="CF17" i="23"/>
  <c r="CE17" i="23"/>
  <c r="BE17" i="23"/>
  <c r="BD17" i="23"/>
  <c r="BC17" i="23"/>
  <c r="BB17" i="23"/>
  <c r="BA17" i="23"/>
  <c r="AA17" i="23"/>
  <c r="Z17" i="23"/>
  <c r="Y17" i="23"/>
  <c r="X17" i="23"/>
  <c r="W17" i="23"/>
  <c r="DH16" i="23"/>
  <c r="DG16" i="23"/>
  <c r="DE16" i="23"/>
  <c r="DD16" i="23"/>
  <c r="DC16" i="23"/>
  <c r="DB16" i="23"/>
  <c r="DA16" i="23"/>
  <c r="CZ16" i="23"/>
  <c r="CY16" i="23"/>
  <c r="CX16" i="23"/>
  <c r="CW16" i="23"/>
  <c r="CV16" i="23"/>
  <c r="CU16" i="23"/>
  <c r="CT16" i="23"/>
  <c r="CS16" i="23"/>
  <c r="CR16" i="23"/>
  <c r="CQ16" i="23"/>
  <c r="CP16" i="23"/>
  <c r="CO16" i="23"/>
  <c r="CN16" i="23"/>
  <c r="CM16" i="23"/>
  <c r="CL16" i="23"/>
  <c r="CK16" i="23"/>
  <c r="CJ16" i="23"/>
  <c r="CD16" i="23"/>
  <c r="CC16" i="23"/>
  <c r="CB16" i="23"/>
  <c r="CA16" i="23"/>
  <c r="BZ16" i="23"/>
  <c r="BY16" i="23"/>
  <c r="BX16" i="23"/>
  <c r="BW16" i="23"/>
  <c r="BV16" i="23"/>
  <c r="BU16" i="23"/>
  <c r="BT16" i="23"/>
  <c r="BS16" i="23"/>
  <c r="BR16" i="23"/>
  <c r="BQ16" i="23"/>
  <c r="BP16" i="23"/>
  <c r="BO16" i="23"/>
  <c r="BN16" i="23"/>
  <c r="BM16" i="23"/>
  <c r="BL16" i="23"/>
  <c r="BK16" i="23"/>
  <c r="BJ16" i="23"/>
  <c r="BI16" i="23"/>
  <c r="BH16" i="23"/>
  <c r="BG16" i="23"/>
  <c r="BF16" i="23"/>
  <c r="AZ16" i="23"/>
  <c r="AY16" i="23"/>
  <c r="AX16" i="23"/>
  <c r="AV16" i="23"/>
  <c r="AU16" i="23"/>
  <c r="AT16" i="23"/>
  <c r="AS16" i="23"/>
  <c r="AR16" i="23"/>
  <c r="AQ16" i="23"/>
  <c r="AP16" i="23"/>
  <c r="AO16" i="23"/>
  <c r="AN16" i="23"/>
  <c r="AM16" i="23"/>
  <c r="AL16" i="23"/>
  <c r="AK16" i="23"/>
  <c r="AJ16" i="23"/>
  <c r="AI16" i="23"/>
  <c r="AH16" i="23"/>
  <c r="AG16" i="23"/>
  <c r="AF16" i="23"/>
  <c r="AE16" i="23"/>
  <c r="AD16" i="23"/>
  <c r="AC16" i="23"/>
  <c r="V16" i="23"/>
  <c r="U16" i="23"/>
  <c r="T16" i="23"/>
  <c r="S16" i="23"/>
  <c r="R16" i="23"/>
  <c r="Q16" i="23"/>
  <c r="P16" i="23"/>
  <c r="O16" i="23"/>
  <c r="N16" i="23"/>
  <c r="M16" i="23"/>
  <c r="L16" i="23"/>
  <c r="K16" i="23"/>
  <c r="J16" i="23"/>
  <c r="I16" i="23"/>
  <c r="H16" i="23"/>
  <c r="DN15" i="23"/>
  <c r="DG15" i="23"/>
  <c r="DE15" i="23"/>
  <c r="DD15" i="23"/>
  <c r="DC15" i="23"/>
  <c r="DB15" i="23"/>
  <c r="DA15" i="23"/>
  <c r="CZ15" i="23"/>
  <c r="CY15" i="23"/>
  <c r="CX15" i="23"/>
  <c r="CW15" i="23"/>
  <c r="CV15" i="23"/>
  <c r="CU15" i="23"/>
  <c r="CT15" i="23"/>
  <c r="CS15" i="23"/>
  <c r="CR15" i="23"/>
  <c r="CQ15" i="23"/>
  <c r="CP15" i="23"/>
  <c r="CO15" i="23"/>
  <c r="CN15" i="23"/>
  <c r="CM15" i="23"/>
  <c r="CL15" i="23"/>
  <c r="CK15" i="23"/>
  <c r="CJ15" i="23"/>
  <c r="CD15" i="23"/>
  <c r="CC15" i="23"/>
  <c r="CB15" i="23"/>
  <c r="CA15" i="23"/>
  <c r="BZ15" i="23"/>
  <c r="BY15" i="23"/>
  <c r="BX15" i="23"/>
  <c r="BW15" i="23"/>
  <c r="BV15" i="23"/>
  <c r="BU15" i="23"/>
  <c r="BT15" i="23"/>
  <c r="BS15" i="23"/>
  <c r="BR15" i="23"/>
  <c r="BQ15" i="23"/>
  <c r="BP15" i="23"/>
  <c r="BO15" i="23"/>
  <c r="BN15" i="23"/>
  <c r="BM15" i="23"/>
  <c r="BL15" i="23"/>
  <c r="BK15" i="23"/>
  <c r="BJ15" i="23"/>
  <c r="BI15" i="23"/>
  <c r="BH15" i="23"/>
  <c r="BG15" i="23"/>
  <c r="BF15" i="23"/>
  <c r="AZ15" i="23"/>
  <c r="AY15" i="23"/>
  <c r="AX15" i="23"/>
  <c r="AW15" i="23"/>
  <c r="AV15" i="23"/>
  <c r="AU15" i="23"/>
  <c r="AT15" i="23"/>
  <c r="AS15" i="23"/>
  <c r="AR15" i="23"/>
  <c r="AQ15" i="23"/>
  <c r="AP15" i="23"/>
  <c r="AO15" i="23"/>
  <c r="AN15" i="23"/>
  <c r="AM15" i="23"/>
  <c r="AL15" i="23"/>
  <c r="AK15" i="23"/>
  <c r="AJ15" i="23"/>
  <c r="AI15" i="23"/>
  <c r="AH15" i="23"/>
  <c r="AG15" i="23"/>
  <c r="AF15" i="23"/>
  <c r="AE15" i="23"/>
  <c r="AD15" i="23"/>
  <c r="AC15" i="23"/>
  <c r="V15" i="23"/>
  <c r="U15" i="23"/>
  <c r="T15" i="23"/>
  <c r="S15" i="23"/>
  <c r="R15" i="23"/>
  <c r="Q15" i="23"/>
  <c r="P15" i="23"/>
  <c r="O15" i="23"/>
  <c r="N15" i="23"/>
  <c r="M15" i="23"/>
  <c r="L15" i="23"/>
  <c r="K15" i="23"/>
  <c r="H15" i="23"/>
  <c r="DM14" i="23"/>
  <c r="DL14" i="23"/>
  <c r="DI14" i="23"/>
  <c r="CI14" i="23"/>
  <c r="CH14" i="23"/>
  <c r="CG14" i="23"/>
  <c r="CF14" i="23"/>
  <c r="CE14" i="23"/>
  <c r="BE14" i="23"/>
  <c r="BD14" i="23"/>
  <c r="BC14" i="23"/>
  <c r="BB14" i="23"/>
  <c r="BA14" i="23"/>
  <c r="AA14" i="23"/>
  <c r="Z14" i="23"/>
  <c r="Y14" i="23"/>
  <c r="X14" i="23"/>
  <c r="W14" i="23"/>
  <c r="DM13" i="23"/>
  <c r="DL13" i="23"/>
  <c r="DI13" i="23"/>
  <c r="CI13" i="23"/>
  <c r="CH13" i="23"/>
  <c r="CG13" i="23"/>
  <c r="CF13" i="23"/>
  <c r="CE13" i="23"/>
  <c r="BE13" i="23"/>
  <c r="BD13" i="23"/>
  <c r="BC13" i="23"/>
  <c r="BB13" i="23"/>
  <c r="BA13" i="23"/>
  <c r="AA13" i="23"/>
  <c r="Z13" i="23"/>
  <c r="Y13" i="23"/>
  <c r="X13" i="23"/>
  <c r="W13" i="23"/>
  <c r="DM12" i="23"/>
  <c r="DL12" i="23"/>
  <c r="DI12" i="23"/>
  <c r="CI12" i="23"/>
  <c r="CH12" i="23"/>
  <c r="CG12" i="23"/>
  <c r="CF12" i="23"/>
  <c r="CE12" i="23"/>
  <c r="BF12" i="23"/>
  <c r="BE12" i="23"/>
  <c r="BD12" i="23"/>
  <c r="BC12" i="23"/>
  <c r="BB12" i="23"/>
  <c r="BA12" i="23"/>
  <c r="AB12" i="23"/>
  <c r="AA12" i="23"/>
  <c r="Z12" i="23"/>
  <c r="Y12" i="23"/>
  <c r="X12" i="23"/>
  <c r="W12" i="23"/>
  <c r="DM11" i="23"/>
  <c r="DI11" i="23"/>
  <c r="CI11" i="23"/>
  <c r="CH11" i="23"/>
  <c r="CG11" i="23"/>
  <c r="CF11" i="23"/>
  <c r="CE11" i="23"/>
  <c r="BE11" i="23"/>
  <c r="BC11" i="23"/>
  <c r="AW11" i="23"/>
  <c r="AA11" i="23"/>
  <c r="Z11" i="23"/>
  <c r="Y11" i="23"/>
  <c r="X11" i="23"/>
  <c r="W11" i="23"/>
  <c r="DI10" i="23"/>
  <c r="CI10" i="23"/>
  <c r="CH10" i="23"/>
  <c r="CG10" i="23"/>
  <c r="CF10" i="23"/>
  <c r="CE10" i="23"/>
  <c r="BE10" i="23"/>
  <c r="BD10" i="23"/>
  <c r="BC10" i="23"/>
  <c r="BB10" i="23"/>
  <c r="BA10" i="23"/>
  <c r="AA10" i="23"/>
  <c r="Z10" i="23"/>
  <c r="Y10" i="23"/>
  <c r="X10" i="23"/>
  <c r="W10" i="23"/>
  <c r="EO38" i="23" l="1"/>
  <c r="AM40" i="23"/>
  <c r="EN38" i="23"/>
  <c r="BL40" i="23"/>
  <c r="CC40" i="23"/>
  <c r="G31" i="23"/>
  <c r="EV31" i="23" s="1"/>
  <c r="DN14" i="23"/>
  <c r="DN16" i="23" s="1"/>
  <c r="G17" i="23"/>
  <c r="G22" i="23" s="1"/>
  <c r="G14" i="23"/>
  <c r="EV14" i="23" s="1"/>
  <c r="I40" i="23"/>
  <c r="EN39" i="23"/>
  <c r="EO39" i="23"/>
  <c r="G10" i="23"/>
  <c r="G27" i="23"/>
  <c r="EV27" i="23" s="1"/>
  <c r="EU27" i="23"/>
  <c r="EU34" i="23"/>
  <c r="EV34" i="23"/>
  <c r="DK36" i="23"/>
  <c r="BE42" i="23"/>
  <c r="G13" i="23"/>
  <c r="EV13" i="23" s="1"/>
  <c r="EV28" i="23"/>
  <c r="EU35" i="23"/>
  <c r="EV35" i="23"/>
  <c r="EU31" i="23"/>
  <c r="Q40" i="23"/>
  <c r="G24" i="23"/>
  <c r="EV24" i="23" s="1"/>
  <c r="EU24" i="23"/>
  <c r="G20" i="23"/>
  <c r="EU20" i="23"/>
  <c r="EU17" i="23"/>
  <c r="EU14" i="23"/>
  <c r="EV12" i="23"/>
  <c r="EU12" i="23"/>
  <c r="EU13" i="23"/>
  <c r="X16" i="23"/>
  <c r="DS40" i="23"/>
  <c r="Y23" i="23"/>
  <c r="AA23" i="23"/>
  <c r="DJ15" i="23"/>
  <c r="DK19" i="23"/>
  <c r="W30" i="23"/>
  <c r="DK29" i="23"/>
  <c r="Z37" i="23"/>
  <c r="DJ36" i="23"/>
  <c r="K40" i="23"/>
  <c r="S40" i="23"/>
  <c r="DP40" i="23"/>
  <c r="DI16" i="23"/>
  <c r="O40" i="23"/>
  <c r="AC40" i="23"/>
  <c r="DK15" i="23"/>
  <c r="DK22" i="23"/>
  <c r="AU40" i="23"/>
  <c r="BI40" i="23"/>
  <c r="BZ40" i="23"/>
  <c r="CM40" i="23"/>
  <c r="DJ16" i="23"/>
  <c r="AK40" i="23"/>
  <c r="DJ29" i="23"/>
  <c r="CI37" i="23"/>
  <c r="CV40" i="23"/>
  <c r="DJ38" i="23"/>
  <c r="DJ22" i="23"/>
  <c r="DJ37" i="23"/>
  <c r="DJ23" i="23"/>
  <c r="DK16" i="23"/>
  <c r="BC21" i="23"/>
  <c r="BC23" i="23" s="1"/>
  <c r="AS38" i="23"/>
  <c r="AS40" i="23" s="1"/>
  <c r="DI29" i="23"/>
  <c r="DI37" i="23"/>
  <c r="L40" i="23"/>
  <c r="T40" i="23"/>
  <c r="AA30" i="23"/>
  <c r="BE36" i="23"/>
  <c r="W16" i="23"/>
  <c r="CH21" i="23"/>
  <c r="CH23" i="23" s="1"/>
  <c r="BD32" i="23"/>
  <c r="M40" i="23"/>
  <c r="U40" i="23"/>
  <c r="BV40" i="23"/>
  <c r="BC16" i="23"/>
  <c r="CE39" i="23"/>
  <c r="BD18" i="23"/>
  <c r="AI40" i="23"/>
  <c r="AQ40" i="23"/>
  <c r="BF40" i="23"/>
  <c r="BN40" i="23"/>
  <c r="CJ40" i="23"/>
  <c r="CS40" i="23"/>
  <c r="DA40" i="23"/>
  <c r="DQ40" i="23"/>
  <c r="DY40" i="23"/>
  <c r="Z38" i="23"/>
  <c r="CH16" i="23"/>
  <c r="Y37" i="23"/>
  <c r="CF32" i="23"/>
  <c r="CF37" i="23" s="1"/>
  <c r="Y36" i="23"/>
  <c r="AT40" i="23"/>
  <c r="BH40" i="23"/>
  <c r="BP40" i="23"/>
  <c r="BY40" i="23"/>
  <c r="CT40" i="23"/>
  <c r="DC40" i="23"/>
  <c r="Y15" i="23"/>
  <c r="W23" i="23"/>
  <c r="DL23" i="23"/>
  <c r="DM22" i="23"/>
  <c r="BC30" i="23"/>
  <c r="Y29" i="23"/>
  <c r="BB37" i="23"/>
  <c r="CE23" i="23"/>
  <c r="CO39" i="23"/>
  <c r="DJ39" i="23" s="1"/>
  <c r="H40" i="23"/>
  <c r="P40" i="23"/>
  <c r="CL40" i="23"/>
  <c r="BB22" i="23"/>
  <c r="DL28" i="23"/>
  <c r="DL30" i="23" s="1"/>
  <c r="BB29" i="23"/>
  <c r="CG29" i="23"/>
  <c r="DL37" i="23"/>
  <c r="BQ37" i="23"/>
  <c r="AD40" i="23"/>
  <c r="AL40" i="23"/>
  <c r="BR40" i="23"/>
  <c r="CU40" i="23"/>
  <c r="DE40" i="23"/>
  <c r="DR40" i="23"/>
  <c r="DM15" i="23"/>
  <c r="DB39" i="23"/>
  <c r="DK39" i="23" s="1"/>
  <c r="BD25" i="23"/>
  <c r="BD30" i="23" s="1"/>
  <c r="W39" i="23"/>
  <c r="BE15" i="23"/>
  <c r="CF16" i="23"/>
  <c r="CG23" i="23"/>
  <c r="AA19" i="23"/>
  <c r="AB21" i="23" s="1"/>
  <c r="AB23" i="23" s="1"/>
  <c r="W37" i="23"/>
  <c r="BJ40" i="23"/>
  <c r="CA40" i="23"/>
  <c r="CN40" i="23"/>
  <c r="CW40" i="23"/>
  <c r="DG40" i="23"/>
  <c r="DT40" i="23"/>
  <c r="DL22" i="23"/>
  <c r="DM18" i="23"/>
  <c r="G18" i="23" s="1"/>
  <c r="DM25" i="23"/>
  <c r="G25" i="23" s="1"/>
  <c r="X22" i="23"/>
  <c r="Y16" i="23"/>
  <c r="X39" i="23"/>
  <c r="DI23" i="23"/>
  <c r="DM19" i="23"/>
  <c r="BB21" i="23"/>
  <c r="BB39" i="23" s="1"/>
  <c r="Y22" i="23"/>
  <c r="BD22" i="23"/>
  <c r="AW23" i="23"/>
  <c r="DM26" i="23"/>
  <c r="EV26" i="23" s="1"/>
  <c r="DM29" i="23"/>
  <c r="CE32" i="23"/>
  <c r="CE37" i="23" s="1"/>
  <c r="CF36" i="23"/>
  <c r="AF40" i="23"/>
  <c r="AN40" i="23"/>
  <c r="AX40" i="23"/>
  <c r="BK40" i="23"/>
  <c r="CB40" i="23"/>
  <c r="CK40" i="23"/>
  <c r="BF34" i="23"/>
  <c r="BF36" i="23" s="1"/>
  <c r="AO40" i="23"/>
  <c r="DH40" i="23"/>
  <c r="CI38" i="23"/>
  <c r="Z16" i="23"/>
  <c r="X23" i="23"/>
  <c r="BE21" i="23"/>
  <c r="BE39" i="23" s="1"/>
  <c r="DI22" i="23"/>
  <c r="BQ38" i="23"/>
  <c r="BQ40" i="23" s="1"/>
  <c r="CE26" i="23"/>
  <c r="CI29" i="23"/>
  <c r="AB35" i="23"/>
  <c r="AB37" i="23" s="1"/>
  <c r="Y33" i="23"/>
  <c r="DM33" i="23"/>
  <c r="EV33" i="23" s="1"/>
  <c r="Y39" i="23"/>
  <c r="AS37" i="23"/>
  <c r="AH40" i="23"/>
  <c r="AP40" i="23"/>
  <c r="AZ40" i="23"/>
  <c r="BM40" i="23"/>
  <c r="CD40" i="23"/>
  <c r="AO23" i="23"/>
  <c r="CX40" i="23"/>
  <c r="DL15" i="23"/>
  <c r="CI16" i="23"/>
  <c r="DM21" i="23"/>
  <c r="CH22" i="23"/>
  <c r="CF22" i="23"/>
  <c r="CE25" i="23"/>
  <c r="CE30" i="23" s="1"/>
  <c r="AB28" i="23"/>
  <c r="U26" i="23" s="1"/>
  <c r="Z33" i="23"/>
  <c r="CG36" i="23"/>
  <c r="DL36" i="23"/>
  <c r="N40" i="23"/>
  <c r="V40" i="23"/>
  <c r="CR40" i="23"/>
  <c r="CZ40" i="23"/>
  <c r="DO40" i="23"/>
  <c r="DW40" i="23"/>
  <c r="BC29" i="23"/>
  <c r="BB36" i="23"/>
  <c r="CP40" i="23"/>
  <c r="DU40" i="23"/>
  <c r="BC38" i="23"/>
  <c r="DL16" i="23"/>
  <c r="W15" i="23"/>
  <c r="BC15" i="23"/>
  <c r="Z19" i="23"/>
  <c r="Z30" i="23"/>
  <c r="W29" i="23"/>
  <c r="DL29" i="23"/>
  <c r="BC37" i="23"/>
  <c r="AA36" i="23"/>
  <c r="BC36" i="23"/>
  <c r="DM36" i="23"/>
  <c r="AJ40" i="23"/>
  <c r="AR40" i="23"/>
  <c r="BG40" i="23"/>
  <c r="BO40" i="23"/>
  <c r="BX40" i="23"/>
  <c r="CI30" i="23"/>
  <c r="W38" i="23"/>
  <c r="CE16" i="23"/>
  <c r="AA15" i="23"/>
  <c r="BW23" i="23"/>
  <c r="AA29" i="23"/>
  <c r="BE37" i="23"/>
  <c r="CI15" i="23"/>
  <c r="AV23" i="23"/>
  <c r="X37" i="23"/>
  <c r="CH37" i="23"/>
  <c r="J40" i="23"/>
  <c r="R40" i="23"/>
  <c r="BS40" i="23"/>
  <c r="BD11" i="23"/>
  <c r="EU11" i="23" s="1"/>
  <c r="BB11" i="23"/>
  <c r="AW16" i="23"/>
  <c r="BA11" i="23"/>
  <c r="AW38" i="23"/>
  <c r="AW40" i="23" s="1"/>
  <c r="DI15" i="23"/>
  <c r="AA22" i="23"/>
  <c r="BA29" i="23"/>
  <c r="BD29" i="23"/>
  <c r="CE36" i="23"/>
  <c r="AA39" i="23"/>
  <c r="CG39" i="23"/>
  <c r="BB15" i="23"/>
  <c r="DI38" i="23"/>
  <c r="BE30" i="23"/>
  <c r="BE38" i="23"/>
  <c r="CH15" i="23"/>
  <c r="CF15" i="23"/>
  <c r="CE15" i="23"/>
  <c r="CI39" i="23"/>
  <c r="Y30" i="23"/>
  <c r="Y38" i="23"/>
  <c r="CH29" i="23"/>
  <c r="CF29" i="23"/>
  <c r="CE29" i="23"/>
  <c r="W36" i="23"/>
  <c r="BA36" i="23"/>
  <c r="BD36" i="23"/>
  <c r="X38" i="23"/>
  <c r="Z15" i="23"/>
  <c r="CG30" i="23"/>
  <c r="Z29" i="23"/>
  <c r="DD38" i="23"/>
  <c r="DD40" i="23" s="1"/>
  <c r="DD37" i="23"/>
  <c r="DK37" i="23" s="1"/>
  <c r="DM32" i="23"/>
  <c r="DN35" i="23" s="1"/>
  <c r="DN37" i="23" s="1"/>
  <c r="CG38" i="23"/>
  <c r="CG40" i="23" s="1"/>
  <c r="CG16" i="23"/>
  <c r="Z23" i="23"/>
  <c r="BC22" i="23"/>
  <c r="DI36" i="23"/>
  <c r="CI22" i="23"/>
  <c r="CG22" i="23"/>
  <c r="AV40" i="23"/>
  <c r="BA15" i="23"/>
  <c r="BD15" i="23"/>
  <c r="CI23" i="23"/>
  <c r="CH19" i="23"/>
  <c r="CF19" i="23"/>
  <c r="CE19" i="23"/>
  <c r="BF19" i="23"/>
  <c r="Z36" i="23"/>
  <c r="X36" i="23"/>
  <c r="X15" i="23"/>
  <c r="DM16" i="23"/>
  <c r="BA18" i="23"/>
  <c r="X19" i="23"/>
  <c r="CF21" i="23"/>
  <c r="CF23" i="23" s="1"/>
  <c r="BE22" i="23"/>
  <c r="BB25" i="23"/>
  <c r="BB30" i="23" s="1"/>
  <c r="CH25" i="23"/>
  <c r="CH30" i="23" s="1"/>
  <c r="X29" i="23"/>
  <c r="AS30" i="23"/>
  <c r="BQ30" i="23"/>
  <c r="CO30" i="23"/>
  <c r="DJ30" i="23" s="1"/>
  <c r="BA32" i="23"/>
  <c r="BA37" i="23" s="1"/>
  <c r="W33" i="23"/>
  <c r="CH36" i="23"/>
  <c r="AA37" i="23"/>
  <c r="AB13" i="23"/>
  <c r="AB15" i="23" s="1"/>
  <c r="BA21" i="23"/>
  <c r="BA39" i="23" s="1"/>
  <c r="Z22" i="23"/>
  <c r="BF26" i="23"/>
  <c r="BE29" i="23"/>
  <c r="CI36" i="23"/>
  <c r="CE22" i="23"/>
  <c r="AA42" i="23"/>
  <c r="AB14" i="23"/>
  <c r="BE16" i="23"/>
  <c r="BD21" i="23"/>
  <c r="BD39" i="23" s="1"/>
  <c r="BA22" i="23"/>
  <c r="DB23" i="23"/>
  <c r="CF26" i="23"/>
  <c r="DB38" i="23"/>
  <c r="Z39" i="23"/>
  <c r="CG15" i="23"/>
  <c r="DB30" i="23"/>
  <c r="DK30" i="23" s="1"/>
  <c r="AA38" i="23"/>
  <c r="BW39" i="23"/>
  <c r="BW40" i="23" s="1"/>
  <c r="AA16" i="23"/>
  <c r="W22" i="23"/>
  <c r="DD23" i="23"/>
  <c r="CF25" i="23"/>
  <c r="CF30" i="23" s="1"/>
  <c r="DL38" i="23"/>
  <c r="AS23" i="23"/>
  <c r="BA25" i="23"/>
  <c r="BA30" i="23" s="1"/>
  <c r="DI28" i="23"/>
  <c r="DI39" i="23" s="1"/>
  <c r="CO40" i="23" l="1"/>
  <c r="DJ40" i="23" s="1"/>
  <c r="G36" i="23"/>
  <c r="G29" i="23"/>
  <c r="G21" i="23"/>
  <c r="G23" i="23" s="1"/>
  <c r="DK38" i="23"/>
  <c r="EN40" i="23"/>
  <c r="G16" i="23"/>
  <c r="EO40" i="23"/>
  <c r="G15" i="23"/>
  <c r="EV15" i="23" s="1"/>
  <c r="EU36" i="23"/>
  <c r="DN28" i="23"/>
  <c r="DN30" i="23" s="1"/>
  <c r="G32" i="23"/>
  <c r="G37" i="23" s="1"/>
  <c r="EU28" i="23"/>
  <c r="EU33" i="23"/>
  <c r="X40" i="23"/>
  <c r="Y40" i="23"/>
  <c r="EU32" i="23"/>
  <c r="AB30" i="23"/>
  <c r="EU25" i="23"/>
  <c r="EV25" i="23"/>
  <c r="EV22" i="23"/>
  <c r="EU29" i="23"/>
  <c r="EV17" i="23"/>
  <c r="EU22" i="23"/>
  <c r="DN21" i="23"/>
  <c r="EU21" i="23"/>
  <c r="EV19" i="23"/>
  <c r="EU19" i="23"/>
  <c r="EV18" i="23"/>
  <c r="EU18" i="23"/>
  <c r="EU15" i="23"/>
  <c r="EV11" i="23"/>
  <c r="CH39" i="23"/>
  <c r="DK23" i="23"/>
  <c r="BC39" i="23"/>
  <c r="BC40" i="23" s="1"/>
  <c r="EV36" i="23"/>
  <c r="DB40" i="23"/>
  <c r="DK40" i="23" s="1"/>
  <c r="BD37" i="23"/>
  <c r="DL39" i="23"/>
  <c r="DL40" i="23" s="1"/>
  <c r="AA40" i="23"/>
  <c r="Z40" i="23"/>
  <c r="W40" i="23"/>
  <c r="CI40" i="23"/>
  <c r="BB23" i="23"/>
  <c r="CE38" i="23"/>
  <c r="CE40" i="23" s="1"/>
  <c r="BA23" i="23"/>
  <c r="DM38" i="23"/>
  <c r="DM30" i="23"/>
  <c r="EU30" i="23" s="1"/>
  <c r="BD23" i="23"/>
  <c r="DM23" i="23"/>
  <c r="EV29" i="23"/>
  <c r="DM39" i="23"/>
  <c r="BE23" i="23"/>
  <c r="CF38" i="23"/>
  <c r="CH38" i="23"/>
  <c r="BE40" i="23"/>
  <c r="CF39" i="23"/>
  <c r="AB16" i="23"/>
  <c r="AB39" i="23"/>
  <c r="AB40" i="23" s="1"/>
  <c r="X26" i="23"/>
  <c r="W26" i="23"/>
  <c r="W42" i="23" s="1"/>
  <c r="Z26" i="23"/>
  <c r="EU26" i="23" s="1"/>
  <c r="DI40" i="23"/>
  <c r="DM37" i="23"/>
  <c r="BA38" i="23"/>
  <c r="BA40" i="23" s="1"/>
  <c r="BA16" i="23"/>
  <c r="BB16" i="23"/>
  <c r="BB38" i="23"/>
  <c r="BB40" i="23" s="1"/>
  <c r="DI30" i="23"/>
  <c r="BD38" i="23"/>
  <c r="BD40" i="23" s="1"/>
  <c r="BD16" i="23"/>
  <c r="EV32" i="23" l="1"/>
  <c r="G38" i="23"/>
  <c r="G39" i="23"/>
  <c r="CH40" i="23"/>
  <c r="G40" i="23"/>
  <c r="EU23" i="23"/>
  <c r="DN23" i="23"/>
  <c r="DN39" i="23"/>
  <c r="DN40" i="23" s="1"/>
  <c r="G30" i="23"/>
  <c r="EV30" i="23" s="1"/>
  <c r="DM40" i="23"/>
  <c r="CF40" i="23"/>
  <c r="G736" i="15" l="1"/>
  <c r="G735" i="15"/>
  <c r="G734" i="15"/>
  <c r="G733" i="15"/>
  <c r="G732" i="15"/>
  <c r="G731" i="15"/>
  <c r="J205" i="15" l="1"/>
  <c r="G730" i="15" l="1"/>
  <c r="G729" i="15" l="1"/>
  <c r="G727" i="15"/>
  <c r="G726" i="15"/>
  <c r="G725" i="15"/>
  <c r="G724" i="15"/>
  <c r="G723" i="15"/>
  <c r="CK14" i="21" l="1"/>
  <c r="CJ14" i="21"/>
  <c r="CI14" i="21"/>
  <c r="CH14" i="21"/>
  <c r="CG14" i="21"/>
  <c r="BG14" i="21"/>
  <c r="BF14" i="21"/>
  <c r="BE14" i="21"/>
  <c r="BD14" i="21"/>
  <c r="BC14" i="21"/>
  <c r="AC14" i="21"/>
  <c r="AB14" i="21"/>
  <c r="AA14" i="21"/>
  <c r="Z14" i="21"/>
  <c r="Y14" i="21"/>
  <c r="DK13" i="21"/>
  <c r="CK13" i="21"/>
  <c r="CJ13" i="21"/>
  <c r="CI13" i="21"/>
  <c r="CH13" i="21"/>
  <c r="CG13" i="21"/>
  <c r="BF13" i="21"/>
  <c r="BD13" i="21"/>
  <c r="BC13" i="21"/>
  <c r="AC13" i="21"/>
  <c r="AB13" i="21"/>
  <c r="AA13" i="21"/>
  <c r="Z13" i="21"/>
  <c r="Y13" i="21"/>
  <c r="AN13" i="21" l="1"/>
  <c r="I14" i="21"/>
  <c r="BG13" i="21" l="1"/>
  <c r="BE13" i="21"/>
  <c r="G722" i="15"/>
  <c r="G721" i="15"/>
  <c r="G717" i="15"/>
  <c r="G716" i="15"/>
  <c r="G720" i="15"/>
  <c r="G719" i="15"/>
  <c r="G718" i="15"/>
  <c r="J200" i="15"/>
  <c r="J199" i="15"/>
  <c r="J198" i="15"/>
  <c r="H55" i="15"/>
  <c r="G795" i="15" l="1"/>
  <c r="G794" i="15"/>
  <c r="G793" i="15"/>
  <c r="G792" i="15"/>
  <c r="G791" i="15"/>
  <c r="G790" i="15"/>
  <c r="G789" i="15"/>
  <c r="G715" i="15"/>
  <c r="G714" i="15"/>
  <c r="G712" i="15"/>
  <c r="G711" i="15"/>
  <c r="G710" i="15"/>
  <c r="G709" i="15"/>
  <c r="G708" i="15"/>
  <c r="G707" i="15"/>
  <c r="G705" i="15"/>
  <c r="G704" i="15"/>
  <c r="G703" i="15"/>
  <c r="G702" i="15"/>
  <c r="G701" i="15"/>
  <c r="G700" i="15"/>
  <c r="G699" i="15"/>
  <c r="G697" i="15"/>
  <c r="G696" i="15"/>
  <c r="G695" i="15"/>
  <c r="G694" i="15"/>
  <c r="G693" i="15"/>
  <c r="G692" i="15"/>
  <c r="G691" i="15"/>
  <c r="G690" i="15"/>
  <c r="G689" i="15"/>
  <c r="G688" i="15"/>
  <c r="G687" i="15"/>
  <c r="G686" i="15"/>
  <c r="G685" i="15"/>
  <c r="G684" i="15"/>
  <c r="G683" i="15"/>
  <c r="G682" i="15"/>
  <c r="G681" i="15"/>
  <c r="G680" i="15"/>
  <c r="G679" i="15"/>
  <c r="G678" i="15"/>
  <c r="G677" i="15"/>
  <c r="G676" i="15"/>
  <c r="G675" i="15"/>
  <c r="G674" i="15"/>
  <c r="G673" i="15"/>
  <c r="G672" i="15"/>
  <c r="G671" i="15"/>
  <c r="G670" i="15"/>
  <c r="G669" i="15"/>
  <c r="G668" i="15"/>
  <c r="G667" i="15"/>
  <c r="G663" i="15"/>
  <c r="G662" i="15"/>
  <c r="G661" i="15"/>
  <c r="G660" i="15"/>
  <c r="G659" i="15"/>
  <c r="G658" i="15"/>
  <c r="G657" i="15"/>
  <c r="G656" i="15"/>
  <c r="G655" i="15"/>
  <c r="G654" i="15"/>
  <c r="G653" i="15"/>
  <c r="G652" i="15"/>
  <c r="G651" i="15"/>
  <c r="G650" i="15"/>
  <c r="G649" i="15"/>
  <c r="G648" i="15"/>
  <c r="G647" i="15"/>
  <c r="G646" i="15"/>
  <c r="G645" i="15"/>
  <c r="G644" i="15"/>
  <c r="G643" i="15"/>
  <c r="G642" i="15"/>
  <c r="G641" i="15"/>
  <c r="G640" i="15"/>
  <c r="G639" i="15"/>
  <c r="G638" i="15"/>
  <c r="G637" i="15"/>
  <c r="G636" i="15"/>
  <c r="G635" i="15"/>
  <c r="G634" i="15"/>
  <c r="G633" i="15"/>
  <c r="G632" i="15"/>
  <c r="G631" i="15"/>
  <c r="G630" i="15"/>
  <c r="G629" i="15"/>
  <c r="G628" i="15"/>
  <c r="G627" i="15"/>
  <c r="G626" i="15"/>
  <c r="G625" i="15"/>
  <c r="G624" i="15"/>
  <c r="G623" i="15"/>
  <c r="G622" i="15"/>
  <c r="G621" i="15"/>
  <c r="G620" i="15"/>
  <c r="G619" i="15"/>
  <c r="G618" i="15"/>
  <c r="G617" i="15"/>
  <c r="G616" i="15"/>
  <c r="G615" i="15"/>
  <c r="G614" i="15"/>
  <c r="G613" i="15"/>
  <c r="G612" i="15"/>
  <c r="G611" i="15"/>
  <c r="G610" i="15"/>
  <c r="G609" i="15"/>
  <c r="G608" i="15"/>
  <c r="G607" i="15"/>
  <c r="G606" i="15"/>
  <c r="G605" i="15"/>
  <c r="G604" i="15"/>
  <c r="G603" i="15"/>
  <c r="G602" i="15"/>
  <c r="G601" i="15"/>
  <c r="G600" i="15"/>
  <c r="G599" i="15"/>
  <c r="G598" i="15"/>
  <c r="G597" i="15"/>
  <c r="G596" i="15"/>
  <c r="G595" i="15"/>
  <c r="G594" i="15"/>
  <c r="G593" i="15"/>
  <c r="G592" i="15"/>
  <c r="G591" i="15"/>
  <c r="G590" i="15"/>
  <c r="G589" i="15"/>
  <c r="G588" i="15"/>
  <c r="G587" i="15"/>
  <c r="G586" i="15"/>
  <c r="G585" i="15"/>
  <c r="G584" i="15"/>
  <c r="G583" i="15"/>
  <c r="G582" i="15"/>
  <c r="G581" i="15"/>
  <c r="G580" i="15"/>
  <c r="I575" i="15"/>
  <c r="G575" i="15"/>
  <c r="I574" i="15"/>
  <c r="G574" i="15"/>
  <c r="I573" i="15"/>
  <c r="G573" i="15"/>
  <c r="I572" i="15"/>
  <c r="G572" i="15"/>
  <c r="G571" i="15"/>
  <c r="I570" i="15"/>
  <c r="G570" i="15"/>
  <c r="I569" i="15"/>
  <c r="G569" i="15"/>
  <c r="G568" i="15"/>
  <c r="G567" i="15"/>
  <c r="G566" i="15"/>
  <c r="G565" i="15"/>
  <c r="G564" i="15"/>
  <c r="G563" i="15"/>
  <c r="G562" i="15"/>
  <c r="G561" i="15"/>
  <c r="G560" i="15"/>
  <c r="G559" i="15"/>
  <c r="G558" i="15"/>
  <c r="G557" i="15"/>
  <c r="G556" i="15"/>
  <c r="G555" i="15"/>
  <c r="G554" i="15"/>
  <c r="G553" i="15"/>
  <c r="G552" i="15"/>
  <c r="G551" i="15"/>
  <c r="G550" i="15"/>
  <c r="G549" i="15"/>
  <c r="G548" i="15"/>
  <c r="G547" i="15"/>
  <c r="G546" i="15"/>
  <c r="G545" i="15"/>
  <c r="G544" i="15"/>
  <c r="G543" i="15"/>
  <c r="G542" i="15"/>
  <c r="G541" i="15"/>
  <c r="G540" i="15"/>
  <c r="G539" i="15"/>
  <c r="G538" i="15"/>
  <c r="G537" i="15"/>
  <c r="G536" i="15"/>
  <c r="G535" i="15"/>
  <c r="G534" i="15"/>
  <c r="G533" i="15"/>
  <c r="G532" i="15"/>
  <c r="G531" i="15"/>
  <c r="G530" i="15"/>
  <c r="G529" i="15"/>
  <c r="G528" i="15"/>
  <c r="G527" i="15"/>
  <c r="G526" i="15"/>
  <c r="G525" i="15"/>
  <c r="G524" i="15"/>
  <c r="G523" i="15"/>
  <c r="G522" i="15"/>
  <c r="G521" i="15"/>
  <c r="G520" i="15"/>
  <c r="G519" i="15"/>
  <c r="G518" i="15"/>
  <c r="G517" i="15"/>
  <c r="G516" i="15"/>
  <c r="G515" i="15"/>
  <c r="G514" i="15"/>
  <c r="G513" i="15"/>
  <c r="G512" i="15"/>
  <c r="G511" i="15"/>
  <c r="G510" i="15"/>
  <c r="G509" i="15"/>
  <c r="G508" i="15"/>
  <c r="G507" i="15"/>
  <c r="G506" i="15"/>
  <c r="G505" i="15"/>
  <c r="G504" i="15"/>
  <c r="G503" i="15"/>
  <c r="G502" i="15"/>
  <c r="G501" i="15"/>
  <c r="G500" i="15"/>
  <c r="G499" i="15"/>
  <c r="G498" i="15"/>
  <c r="G497" i="15"/>
  <c r="G496" i="15"/>
  <c r="G495" i="15"/>
  <c r="G494" i="15"/>
  <c r="G493" i="15"/>
  <c r="G492" i="15"/>
  <c r="G488" i="15"/>
  <c r="I481" i="15"/>
  <c r="G481" i="15"/>
  <c r="I480" i="15"/>
  <c r="G480" i="15"/>
  <c r="I479" i="15"/>
  <c r="G479" i="15"/>
  <c r="I478" i="15"/>
  <c r="F478" i="15"/>
  <c r="G478" i="15" s="1"/>
  <c r="I477" i="15"/>
  <c r="G477" i="15"/>
  <c r="I476" i="15"/>
  <c r="G476" i="15"/>
  <c r="I475" i="15"/>
  <c r="G475" i="15"/>
  <c r="I474" i="15"/>
  <c r="G474" i="15"/>
  <c r="I473" i="15"/>
  <c r="G473" i="15"/>
  <c r="I472" i="15"/>
  <c r="G472" i="15"/>
  <c r="I471" i="15"/>
  <c r="F471" i="15"/>
  <c r="G471" i="15" s="1"/>
  <c r="I470" i="15"/>
  <c r="G470" i="15"/>
  <c r="I469" i="15"/>
  <c r="G469" i="15"/>
  <c r="I468" i="15"/>
  <c r="G468" i="15"/>
  <c r="I467" i="15"/>
  <c r="G467" i="15"/>
  <c r="I466" i="15"/>
  <c r="G466" i="15"/>
  <c r="I465" i="15"/>
  <c r="G465" i="15"/>
  <c r="I464" i="15"/>
  <c r="F464" i="15"/>
  <c r="G464" i="15" s="1"/>
  <c r="I463" i="15"/>
  <c r="G463" i="15"/>
  <c r="I462" i="15"/>
  <c r="G462" i="15"/>
  <c r="I461" i="15"/>
  <c r="G461" i="15"/>
  <c r="I460" i="15"/>
  <c r="G460" i="15"/>
  <c r="I459" i="15"/>
  <c r="G459" i="15"/>
  <c r="I458" i="15"/>
  <c r="G458" i="15"/>
  <c r="I457" i="15"/>
  <c r="F457" i="15"/>
  <c r="G457" i="15" s="1"/>
  <c r="I456" i="15"/>
  <c r="G456" i="15"/>
  <c r="I455" i="15"/>
  <c r="G455" i="15"/>
  <c r="I454" i="15"/>
  <c r="G454" i="15"/>
  <c r="I453" i="15"/>
  <c r="G453" i="15"/>
  <c r="I452" i="15"/>
  <c r="G452" i="15"/>
  <c r="I451" i="15"/>
  <c r="G451" i="15"/>
  <c r="I450" i="15"/>
  <c r="F450" i="15"/>
  <c r="G450" i="15" s="1"/>
  <c r="I449" i="15"/>
  <c r="G449" i="15"/>
  <c r="I448" i="15"/>
  <c r="G448" i="15"/>
  <c r="I447" i="15"/>
  <c r="G447" i="15"/>
  <c r="H265" i="15"/>
  <c r="H264" i="15"/>
  <c r="H263" i="15"/>
  <c r="H262" i="15"/>
  <c r="M237" i="15"/>
  <c r="J237" i="15"/>
  <c r="M236" i="15"/>
  <c r="J236" i="15"/>
  <c r="M235" i="15"/>
  <c r="J235" i="15"/>
  <c r="M234" i="15"/>
  <c r="J234" i="15"/>
  <c r="M233" i="15"/>
  <c r="J233" i="15"/>
  <c r="M232" i="15"/>
  <c r="J232" i="15"/>
  <c r="M231" i="15"/>
  <c r="J231" i="15"/>
  <c r="M228" i="15"/>
  <c r="M227" i="15"/>
  <c r="M224" i="15"/>
  <c r="M197" i="15"/>
  <c r="J197" i="15"/>
  <c r="M196" i="15"/>
  <c r="J196" i="15"/>
  <c r="M195" i="15"/>
  <c r="J195" i="15"/>
  <c r="M194" i="15"/>
  <c r="J194" i="15"/>
  <c r="M193" i="15"/>
  <c r="J193" i="15"/>
  <c r="M192" i="15"/>
  <c r="J192" i="15"/>
  <c r="M191" i="15"/>
  <c r="J191" i="15"/>
  <c r="M190" i="15"/>
  <c r="J190" i="15"/>
  <c r="M189" i="15"/>
  <c r="J189" i="15"/>
  <c r="M188" i="15"/>
  <c r="J188" i="15"/>
  <c r="M187" i="15"/>
  <c r="J187" i="15"/>
  <c r="M186" i="15"/>
  <c r="J186" i="15"/>
  <c r="M185" i="15"/>
  <c r="J185" i="15"/>
  <c r="M184" i="15"/>
  <c r="J184" i="15"/>
  <c r="M183" i="15"/>
  <c r="J183" i="15"/>
  <c r="M182" i="15"/>
  <c r="J182" i="15"/>
  <c r="M181" i="15"/>
  <c r="J181" i="15"/>
  <c r="M180" i="15"/>
  <c r="J180" i="15"/>
  <c r="M179" i="15"/>
  <c r="J179" i="15"/>
  <c r="M178" i="15"/>
  <c r="J178" i="15"/>
  <c r="M177" i="15"/>
  <c r="J177" i="15"/>
  <c r="M173" i="15"/>
  <c r="J173" i="15"/>
  <c r="J172" i="15"/>
  <c r="M171" i="15"/>
  <c r="J171" i="15"/>
  <c r="M170" i="15"/>
  <c r="J170" i="15"/>
  <c r="J169" i="15"/>
  <c r="M168" i="15"/>
  <c r="J168" i="15"/>
  <c r="M167" i="15"/>
  <c r="J167" i="15"/>
  <c r="J166" i="15"/>
  <c r="M165" i="15"/>
  <c r="J165" i="15"/>
  <c r="M164" i="15"/>
  <c r="J164" i="15"/>
  <c r="J163" i="15"/>
  <c r="M162" i="15"/>
  <c r="J162" i="15"/>
  <c r="M161" i="15"/>
  <c r="J161" i="15"/>
  <c r="M160" i="15"/>
  <c r="J160" i="15"/>
  <c r="M159" i="15"/>
  <c r="J159" i="15"/>
  <c r="M158" i="15"/>
  <c r="J158" i="15"/>
  <c r="M157" i="15"/>
  <c r="J157" i="15"/>
  <c r="M156" i="15"/>
  <c r="J156" i="15"/>
  <c r="M155" i="15"/>
  <c r="J155" i="15"/>
  <c r="M154" i="15"/>
  <c r="J154" i="15"/>
  <c r="M153" i="15"/>
  <c r="J153" i="15"/>
  <c r="M152" i="15"/>
  <c r="J152" i="15"/>
  <c r="M151" i="15"/>
  <c r="J151" i="15"/>
  <c r="M150" i="15"/>
  <c r="J150" i="15"/>
  <c r="M149" i="15"/>
  <c r="J149" i="15"/>
  <c r="M148" i="15"/>
  <c r="J148" i="15"/>
  <c r="M147" i="15"/>
  <c r="J147" i="15"/>
  <c r="M146" i="15"/>
  <c r="J146" i="15"/>
  <c r="M145" i="15"/>
  <c r="J145" i="15"/>
  <c r="M144" i="15"/>
  <c r="J144" i="15"/>
  <c r="M143" i="15"/>
  <c r="J143" i="15"/>
  <c r="M142" i="15"/>
  <c r="J142" i="15"/>
  <c r="M141" i="15"/>
  <c r="J141" i="15"/>
  <c r="M140" i="15"/>
  <c r="J140" i="15"/>
  <c r="M139" i="15"/>
  <c r="J139" i="15"/>
  <c r="M138" i="15"/>
  <c r="J138" i="15"/>
  <c r="M134" i="15"/>
  <c r="J134" i="15"/>
  <c r="M133" i="15"/>
  <c r="J133" i="15"/>
  <c r="M132" i="15"/>
  <c r="J132" i="15"/>
  <c r="M131" i="15"/>
  <c r="J131" i="15"/>
  <c r="M130" i="15"/>
  <c r="J130" i="15"/>
  <c r="M129" i="15"/>
  <c r="J129" i="15"/>
  <c r="M128" i="15"/>
  <c r="J128" i="15"/>
  <c r="M127" i="15"/>
  <c r="J127" i="15"/>
  <c r="M126" i="15"/>
  <c r="J126" i="15"/>
  <c r="M125" i="15"/>
  <c r="J125" i="15"/>
  <c r="M124" i="15"/>
  <c r="J124" i="15"/>
  <c r="M123" i="15"/>
  <c r="J123" i="15"/>
  <c r="M122" i="15"/>
  <c r="J122" i="15"/>
  <c r="M121" i="15"/>
  <c r="J121" i="15"/>
  <c r="M120" i="15"/>
  <c r="J120" i="15"/>
  <c r="M119" i="15"/>
  <c r="J119" i="15"/>
  <c r="M118" i="15"/>
  <c r="J118" i="15"/>
  <c r="M117" i="15"/>
  <c r="J117" i="15"/>
  <c r="M116" i="15"/>
  <c r="J116" i="15"/>
  <c r="M115" i="15"/>
  <c r="J115" i="15"/>
  <c r="M114" i="15"/>
  <c r="J114" i="15"/>
  <c r="M113" i="15"/>
  <c r="J113" i="15"/>
  <c r="M112" i="15"/>
  <c r="J112" i="15"/>
  <c r="M111" i="15"/>
  <c r="J111" i="15"/>
  <c r="M110" i="15"/>
  <c r="J110" i="15"/>
  <c r="M109" i="15"/>
  <c r="J109" i="15"/>
  <c r="M108" i="15"/>
  <c r="J108" i="15"/>
  <c r="M107" i="15"/>
  <c r="J107" i="15"/>
  <c r="M106" i="15"/>
  <c r="J106" i="15"/>
  <c r="M105" i="15"/>
  <c r="J105" i="15"/>
  <c r="M104" i="15"/>
  <c r="J104" i="15"/>
  <c r="M103" i="15"/>
  <c r="J103" i="15"/>
  <c r="M102" i="15"/>
  <c r="J102" i="15"/>
  <c r="M101" i="15"/>
  <c r="J101" i="15"/>
  <c r="M100" i="15"/>
  <c r="J100" i="15"/>
  <c r="M99" i="15"/>
  <c r="J99" i="15"/>
  <c r="M95" i="15"/>
  <c r="J95" i="15"/>
  <c r="O94" i="15"/>
  <c r="M94" i="15"/>
  <c r="I94" i="15"/>
  <c r="J94" i="15" s="1"/>
  <c r="O93" i="15"/>
  <c r="M93" i="15"/>
  <c r="J93" i="15"/>
  <c r="M92" i="15"/>
  <c r="J92" i="15"/>
  <c r="M91" i="15"/>
  <c r="I91" i="15"/>
  <c r="J91" i="15" s="1"/>
  <c r="M90" i="15"/>
  <c r="J90" i="15"/>
  <c r="M89" i="15"/>
  <c r="J89" i="15"/>
  <c r="M88" i="15"/>
  <c r="J88" i="15"/>
  <c r="M87" i="15"/>
  <c r="J87" i="15"/>
  <c r="M86" i="15"/>
  <c r="J86" i="15"/>
  <c r="M85" i="15"/>
  <c r="J85" i="15"/>
  <c r="M84" i="15"/>
  <c r="J84" i="15"/>
  <c r="M83" i="15"/>
  <c r="J83" i="15"/>
  <c r="M82" i="15"/>
  <c r="J82" i="15"/>
  <c r="M81" i="15"/>
  <c r="J81" i="15"/>
  <c r="M80" i="15"/>
  <c r="J80" i="15"/>
  <c r="M79" i="15"/>
  <c r="J79" i="15"/>
  <c r="M78" i="15"/>
  <c r="J78" i="15"/>
  <c r="H74" i="15"/>
  <c r="H73" i="15"/>
  <c r="H72" i="15"/>
  <c r="H71" i="15"/>
  <c r="H70" i="15"/>
  <c r="H69" i="15"/>
  <c r="H68" i="15"/>
  <c r="H67" i="15"/>
  <c r="H66" i="15"/>
  <c r="H65" i="15"/>
  <c r="H64" i="15"/>
  <c r="H58" i="15"/>
  <c r="H57" i="15"/>
  <c r="H56"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F81" i="16"/>
  <c r="H79" i="16"/>
  <c r="R73" i="16"/>
  <c r="R75" i="16" s="1"/>
  <c r="Q67" i="16"/>
  <c r="Q68" i="16" s="1"/>
  <c r="P67" i="16"/>
  <c r="P68" i="16" s="1"/>
  <c r="O67" i="16"/>
  <c r="O68" i="16" s="1"/>
  <c r="N67" i="16"/>
  <c r="N68" i="16" s="1"/>
  <c r="M67" i="16"/>
  <c r="M68" i="16" s="1"/>
  <c r="J67" i="16"/>
  <c r="J68" i="16" s="1"/>
  <c r="I67" i="16"/>
  <c r="I68" i="16" s="1"/>
  <c r="H67" i="16"/>
  <c r="H68" i="16" s="1"/>
  <c r="G67" i="16"/>
  <c r="G68" i="16" s="1"/>
  <c r="Q62" i="16"/>
  <c r="P62" i="16"/>
  <c r="O62" i="16"/>
  <c r="N62" i="16"/>
  <c r="M62" i="16"/>
  <c r="L62" i="16"/>
  <c r="K62" i="16"/>
  <c r="J62" i="16"/>
  <c r="I62" i="16"/>
  <c r="H62" i="16"/>
  <c r="G62" i="16"/>
  <c r="F62" i="16"/>
  <c r="Q54" i="16"/>
  <c r="P54" i="16"/>
  <c r="O54" i="16"/>
  <c r="N54" i="16"/>
  <c r="M54" i="16"/>
  <c r="L54" i="16"/>
  <c r="K54" i="16"/>
  <c r="J54" i="16"/>
  <c r="I54" i="16"/>
  <c r="H54" i="16"/>
  <c r="G54" i="16"/>
  <c r="F54" i="16"/>
  <c r="Q52" i="16"/>
  <c r="P52" i="16"/>
  <c r="O52" i="16"/>
  <c r="N52" i="16"/>
  <c r="M52" i="16"/>
  <c r="L52" i="16"/>
  <c r="K52" i="16"/>
  <c r="J52" i="16"/>
  <c r="I52" i="16"/>
  <c r="H52" i="16"/>
  <c r="G52" i="16"/>
  <c r="F52" i="16"/>
  <c r="E65" i="16" s="1"/>
  <c r="F65" i="16" s="1"/>
  <c r="F67" i="16" s="1"/>
  <c r="F68" i="16" s="1"/>
  <c r="Q49" i="16"/>
  <c r="P49" i="16"/>
  <c r="O49" i="16"/>
  <c r="N49" i="16"/>
  <c r="M49" i="16"/>
  <c r="L49" i="16"/>
  <c r="K49" i="16"/>
  <c r="J49" i="16"/>
  <c r="I49" i="16"/>
  <c r="H49" i="16"/>
  <c r="G49" i="16"/>
  <c r="F49" i="16"/>
  <c r="Q46" i="16"/>
  <c r="P46" i="16"/>
  <c r="O46" i="16"/>
  <c r="N46" i="16"/>
  <c r="M46" i="16"/>
  <c r="L46" i="16"/>
  <c r="K46" i="16"/>
  <c r="J46" i="16"/>
  <c r="I46" i="16"/>
  <c r="H46" i="16"/>
  <c r="G46" i="16"/>
  <c r="F46" i="16"/>
  <c r="R45" i="16"/>
  <c r="Q43" i="16"/>
  <c r="P43" i="16"/>
  <c r="O43" i="16"/>
  <c r="N43" i="16"/>
  <c r="M43" i="16"/>
  <c r="L43" i="16"/>
  <c r="K43" i="16"/>
  <c r="J43" i="16"/>
  <c r="I43" i="16"/>
  <c r="H43" i="16"/>
  <c r="G43" i="16"/>
  <c r="F43" i="16"/>
  <c r="Q33" i="16"/>
  <c r="P33" i="16"/>
  <c r="O33" i="16"/>
  <c r="N33" i="16"/>
  <c r="M33" i="16"/>
  <c r="L33" i="16"/>
  <c r="K33" i="16"/>
  <c r="J33" i="16"/>
  <c r="I33" i="16"/>
  <c r="H33" i="16"/>
  <c r="G33" i="16"/>
  <c r="F33" i="16"/>
  <c r="R31" i="16"/>
  <c r="C27" i="16"/>
  <c r="D20" i="16" s="1"/>
  <c r="Q25" i="16"/>
  <c r="Q26" i="16" s="1"/>
  <c r="P25" i="16"/>
  <c r="P26" i="16" s="1"/>
  <c r="O25" i="16"/>
  <c r="O26" i="16" s="1"/>
  <c r="N25" i="16"/>
  <c r="N26" i="16" s="1"/>
  <c r="M25" i="16"/>
  <c r="M26" i="16" s="1"/>
  <c r="L25" i="16"/>
  <c r="L26" i="16" s="1"/>
  <c r="K25" i="16"/>
  <c r="K26" i="16" s="1"/>
  <c r="J25" i="16"/>
  <c r="J26" i="16" s="1"/>
  <c r="I25" i="16"/>
  <c r="I26" i="16" s="1"/>
  <c r="H25" i="16"/>
  <c r="H26" i="16" s="1"/>
  <c r="G25" i="16"/>
  <c r="G26" i="16" s="1"/>
  <c r="F25" i="16"/>
  <c r="F26" i="16" s="1"/>
  <c r="R24" i="16"/>
  <c r="R23" i="16"/>
  <c r="R22" i="16"/>
  <c r="R21" i="16"/>
  <c r="R20" i="16"/>
  <c r="R19" i="16"/>
  <c r="C19" i="16"/>
  <c r="R18" i="16"/>
  <c r="D18" i="16"/>
  <c r="C17" i="16"/>
  <c r="D12" i="16" s="1"/>
  <c r="Q16" i="16"/>
  <c r="P16" i="16"/>
  <c r="P17" i="16" s="1"/>
  <c r="O16" i="16"/>
  <c r="N16" i="16"/>
  <c r="M16" i="16"/>
  <c r="M17" i="16" s="1"/>
  <c r="M27" i="16" s="1"/>
  <c r="M29" i="16" s="1"/>
  <c r="M36" i="16" s="1"/>
  <c r="L16" i="16"/>
  <c r="L17" i="16" s="1"/>
  <c r="L27" i="16" s="1"/>
  <c r="L29" i="16" s="1"/>
  <c r="L36" i="16" s="1"/>
  <c r="K16" i="16"/>
  <c r="J16" i="16"/>
  <c r="I16" i="16"/>
  <c r="H16" i="16"/>
  <c r="H17" i="16" s="1"/>
  <c r="G16" i="16"/>
  <c r="F16" i="16"/>
  <c r="R15" i="16"/>
  <c r="R14" i="16"/>
  <c r="R13" i="16"/>
  <c r="R12" i="16"/>
  <c r="R11" i="16"/>
  <c r="R10" i="16"/>
  <c r="C10" i="16"/>
  <c r="D5" i="16" s="1"/>
  <c r="R9" i="16"/>
  <c r="R8" i="16"/>
  <c r="R7" i="16"/>
  <c r="R6" i="16"/>
  <c r="R5" i="16"/>
  <c r="S48" i="7"/>
  <c r="S47" i="7"/>
  <c r="S46" i="7"/>
  <c r="S45" i="7"/>
  <c r="S44" i="7"/>
  <c r="T43" i="7"/>
  <c r="S43" i="7"/>
  <c r="S42" i="7"/>
  <c r="S41" i="7"/>
  <c r="S40" i="7"/>
  <c r="S39" i="7"/>
  <c r="S38" i="7"/>
  <c r="S37" i="7"/>
  <c r="S36" i="7"/>
  <c r="S35" i="7"/>
  <c r="S34" i="7"/>
  <c r="S33" i="7"/>
  <c r="S32" i="7"/>
  <c r="S30" i="7"/>
  <c r="U29" i="7"/>
  <c r="S29" i="7"/>
  <c r="S28" i="7"/>
  <c r="U27" i="7"/>
  <c r="S27" i="7"/>
  <c r="S26" i="7"/>
  <c r="U25" i="7"/>
  <c r="S25" i="7"/>
  <c r="S24" i="7"/>
  <c r="U23" i="7"/>
  <c r="S23" i="7"/>
  <c r="S22" i="7"/>
  <c r="U21" i="7"/>
  <c r="S21" i="7"/>
  <c r="S20" i="7"/>
  <c r="U19" i="7"/>
  <c r="S19" i="7"/>
  <c r="S18" i="7"/>
  <c r="U17" i="7"/>
  <c r="S17" i="7"/>
  <c r="S16" i="7"/>
  <c r="U15" i="7"/>
  <c r="S15" i="7"/>
  <c r="S14" i="7"/>
  <c r="U13" i="7"/>
  <c r="S13" i="7"/>
  <c r="U11" i="7"/>
  <c r="S11" i="7"/>
  <c r="S9" i="7"/>
  <c r="T9" i="7" l="1"/>
  <c r="H27" i="16"/>
  <c r="H29" i="16" s="1"/>
  <c r="H36" i="16" s="1"/>
  <c r="P27" i="16"/>
  <c r="P29" i="16" s="1"/>
  <c r="P36" i="16" s="1"/>
  <c r="T19" i="7"/>
  <c r="U49" i="7"/>
  <c r="D30" i="16"/>
  <c r="G17" i="16"/>
  <c r="G27" i="16" s="1"/>
  <c r="G29" i="16" s="1"/>
  <c r="G36" i="16" s="1"/>
  <c r="O17" i="16"/>
  <c r="O27" i="16" s="1"/>
  <c r="O29" i="16" s="1"/>
  <c r="O36" i="16" s="1"/>
  <c r="C30" i="16"/>
  <c r="K65" i="16"/>
  <c r="K67" i="16" s="1"/>
  <c r="K68" i="16" s="1"/>
  <c r="L65" i="16"/>
  <c r="L67" i="16" s="1"/>
  <c r="L68" i="16" s="1"/>
  <c r="I17" i="16"/>
  <c r="I27" i="16" s="1"/>
  <c r="I29" i="16" s="1"/>
  <c r="I36" i="16" s="1"/>
  <c r="Q17" i="16"/>
  <c r="Q27" i="16" s="1"/>
  <c r="Q29" i="16" s="1"/>
  <c r="Q36" i="16" s="1"/>
  <c r="J17" i="16"/>
  <c r="J27" i="16" s="1"/>
  <c r="J29" i="16" s="1"/>
  <c r="J36" i="16" s="1"/>
  <c r="K17" i="16"/>
  <c r="K27" i="16" s="1"/>
  <c r="K29" i="16" s="1"/>
  <c r="K36" i="16" s="1"/>
  <c r="F17" i="16"/>
  <c r="N17" i="16"/>
  <c r="N27" i="16" s="1"/>
  <c r="N29" i="16" s="1"/>
  <c r="N36" i="16" s="1"/>
  <c r="T49" i="7" l="1"/>
  <c r="R17" i="16"/>
  <c r="D33" i="16"/>
  <c r="D40" i="16" s="1"/>
  <c r="D32" i="16"/>
  <c r="D39" i="16" s="1"/>
  <c r="D35" i="16"/>
  <c r="D42" i="16" s="1"/>
  <c r="D34" i="16"/>
  <c r="D41" i="16" s="1"/>
  <c r="F27" i="16"/>
  <c r="C37" i="16" l="1"/>
  <c r="F29" i="16"/>
  <c r="F36" i="16" s="1"/>
  <c r="R36" i="16" s="1"/>
  <c r="R27" i="16"/>
  <c r="DX39" i="23" l="1"/>
  <c r="DX40" i="23" s="1"/>
  <c r="EQ21" i="23"/>
  <c r="EQ39" i="23" s="1"/>
  <c r="EQ23" i="23" l="1"/>
  <c r="EV23" i="23" s="1"/>
  <c r="EQ40" i="23"/>
  <c r="EV21" i="23"/>
  <c r="ET21" i="23"/>
  <c r="ET23" i="23" l="1"/>
  <c r="ET20" i="23"/>
  <c r="EV20"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1" shapeId="0" xr:uid="{00000000-0006-0000-0100-000007000000}">
      <text>
        <r>
          <rPr>
            <sz val="11"/>
            <color theme="1"/>
            <rFont val="Calibri"/>
            <family val="2"/>
          </rPr>
          <t>======
ID#AAAAUpazrYI
YULIED.PENARANDA    (2022-02-07 20:51:54)
Logros más representativos en función de la meta, de forma acumulada.(lenguaje claro y preciso)
Máximo de caracteres 2.000 incluidos espacios.</t>
        </r>
      </text>
    </comment>
    <comment ref="EX7" authorId="1" shapeId="0" xr:uid="{00000000-0006-0000-0100-000008000000}">
      <text>
        <r>
          <rPr>
            <sz val="11"/>
            <color theme="1"/>
            <rFont val="Calibri"/>
            <family val="2"/>
          </rPr>
          <t>======
ID#AAAAUpazrYs
YULIED.PENARANDA    (2022-02-07 20:51:54)
Inconvenientes y/o dificultades que se han presentado para el cumplimiento de la Meta. 
Máximo de caracteres 500 incluidos espacios.</t>
        </r>
      </text>
    </comment>
    <comment ref="EY7" authorId="1" shapeId="0" xr:uid="{00000000-0006-0000-0100-000009000000}">
      <text>
        <r>
          <rPr>
            <sz val="11"/>
            <color theme="1"/>
            <rFont val="Calibri"/>
            <family val="2"/>
          </rPr>
          <t>======
ID#AAAAUpazrNc
YULIED.PENARANDA    (2022-02-07 20:51:54)
Medidas a tomar para solucionar los retrasos presentados. 
Máximo de caracteres 500 incluidos espacios.</t>
        </r>
      </text>
    </comment>
    <comment ref="EZ7" authorId="1" shapeId="0" xr:uid="{00000000-0006-0000-0100-00000A000000}">
      <text>
        <r>
          <rPr>
            <sz val="11"/>
            <color theme="1"/>
            <rFont val="Calibri"/>
            <family val="2"/>
          </rPr>
          <t>======
ID#AAAAUpazrI0
YULIED.PENARANDA    (2022-02-07 20:51:54)
Logros obtenidos para la población objetivo, que se han alcanzado  con el cumplimiento de la meta.</t>
        </r>
      </text>
    </comment>
    <comment ref="FA7" authorId="1" shapeId="0" xr:uid="{00000000-0006-0000-0100-00000B000000}">
      <text>
        <r>
          <rPr>
            <sz val="11"/>
            <color theme="1"/>
            <rFont val="Calibri"/>
            <family val="2"/>
          </rPr>
          <t>======
ID#AAAAUpazrMk
YULIED.PENARANDA    (2022-02-07 20:51:54)
Soportes que justifican las acciones desarrolladas en el cumplimiento de la meta.</t>
        </r>
      </text>
    </comment>
    <comment ref="H8" authorId="1" shapeId="0" xr:uid="{00000000-0006-0000-0100-00000C000000}">
      <text>
        <r>
          <rPr>
            <sz val="11"/>
            <color theme="1"/>
            <rFont val="Calibri"/>
            <family val="2"/>
          </rPr>
          <t>======
ID#AAAAUpazrao
YULIED.PENARANDA    (2022-02-07 20:51:54)
Año 1</t>
        </r>
      </text>
    </comment>
    <comment ref="BF8" authorId="1" shapeId="0" xr:uid="{00000000-0006-0000-0100-00000D000000}">
      <text>
        <r>
          <rPr>
            <sz val="11"/>
            <color theme="1"/>
            <rFont val="Calibri"/>
            <family val="2"/>
          </rPr>
          <t>======
ID#AAAAUpazrOI
YULIED.PENARANDA    (2022-02-07 20:51:54)
Año 3</t>
        </r>
      </text>
    </comment>
    <comment ref="CJ8" authorId="1" shapeId="0" xr:uid="{00000000-0006-0000-0100-00000E000000}">
      <text>
        <r>
          <rPr>
            <sz val="11"/>
            <color theme="1"/>
            <rFont val="Calibri"/>
            <family val="2"/>
          </rPr>
          <t>======
ID#AAAAUpazrMo
YULIED.PENARANDA    (2022-02-07 20:51:54)
Año 4</t>
        </r>
      </text>
    </comment>
    <comment ref="DN8" authorId="1" shapeId="0" xr:uid="{00000000-0006-0000-0100-00000F000000}">
      <text>
        <r>
          <rPr>
            <sz val="11"/>
            <color theme="1"/>
            <rFont val="Calibri"/>
            <family val="2"/>
          </rPr>
          <t>======
ID#AAAAUpazrQU
YULIED.PENARANDA    (2022-02-07 20:51:54)
Año 5</t>
        </r>
      </text>
    </comment>
    <comment ref="A9" authorId="1" shapeId="0" xr:uid="{00000000-0006-0000-0100-000010000000}">
      <text>
        <r>
          <rPr>
            <sz val="11"/>
            <color theme="1"/>
            <rFont val="Calibri"/>
            <family val="2"/>
          </rPr>
          <t>======
ID#AAAAUpazrVk
YULIED.PENARANDA    (2022-02-07 20:51:54)
Nombre completo de las líneas de acción, quien nos dan una visión general de los grandes temas del proyecto y forman parte integral del mismo, de acuerdo con la ficha EBI</t>
        </r>
      </text>
    </comment>
    <comment ref="B9" authorId="1" shapeId="0" xr:uid="{00000000-0006-0000-0100-000011000000}">
      <text>
        <r>
          <rPr>
            <sz val="11"/>
            <color theme="1"/>
            <rFont val="Calibri"/>
            <family val="2"/>
          </rPr>
          <t>======
ID#AAAAUpazrfY
YULIED.PENARANDA    (2022-02-07 20:51:54)
Número de la meta proyecto de inversión, según la asignación dada en  SEGPLAN</t>
        </r>
      </text>
    </comment>
    <comment ref="C9" authorId="1" shapeId="0" xr:uid="{00000000-0006-0000-0100-000012000000}">
      <text>
        <r>
          <rPr>
            <sz val="11"/>
            <color theme="1"/>
            <rFont val="Calibri"/>
            <family val="2"/>
          </rPr>
          <t>======
ID#AAAAUpazrh4
YULIED.PENARANDA    (2022-02-07 20:51:54)
Nombre completo de la meta proyecto de inversión, igual como quedo en SEGPLAN</t>
        </r>
      </text>
    </comment>
    <comment ref="D9" authorId="1" shapeId="0" xr:uid="{00000000-0006-0000-0100-000013000000}">
      <text>
        <r>
          <rPr>
            <sz val="11"/>
            <color theme="1"/>
            <rFont val="Calibri"/>
            <family val="2"/>
          </rPr>
          <t>======
ID#AAAAUpazrPo
YULIED.PENARANDA    (2022-02-07 20:51:54)
Clasificación que define la forma en que será anualizada la meta y por tanto la forma en que este se reportará.  (Suma, Creciente, Decreciente y Constante)</t>
        </r>
      </text>
    </comment>
    <comment ref="E9" authorId="1" shapeId="0" xr:uid="{00000000-0006-0000-0100-000014000000}">
      <text>
        <r>
          <rPr>
            <sz val="11"/>
            <color theme="1"/>
            <rFont val="Calibri"/>
            <family val="2"/>
          </rPr>
          <t>======
ID#AAAAUpazrQE
YULIED.PENARANDA    (2022-02-07 20:51:54)
Número de la meta Plan de Desarrollo, a la cual se encuentra asociada la meta de inversión.</t>
        </r>
      </text>
    </comment>
    <comment ref="F9" authorId="1" shapeId="0" xr:uid="{00000000-0006-0000-0100-000015000000}">
      <text>
        <r>
          <rPr>
            <sz val="11"/>
            <color theme="1"/>
            <rFont val="Calibri"/>
            <family val="2"/>
          </rPr>
          <t>======
ID#AAAAUpazreM
YULIED.PENARANDA    (2022-02-07 20:51:54)
Se desagrega los siguientesvariables.
Magnitud física y presupuestal de la vigencia, así como la magnitud física y presupuestal de las reservas y el total de cada una de ellas.</t>
        </r>
      </text>
    </comment>
    <comment ref="G9" authorId="1" shapeId="0" xr:uid="{00000000-0006-0000-0100-000016000000}">
      <text>
        <r>
          <rPr>
            <sz val="11"/>
            <color theme="1"/>
            <rFont val="Calibri"/>
            <family val="2"/>
          </rPr>
          <t>======
ID#AAAAUpazrT0
YULIED.PENARANDA    (2022-02-07 20:51:54)
Magnitud física y presupuestal para la totalidad del plan de desarrollo.</t>
        </r>
      </text>
    </comment>
    <comment ref="H9" authorId="1" shapeId="0" xr:uid="{00000000-0006-0000-0100-000017000000}">
      <text>
        <r>
          <rPr>
            <sz val="11"/>
            <color theme="1"/>
            <rFont val="Calibri"/>
            <family val="2"/>
          </rPr>
          <t>======
ID#AAAAUpazrOY
YULIED.PENARANDA    (2022-02-07 20:51:54)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2E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3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4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5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36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Diana Alexandra Gonzalez Nieto</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1" shapeId="0" xr:uid="{00000000-0006-0000-0200-000007000000}">
      <text>
        <r>
          <rPr>
            <b/>
            <sz val="9"/>
            <color indexed="81"/>
            <rFont val="Tahoma"/>
            <family val="2"/>
          </rPr>
          <t>Diana Alexandra Gonzalez Nieto:</t>
        </r>
        <r>
          <rPr>
            <sz val="9"/>
            <color indexed="81"/>
            <rFont val="Tahoma"/>
            <family val="2"/>
          </rPr>
          <t xml:space="preserve">
actualizar a vigencia 2022</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4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S32" authorId="0" shapeId="0" xr:uid="{00000000-0006-0000-0200-000044000000}">
      <text>
        <r>
          <rPr>
            <b/>
            <sz val="9"/>
            <color indexed="81"/>
            <rFont val="Tahoma"/>
            <family val="2"/>
          </rPr>
          <t>YULIED.PENARANDA:</t>
        </r>
        <r>
          <rPr>
            <sz val="9"/>
            <color indexed="81"/>
            <rFont val="Tahoma"/>
            <family val="2"/>
          </rPr>
          <t xml:space="preserve">
Verificar las sumas, que no sea inferior ni superior al 100%</t>
        </r>
      </text>
    </comment>
    <comment ref="S34" authorId="0" shapeId="0" xr:uid="{00000000-0006-0000-0200-000045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36" authorId="0" shapeId="0" xr:uid="{00000000-0006-0000-0200-000046000000}">
      <text>
        <r>
          <rPr>
            <b/>
            <sz val="9"/>
            <color indexed="81"/>
            <rFont val="Tahoma"/>
            <family val="2"/>
          </rPr>
          <t>YULIED.PENARANDA:</t>
        </r>
        <r>
          <rPr>
            <sz val="9"/>
            <color indexed="81"/>
            <rFont val="Tahoma"/>
            <family val="2"/>
          </rPr>
          <t xml:space="preserve">
Verificar las sumas, que no sea inferior ni superior al 100%</t>
        </r>
      </text>
    </comment>
    <comment ref="F37" authorId="0" shapeId="0" xr:uid="{00000000-0006-0000-0200-00004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8"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8"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39"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0" authorId="0" shapeId="0" xr:uid="{00000000-0006-0000-0200-00004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00000000-0006-0000-0200-00004C000000}">
      <text>
        <r>
          <rPr>
            <b/>
            <sz val="9"/>
            <color indexed="81"/>
            <rFont val="Tahoma"/>
            <family val="2"/>
          </rPr>
          <t>YULIED.PENARANDA:</t>
        </r>
        <r>
          <rPr>
            <sz val="9"/>
            <color indexed="81"/>
            <rFont val="Tahoma"/>
            <family val="2"/>
          </rPr>
          <t xml:space="preserve">
Verificar las sumas, que no sea inferior ni superior al 100%</t>
        </r>
      </text>
    </comment>
    <comment ref="F41" authorId="0" shapeId="0" xr:uid="{00000000-0006-0000-0200-00004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2" authorId="0" shapeId="0" xr:uid="{00000000-0006-0000-0200-00004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2" authorId="0" shapeId="0" xr:uid="{00000000-0006-0000-0200-00004F000000}">
      <text>
        <r>
          <rPr>
            <b/>
            <sz val="9"/>
            <color indexed="81"/>
            <rFont val="Tahoma"/>
            <family val="2"/>
          </rPr>
          <t>YULIED.PENARANDA:</t>
        </r>
        <r>
          <rPr>
            <sz val="9"/>
            <color indexed="81"/>
            <rFont val="Tahoma"/>
            <family val="2"/>
          </rPr>
          <t xml:space="preserve">
Verificar las sumas, que no sea inferior ni superior al 100%</t>
        </r>
      </text>
    </comment>
    <comment ref="F43" authorId="0" shapeId="0" xr:uid="{00000000-0006-0000-0200-00005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3" authorId="0" shapeId="0" xr:uid="{00000000-0006-0000-0200-000051000000}">
      <text>
        <r>
          <rPr>
            <b/>
            <sz val="9"/>
            <color indexed="81"/>
            <rFont val="Tahoma"/>
            <family val="2"/>
          </rPr>
          <t>YULIED.PENARANDA:</t>
        </r>
        <r>
          <rPr>
            <sz val="9"/>
            <color indexed="81"/>
            <rFont val="Tahoma"/>
            <family val="2"/>
          </rPr>
          <t xml:space="preserve">
Verificar las sumas, que no sea inferior ni superior al 100%</t>
        </r>
      </text>
    </comment>
    <comment ref="F44" authorId="0" shapeId="0" xr:uid="{00000000-0006-0000-0200-00005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4" authorId="0" shapeId="0" xr:uid="{00000000-0006-0000-0200-000053000000}">
      <text>
        <r>
          <rPr>
            <b/>
            <sz val="9"/>
            <color indexed="81"/>
            <rFont val="Tahoma"/>
            <family val="2"/>
          </rPr>
          <t>YULIED.PENARANDA:</t>
        </r>
        <r>
          <rPr>
            <sz val="9"/>
            <color indexed="81"/>
            <rFont val="Tahoma"/>
            <family val="2"/>
          </rPr>
          <t xml:space="preserve">
Verificar las sumas, que no sea inferior ni superior al 100%</t>
        </r>
      </text>
    </comment>
    <comment ref="F45" authorId="0" shapeId="0" xr:uid="{00000000-0006-0000-0200-00005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5" authorId="0" shapeId="0" xr:uid="{00000000-0006-0000-0200-000055000000}">
      <text>
        <r>
          <rPr>
            <b/>
            <sz val="9"/>
            <color indexed="81"/>
            <rFont val="Tahoma"/>
            <family val="2"/>
          </rPr>
          <t>YULIED.PENARANDA:</t>
        </r>
        <r>
          <rPr>
            <sz val="9"/>
            <color indexed="81"/>
            <rFont val="Tahoma"/>
            <family val="2"/>
          </rPr>
          <t xml:space="preserve">
Verificar las sumas, que no sea inferior ni superior al 100%</t>
        </r>
      </text>
    </comment>
    <comment ref="F46" authorId="0" shapeId="0" xr:uid="{00000000-0006-0000-0200-00005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6" authorId="0" shapeId="0" xr:uid="{00000000-0006-0000-0200-000057000000}">
      <text>
        <r>
          <rPr>
            <b/>
            <sz val="9"/>
            <color indexed="81"/>
            <rFont val="Tahoma"/>
            <family val="2"/>
          </rPr>
          <t>YULIED.PENARANDA:</t>
        </r>
        <r>
          <rPr>
            <sz val="9"/>
            <color indexed="81"/>
            <rFont val="Tahoma"/>
            <family val="2"/>
          </rPr>
          <t xml:space="preserve">
Verificar las sumas, que no sea inferior ni superior al 100%</t>
        </r>
      </text>
    </comment>
    <comment ref="F47" authorId="0" shapeId="0" xr:uid="{00000000-0006-0000-0200-00005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7" authorId="0" shapeId="0" xr:uid="{00000000-0006-0000-0200-000059000000}">
      <text>
        <r>
          <rPr>
            <b/>
            <sz val="9"/>
            <color indexed="81"/>
            <rFont val="Tahoma"/>
            <family val="2"/>
          </rPr>
          <t>YULIED.PENARANDA:</t>
        </r>
        <r>
          <rPr>
            <sz val="9"/>
            <color indexed="81"/>
            <rFont val="Tahoma"/>
            <family val="2"/>
          </rPr>
          <t xml:space="preserve">
Verificar las sumas, que no sea inferior ni superior al 100%</t>
        </r>
      </text>
    </comment>
    <comment ref="F48" authorId="0" shapeId="0" xr:uid="{00000000-0006-0000-0200-00005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8" authorId="0" shapeId="0" xr:uid="{00000000-0006-0000-0200-00005B000000}">
      <text>
        <r>
          <rPr>
            <b/>
            <sz val="9"/>
            <color indexed="81"/>
            <rFont val="Tahoma"/>
            <family val="2"/>
          </rPr>
          <t>YULIED.PENARANDA:</t>
        </r>
        <r>
          <rPr>
            <sz val="9"/>
            <color indexed="81"/>
            <rFont val="Tahoma"/>
            <family val="2"/>
          </rPr>
          <t xml:space="preserve">
Verificar las sumas, que no sea inferior ni superior al 100%</t>
        </r>
      </text>
    </comment>
    <comment ref="T49" authorId="0" shapeId="0" xr:uid="{00000000-0006-0000-0200-00005C000000}">
      <text>
        <r>
          <rPr>
            <b/>
            <sz val="9"/>
            <color indexed="81"/>
            <rFont val="Tahoma"/>
            <family val="2"/>
          </rPr>
          <t>YULIED.PENARANDA:</t>
        </r>
        <r>
          <rPr>
            <sz val="9"/>
            <color indexed="81"/>
            <rFont val="Tahoma"/>
            <family val="2"/>
          </rPr>
          <t xml:space="preserve">
La suma debe dar 100%</t>
        </r>
      </text>
    </comment>
    <comment ref="U49" authorId="0" shapeId="0" xr:uid="{00000000-0006-0000-0200-00005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indexed="81"/>
            <rFont val="Tahoma"/>
            <family val="2"/>
          </rPr>
          <t>YULIED.PENARANDA:</t>
        </r>
        <r>
          <rPr>
            <sz val="9"/>
            <color indexed="81"/>
            <rFont val="Tahoma"/>
            <family val="2"/>
          </rPr>
          <t xml:space="preserve">
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500-000019000000}">
      <text>
        <r>
          <rPr>
            <b/>
            <sz val="9"/>
            <color indexed="81"/>
            <rFont val="Tahoma"/>
            <family val="2"/>
          </rPr>
          <t>YULIED.PENARANDA:</t>
        </r>
        <r>
          <rPr>
            <sz val="9"/>
            <color indexed="81"/>
            <rFont val="Tahoma"/>
            <family val="2"/>
          </rPr>
          <t xml:space="preserve">
Vigencia a reportar</t>
        </r>
      </text>
    </comment>
    <comment ref="C47"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500-00001D000000}">
      <text>
        <r>
          <rPr>
            <b/>
            <sz val="9"/>
            <color indexed="81"/>
            <rFont val="Tahoma"/>
            <family val="2"/>
          </rPr>
          <t>YULIED.PENARANDA:</t>
        </r>
        <r>
          <rPr>
            <sz val="9"/>
            <color indexed="81"/>
            <rFont val="Tahoma"/>
            <family val="2"/>
          </rPr>
          <t xml:space="preserve">
Corresponde al pago </t>
        </r>
      </text>
    </comment>
    <comment ref="G47"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500-000020000000}">
      <text>
        <r>
          <rPr>
            <b/>
            <sz val="9"/>
            <color indexed="81"/>
            <rFont val="Tahoma"/>
            <family val="2"/>
          </rPr>
          <t>YULIED.PENARANDA:</t>
        </r>
        <r>
          <rPr>
            <sz val="9"/>
            <color indexed="81"/>
            <rFont val="Tahoma"/>
            <family val="2"/>
          </rPr>
          <t xml:space="preserve">
Vigencia a reportar</t>
        </r>
      </text>
    </comment>
    <comment ref="C62"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24000000}">
      <text>
        <r>
          <rPr>
            <b/>
            <sz val="9"/>
            <color indexed="81"/>
            <rFont val="Tahoma"/>
            <family val="2"/>
          </rPr>
          <t>YULIED.PENARANDA:</t>
        </r>
        <r>
          <rPr>
            <sz val="9"/>
            <color indexed="81"/>
            <rFont val="Tahoma"/>
            <family val="2"/>
          </rPr>
          <t xml:space="preserve">
Corresponde al pago </t>
        </r>
      </text>
    </comment>
    <comment ref="G62"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500-000027000000}">
      <text>
        <r>
          <rPr>
            <b/>
            <sz val="9"/>
            <color indexed="81"/>
            <rFont val="Tahoma"/>
            <family val="2"/>
          </rPr>
          <t>YULIED.PENARANDA:</t>
        </r>
        <r>
          <rPr>
            <sz val="9"/>
            <color indexed="81"/>
            <rFont val="Tahoma"/>
            <family val="2"/>
          </rPr>
          <t xml:space="preserve">
Vigencia a reportar</t>
        </r>
      </text>
    </comment>
    <comment ref="B77"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5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500-000030000000}">
      <text>
        <r>
          <rPr>
            <b/>
            <sz val="9"/>
            <color indexed="81"/>
            <rFont val="Tahoma"/>
            <family val="2"/>
          </rPr>
          <t>YULIED.PENARANDA:</t>
        </r>
        <r>
          <rPr>
            <sz val="9"/>
            <color indexed="81"/>
            <rFont val="Tahoma"/>
            <family val="2"/>
          </rPr>
          <t xml:space="preserve">
Vigencia a reportar</t>
        </r>
      </text>
    </comment>
    <comment ref="B98" authorId="0" shapeId="0" xr:uid="{00000000-0006-0000-05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5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5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5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5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5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5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5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500-000039000000}">
      <text>
        <r>
          <rPr>
            <b/>
            <sz val="9"/>
            <color indexed="81"/>
            <rFont val="Tahoma"/>
            <family val="2"/>
          </rPr>
          <t>YULIED.PENARANDA:</t>
        </r>
        <r>
          <rPr>
            <sz val="9"/>
            <color indexed="81"/>
            <rFont val="Tahoma"/>
            <family val="2"/>
          </rPr>
          <t xml:space="preserve">
Vigencia a reportar</t>
        </r>
      </text>
    </comment>
    <comment ref="B137" authorId="0" shapeId="0" xr:uid="{00000000-0006-0000-05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5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5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5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5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5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500-000040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6" authorId="0" shapeId="0" xr:uid="{00000000-0006-0000-0500-000042000000}">
      <text>
        <r>
          <rPr>
            <b/>
            <sz val="9"/>
            <color indexed="81"/>
            <rFont val="Tahoma"/>
            <family val="2"/>
          </rPr>
          <t>YULIED.PENARANDA:</t>
        </r>
        <r>
          <rPr>
            <sz val="9"/>
            <color indexed="81"/>
            <rFont val="Tahoma"/>
            <family val="2"/>
          </rPr>
          <t xml:space="preserve">
Vigencia a reportar</t>
        </r>
      </text>
    </comment>
    <comment ref="B176" authorId="0" shapeId="0" xr:uid="{00000000-0006-0000-05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6" authorId="0" shapeId="0" xr:uid="{00000000-0006-0000-05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6" authorId="0" shapeId="0" xr:uid="{00000000-0006-0000-05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6" authorId="0" shapeId="0" xr:uid="{00000000-0006-0000-05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6" authorId="0" shapeId="0" xr:uid="{00000000-0006-0000-05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6" authorId="0" shapeId="0" xr:uid="{00000000-0006-0000-05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6" authorId="0" shapeId="0" xr:uid="{00000000-0006-0000-0500-000049000000}">
      <text>
        <r>
          <rPr>
            <b/>
            <sz val="9"/>
            <color indexed="81"/>
            <rFont val="Tahoma"/>
            <family val="2"/>
          </rPr>
          <t>YULIED.PENARANDA:</t>
        </r>
        <r>
          <rPr>
            <sz val="9"/>
            <color indexed="81"/>
            <rFont val="Tahoma"/>
            <family val="2"/>
          </rPr>
          <t xml:space="preserve">
Descripción concreta del avance, máximo de caracteres 200</t>
        </r>
      </text>
    </comment>
    <comment ref="A214" authorId="0" shapeId="0" xr:uid="{00000000-0006-0000-05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5" authorId="0" shapeId="0" xr:uid="{00000000-0006-0000-0500-00004B000000}">
      <text>
        <r>
          <rPr>
            <b/>
            <sz val="9"/>
            <color indexed="81"/>
            <rFont val="Tahoma"/>
            <family val="2"/>
          </rPr>
          <t>YULIED.PENARANDA:</t>
        </r>
        <r>
          <rPr>
            <sz val="9"/>
            <color indexed="81"/>
            <rFont val="Tahoma"/>
            <family val="2"/>
          </rPr>
          <t xml:space="preserve">
Vigencia a reportar</t>
        </r>
      </text>
    </comment>
    <comment ref="B215" authorId="0" shapeId="0" xr:uid="{00000000-0006-0000-05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5" authorId="0" shapeId="0" xr:uid="{00000000-0006-0000-05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5" authorId="0" shapeId="0" xr:uid="{00000000-0006-0000-05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5" authorId="0" shapeId="0" xr:uid="{00000000-0006-0000-05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5" authorId="0" shapeId="0" xr:uid="{00000000-0006-0000-05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5" authorId="0" shapeId="0" xr:uid="{00000000-0006-0000-05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5" authorId="0" shapeId="0" xr:uid="{00000000-0006-0000-0500-000052000000}">
      <text>
        <r>
          <rPr>
            <b/>
            <sz val="9"/>
            <color indexed="81"/>
            <rFont val="Tahoma"/>
            <family val="2"/>
          </rPr>
          <t>YULIED.PENARANDA:</t>
        </r>
        <r>
          <rPr>
            <sz val="9"/>
            <color indexed="81"/>
            <rFont val="Tahoma"/>
            <family val="2"/>
          </rPr>
          <t xml:space="preserve">
Descripción concreta del avance, máximo de caracteres 200</t>
        </r>
      </text>
    </comment>
    <comment ref="A240" authorId="0" shapeId="0" xr:uid="{00000000-0006-0000-05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1" authorId="0" shapeId="0" xr:uid="{00000000-0006-0000-0500-000054000000}">
      <text>
        <r>
          <rPr>
            <b/>
            <sz val="9"/>
            <color indexed="81"/>
            <rFont val="Tahoma"/>
            <family val="2"/>
          </rPr>
          <t>YULIED.PENARANDA:</t>
        </r>
        <r>
          <rPr>
            <sz val="9"/>
            <color indexed="81"/>
            <rFont val="Tahoma"/>
            <family val="2"/>
          </rPr>
          <t xml:space="preserve">
Vigencia a reportar</t>
        </r>
      </text>
    </comment>
    <comment ref="B241" authorId="0" shapeId="0" xr:uid="{00000000-0006-0000-05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1" authorId="0" shapeId="0" xr:uid="{00000000-0006-0000-05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1" authorId="0" shapeId="0" xr:uid="{00000000-0006-0000-05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1" authorId="0" shapeId="0" xr:uid="{00000000-0006-0000-0500-000058000000}">
      <text>
        <r>
          <rPr>
            <b/>
            <sz val="9"/>
            <color indexed="81"/>
            <rFont val="Tahoma"/>
            <family val="2"/>
          </rPr>
          <t>YULIED.PENARANDA:</t>
        </r>
        <r>
          <rPr>
            <sz val="9"/>
            <color indexed="81"/>
            <rFont val="Tahoma"/>
            <family val="2"/>
          </rPr>
          <t xml:space="preserve">
Descripción concreta del avance, máximo de caracteres 200</t>
        </r>
      </text>
    </comment>
    <comment ref="A267" authorId="0" shapeId="0" xr:uid="{00000000-0006-0000-05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8" authorId="0" shapeId="0" xr:uid="{00000000-0006-0000-0500-00005A000000}">
      <text>
        <r>
          <rPr>
            <b/>
            <sz val="9"/>
            <color indexed="81"/>
            <rFont val="Tahoma"/>
            <family val="2"/>
          </rPr>
          <t>YULIED.PENARANDA:</t>
        </r>
        <r>
          <rPr>
            <sz val="9"/>
            <color indexed="81"/>
            <rFont val="Tahoma"/>
            <family val="2"/>
          </rPr>
          <t xml:space="preserve">
Vigencia a reportar</t>
        </r>
      </text>
    </comment>
    <comment ref="B268" authorId="0" shapeId="0" xr:uid="{00000000-0006-0000-05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8" authorId="0" shapeId="0" xr:uid="{00000000-0006-0000-05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8" authorId="0" shapeId="0" xr:uid="{00000000-0006-0000-05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8" authorId="0" shapeId="0" xr:uid="{00000000-0006-0000-0500-00005E000000}">
      <text>
        <r>
          <rPr>
            <b/>
            <sz val="9"/>
            <color indexed="81"/>
            <rFont val="Tahoma"/>
            <family val="2"/>
          </rPr>
          <t>YULIED.PENARANDA:</t>
        </r>
        <r>
          <rPr>
            <sz val="9"/>
            <color indexed="81"/>
            <rFont val="Tahoma"/>
            <family val="2"/>
          </rPr>
          <t xml:space="preserve">
Descripción concreta del avance, máximo de caracteres 200</t>
        </r>
      </text>
    </comment>
    <comment ref="A318" authorId="0" shapeId="0" xr:uid="{00000000-0006-0000-05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9" authorId="0" shapeId="0" xr:uid="{00000000-0006-0000-0500-000060000000}">
      <text>
        <r>
          <rPr>
            <b/>
            <sz val="9"/>
            <color indexed="81"/>
            <rFont val="Tahoma"/>
            <family val="2"/>
          </rPr>
          <t>YULIED.PENARANDA:</t>
        </r>
        <r>
          <rPr>
            <sz val="9"/>
            <color indexed="81"/>
            <rFont val="Tahoma"/>
            <family val="2"/>
          </rPr>
          <t xml:space="preserve">
Vigencia a reportar</t>
        </r>
      </text>
    </comment>
    <comment ref="B319"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9"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9"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9" authorId="0" shapeId="0" xr:uid="{00000000-0006-0000-0500-000064000000}">
      <text>
        <r>
          <rPr>
            <b/>
            <sz val="9"/>
            <color indexed="81"/>
            <rFont val="Tahoma"/>
            <family val="2"/>
          </rPr>
          <t>YULIED.PENARANDA:</t>
        </r>
        <r>
          <rPr>
            <sz val="9"/>
            <color indexed="81"/>
            <rFont val="Tahoma"/>
            <family val="2"/>
          </rPr>
          <t xml:space="preserve">
Descripción concreta del avance, máximo de caracteres 200</t>
        </r>
      </text>
    </comment>
    <comment ref="A369" authorId="0" shapeId="0" xr:uid="{00000000-0006-0000-05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0" authorId="0" shapeId="0" xr:uid="{00000000-0006-0000-0500-000066000000}">
      <text>
        <r>
          <rPr>
            <b/>
            <sz val="9"/>
            <color indexed="81"/>
            <rFont val="Tahoma"/>
            <family val="2"/>
          </rPr>
          <t>YULIED.PENARANDA:</t>
        </r>
        <r>
          <rPr>
            <sz val="9"/>
            <color indexed="81"/>
            <rFont val="Tahoma"/>
            <family val="2"/>
          </rPr>
          <t xml:space="preserve">
Vigencia a reportar</t>
        </r>
      </text>
    </comment>
    <comment ref="B370" authorId="0" shapeId="0" xr:uid="{00000000-0006-0000-05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0" authorId="0" shapeId="0" xr:uid="{00000000-0006-0000-05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0" authorId="0" shapeId="0" xr:uid="{00000000-0006-0000-05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0" authorId="0" shapeId="0" xr:uid="{00000000-0006-0000-0500-00006A000000}">
      <text>
        <r>
          <rPr>
            <b/>
            <sz val="9"/>
            <color indexed="81"/>
            <rFont val="Tahoma"/>
            <family val="2"/>
          </rPr>
          <t>YULIED.PENARANDA:</t>
        </r>
        <r>
          <rPr>
            <sz val="9"/>
            <color indexed="81"/>
            <rFont val="Tahoma"/>
            <family val="2"/>
          </rPr>
          <t xml:space="preserve">
Descripción concreta del avance, máximo de caracteres 200</t>
        </r>
      </text>
    </comment>
    <comment ref="A420" authorId="0" shapeId="0" xr:uid="{00000000-0006-0000-05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21" authorId="0" shapeId="0" xr:uid="{00000000-0006-0000-0500-00006C000000}">
      <text>
        <r>
          <rPr>
            <b/>
            <sz val="9"/>
            <color indexed="81"/>
            <rFont val="Tahoma"/>
            <family val="2"/>
          </rPr>
          <t>YULIED.PENARANDA:</t>
        </r>
        <r>
          <rPr>
            <sz val="9"/>
            <color indexed="81"/>
            <rFont val="Tahoma"/>
            <family val="2"/>
          </rPr>
          <t xml:space="preserve">
Vigencia a reportar</t>
        </r>
      </text>
    </comment>
    <comment ref="B421" authorId="0" shapeId="0" xr:uid="{00000000-0006-0000-05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1" authorId="0" shapeId="0" xr:uid="{00000000-0006-0000-05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1" authorId="0" shapeId="0" xr:uid="{00000000-0006-0000-05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1"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445" authorId="0" shapeId="0" xr:uid="{00000000-0006-0000-05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6" authorId="0" shapeId="0" xr:uid="{00000000-0006-0000-0500-000072000000}">
      <text>
        <r>
          <rPr>
            <b/>
            <sz val="9"/>
            <color indexed="81"/>
            <rFont val="Tahoma"/>
            <family val="2"/>
          </rPr>
          <t>YULIED.PENARANDA:</t>
        </r>
        <r>
          <rPr>
            <sz val="9"/>
            <color indexed="81"/>
            <rFont val="Tahoma"/>
            <family val="2"/>
          </rPr>
          <t xml:space="preserve">
Vigencia a reportar</t>
        </r>
      </text>
    </comment>
    <comment ref="B446" authorId="0" shapeId="0" xr:uid="{00000000-0006-0000-05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6" authorId="0" shapeId="0" xr:uid="{00000000-0006-0000-05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6" authorId="0" shapeId="0" xr:uid="{00000000-0006-0000-05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6" authorId="0" shapeId="0" xr:uid="{00000000-0006-0000-0500-00007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91" authorId="0" shapeId="0" xr:uid="{00000000-0006-0000-0500-000078000000}">
      <text>
        <r>
          <rPr>
            <b/>
            <sz val="9"/>
            <color indexed="81"/>
            <rFont val="Tahoma"/>
            <family val="2"/>
          </rPr>
          <t>YULIED.PENARANDA:</t>
        </r>
        <r>
          <rPr>
            <sz val="9"/>
            <color indexed="81"/>
            <rFont val="Tahoma"/>
            <family val="2"/>
          </rPr>
          <t xml:space="preserve">
Vigencia a reportar</t>
        </r>
      </text>
    </comment>
    <comment ref="B491" authorId="0" shapeId="0" xr:uid="{00000000-0006-0000-05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1" authorId="0" shapeId="0" xr:uid="{00000000-0006-0000-05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1" authorId="0" shapeId="0" xr:uid="{00000000-0006-0000-05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1" authorId="0" shapeId="0" xr:uid="{00000000-0006-0000-0500-00007C000000}">
      <text>
        <r>
          <rPr>
            <b/>
            <sz val="9"/>
            <color indexed="81"/>
            <rFont val="Tahoma"/>
            <family val="2"/>
          </rPr>
          <t>YULIED.PENARANDA:</t>
        </r>
        <r>
          <rPr>
            <sz val="9"/>
            <color indexed="81"/>
            <rFont val="Tahoma"/>
            <family val="2"/>
          </rPr>
          <t xml:space="preserve">
Descripción concreta del avance, máximo de caracteres 200</t>
        </r>
      </text>
    </comment>
    <comment ref="A578" authorId="0" shapeId="0" xr:uid="{00000000-0006-0000-05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79" authorId="0" shapeId="0" xr:uid="{00000000-0006-0000-0500-00007E000000}">
      <text>
        <r>
          <rPr>
            <b/>
            <sz val="9"/>
            <color indexed="81"/>
            <rFont val="Tahoma"/>
            <family val="2"/>
          </rPr>
          <t>YULIED.PENARANDA:</t>
        </r>
        <r>
          <rPr>
            <sz val="9"/>
            <color indexed="81"/>
            <rFont val="Tahoma"/>
            <family val="2"/>
          </rPr>
          <t xml:space="preserve">
Vigencia a reportar</t>
        </r>
      </text>
    </comment>
    <comment ref="B579" authorId="0" shapeId="0" xr:uid="{00000000-0006-0000-05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79" authorId="0" shapeId="0" xr:uid="{00000000-0006-0000-05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79" authorId="0" shapeId="0" xr:uid="{00000000-0006-0000-05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7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665" authorId="0" shapeId="0" xr:uid="{00000000-0006-0000-05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66" authorId="0" shapeId="0" xr:uid="{00000000-0006-0000-0500-000084000000}">
      <text>
        <r>
          <rPr>
            <b/>
            <sz val="9"/>
            <color indexed="81"/>
            <rFont val="Tahoma"/>
            <family val="2"/>
          </rPr>
          <t>YULIED.PENARANDA:</t>
        </r>
        <r>
          <rPr>
            <sz val="9"/>
            <color indexed="81"/>
            <rFont val="Tahoma"/>
            <family val="2"/>
          </rPr>
          <t xml:space="preserve">
Vigencia a reportar</t>
        </r>
      </text>
    </comment>
    <comment ref="B666" authorId="0" shapeId="0" xr:uid="{00000000-0006-0000-05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66" authorId="0" shapeId="0" xr:uid="{00000000-0006-0000-05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66" authorId="0" shapeId="0" xr:uid="{00000000-0006-0000-05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66" authorId="0" shapeId="0" xr:uid="{00000000-0006-0000-0500-000088000000}">
      <text>
        <r>
          <rPr>
            <b/>
            <sz val="9"/>
            <color indexed="81"/>
            <rFont val="Tahoma"/>
            <family val="2"/>
          </rPr>
          <t>YULIED.PENARANDA:</t>
        </r>
        <r>
          <rPr>
            <sz val="9"/>
            <color indexed="81"/>
            <rFont val="Tahoma"/>
            <family val="2"/>
          </rPr>
          <t xml:space="preserve">
Descripción concreta del avance, máximo de caracteres 200</t>
        </r>
      </text>
    </comment>
    <comment ref="A752" authorId="0" shapeId="0" xr:uid="{00000000-0006-0000-05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53" authorId="0" shapeId="0" xr:uid="{00000000-0006-0000-0500-00008A000000}">
      <text>
        <r>
          <rPr>
            <b/>
            <sz val="9"/>
            <color indexed="81"/>
            <rFont val="Tahoma"/>
            <family val="2"/>
          </rPr>
          <t>YULIED.PENARANDA:</t>
        </r>
        <r>
          <rPr>
            <sz val="9"/>
            <color indexed="81"/>
            <rFont val="Tahoma"/>
            <family val="2"/>
          </rPr>
          <t xml:space="preserve">
Vigencia a reportar</t>
        </r>
      </text>
    </comment>
    <comment ref="B753" authorId="0" shapeId="0" xr:uid="{00000000-0006-0000-05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53" authorId="0" shapeId="0" xr:uid="{00000000-0006-0000-05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53" authorId="0" shapeId="0" xr:uid="{00000000-0006-0000-05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53" authorId="0" shapeId="0" xr:uid="{00000000-0006-0000-05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<sst xmlns="http://schemas.openxmlformats.org/spreadsheetml/2006/main" count="3088" uniqueCount="659">
  <si>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</si>
  <si>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</si>
  <si>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</si>
  <si>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</si>
  <si>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</si>
  <si>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</si>
  <si>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</si>
  <si>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</si>
  <si>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</si>
  <si>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</si>
  <si>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</si>
  <si>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</si>
  <si>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</si>
  <si>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</si>
  <si>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</si>
  <si>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</si>
  <si>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</si>
  <si>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</si>
  <si>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</si>
  <si>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</si>
  <si>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</si>
  <si>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</si>
  <si>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</si>
  <si>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</si>
  <si>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</si>
  <si>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</si>
  <si>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</si>
  <si>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</si>
  <si>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</si>
  <si>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</si>
  <si>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</si>
  <si>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</si>
  <si>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</si>
  <si>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</si>
  <si>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</si>
  <si>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</si>
  <si>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</si>
  <si>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</si>
  <si>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</si>
  <si>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</si>
  <si>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</si>
  <si>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</si>
  <si>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</si>
  <si>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</si>
  <si>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</si>
  <si>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</si>
  <si>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</si>
  <si>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</si>
  <si>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</si>
  <si>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</si>
  <si>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</si>
  <si>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</si>
  <si>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</si>
  <si>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</si>
  <si>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</si>
  <si>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</si>
  <si>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</si>
  <si>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</si>
  <si>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</si>
  <si>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</si>
  <si>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</si>
  <si>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</si>
  <si>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</si>
  <si>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</si>
  <si>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</si>
  <si>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</si>
  <si>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</si>
  <si>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</si>
  <si>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</si>
  <si>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</si>
  <si>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</si>
  <si>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</si>
  <si>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</si>
  <si>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</si>
  <si>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</si>
  <si>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</si>
  <si>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</si>
  <si>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</si>
  <si>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</si>
  <si>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</si>
  <si>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</si>
  <si>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</si>
  <si>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</si>
  <si>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</si>
  <si>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</si>
  <si>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</si>
  <si>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</si>
  <si>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</si>
  <si>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</si>
  <si>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</si>
  <si>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</si>
  <si>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</si>
  <si>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</si>
  <si>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</si>
  <si>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</si>
  <si>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</si>
  <si>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</si>
  <si>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</si>
  <si>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</si>
  <si>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</si>
  <si>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</si>
  <si>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</si>
  <si>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</si>
  <si>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</si>
  <si>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</si>
  <si>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</si>
  <si>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</si>
  <si>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</si>
  <si>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</si>
  <si>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</si>
  <si>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</si>
  <si>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</si>
  <si>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</si>
  <si>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</si>
  <si>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</si>
  <si>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</si>
  <si>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</si>
  <si>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</si>
  <si>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</si>
  <si>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</si>
  <si>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</si>
  <si>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</si>
  <si>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</si>
  <si>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</si>
  <si>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</si>
  <si>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</si>
  <si>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</si>
  <si>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</si>
  <si>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</si>
  <si>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</si>
  <si>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</si>
  <si>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</si>
  <si>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</si>
  <si>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</si>
  <si>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</si>
  <si>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</si>
  <si>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</si>
  <si>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</si>
  <si>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</si>
  <si>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</si>
  <si>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</si>
  <si>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</si>
  <si>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</si>
  <si>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</si>
  <si>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</si>
  <si>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</si>
  <si>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</si>
  <si>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</si>
  <si>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</si>
  <si>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</si>
  <si>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</si>
  <si>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</si>
  <si>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</si>
  <si>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</si>
  <si>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</si>
  <si>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</si>
  <si>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</si>
  <si>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</si>
  <si>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</si>
  <si>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</si>
  <si>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</si>
  <si>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</si>
  <si>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</si>
  <si>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</si>
  <si>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</si>
  <si>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</si>
  <si>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</si>
  <si>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</si>
  <si>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</si>
  <si>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</si>
  <si>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</si>
  <si>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</si>
  <si>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</si>
  <si>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</si>
  <si>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</si>
  <si>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</si>
  <si>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</si>
  <si>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</si>
  <si>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</si>
  <si>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</si>
  <si>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</si>
  <si>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</si>
  <si>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</si>
  <si>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</si>
  <si>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</si>
  <si>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</si>
  <si>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</si>
  <si>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</si>
  <si>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</si>
  <si>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</si>
  <si>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</si>
  <si>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</si>
  <si>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</si>
  <si>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</si>
  <si>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</si>
  <si>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</si>
  <si>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</si>
  <si>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</si>
  <si>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</si>
  <si>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</si>
  <si>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</si>
  <si>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</si>
  <si>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</si>
  <si>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</si>
  <si>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</si>
  <si>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Número - Número: Cantidad</t>
  </si>
  <si>
    <t>Porcentaje- Porcentaje: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</si>
  <si>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</si>
  <si>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</si>
  <si>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</si>
  <si>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</si>
  <si>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</si>
  <si>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</si>
  <si>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</si>
  <si>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</si>
  <si>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</si>
  <si>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</si>
  <si>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</si>
  <si>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</si>
  <si>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</si>
  <si>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</si>
  <si>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</si>
  <si>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</si>
  <si>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</si>
  <si>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</si>
  <si>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</si>
  <si>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</si>
  <si>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</si>
  <si>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</si>
  <si>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</si>
  <si>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</si>
  <si>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</si>
  <si>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</si>
  <si>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</si>
  <si>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</si>
  <si>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</si>
  <si>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</si>
  <si>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</si>
  <si>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</si>
  <si>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</si>
  <si>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</si>
  <si>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</si>
  <si>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</si>
  <si>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</si>
  <si>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</si>
  <si>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</si>
  <si>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</si>
  <si>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t>TOTAL</t>
  </si>
  <si>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</si>
  <si>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</si>
  <si>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</si>
  <si>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</si>
  <si>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</si>
  <si>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</si>
  <si>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</si>
  <si>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</si>
  <si>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</si>
  <si>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</si>
  <si>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</si>
  <si>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</si>
  <si>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</si>
  <si>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</si>
  <si>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</si>
  <si>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</si>
  <si>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</si>
  <si>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</si>
  <si>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</si>
  <si>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</si>
  <si>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</si>
  <si>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</si>
  <si>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</si>
  <si>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</si>
  <si>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</si>
  <si>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</si>
  <si>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Incrementar 10 puntos los resultados de generación de valor y aporte a la mejora en la implementación del MIPG, desde la tercera línea de defensa.</t>
  </si>
  <si>
    <t>X</t>
  </si>
  <si>
    <t>4. Ejercer el Rol de Liderazgo estratégico con las reuniones de Comité Institucional de Coordinación de Control Interno –CICCI.</t>
  </si>
  <si>
    <t>5. Ejercer el Rol de Relación con Entes externos de Control dando apoyo en el marco de las auditorías de los mismos, así como en el seguimiento a las respuestas a entes externos de control.</t>
  </si>
  <si>
    <t>SUBSECRETARÍA GENERAL Y DE CONTROL DISCIPLINARIO</t>
  </si>
  <si>
    <t>PROYECTO 7699 – IMPLEMENTACIÓN DE ACCIONES PARA LA OBTENCIÓN DE MEJORES RESULTADOS DE GESTIÓN Y DESEMPEÑO INSTITUCIONAL, DE LA SECRETARÍA DISTRITAL DE AMBIENTE. BOGOTÁ</t>
  </si>
  <si>
    <t>SUMA</t>
  </si>
  <si>
    <t>No se presentaron retrasos en el seguimiento programado</t>
  </si>
  <si>
    <t>ENTIDAD - Actividades de fortalecimiento y evaluación de la efectividad del sistema administrativo con un enfoque basado en riesgos</t>
  </si>
  <si>
    <t>ENTIDAD</t>
  </si>
  <si>
    <t>Chapinero</t>
  </si>
  <si>
    <t>Chapinero Central</t>
  </si>
  <si>
    <t xml:space="preserve">Avenida Caracas N° 54 - 38   </t>
  </si>
  <si>
    <t>Distrito Capital</t>
  </si>
  <si>
    <t>No se cuenta con el Dato</t>
  </si>
  <si>
    <t>No se hace distinción para los grupos INETERSEXUAL</t>
  </si>
  <si>
    <t>No se hace distinción para los grupos ETERIO</t>
  </si>
  <si>
    <t>TODOS LOS GRUPOS</t>
  </si>
  <si>
    <t>NO IDENTIFICA GRUPOS ETNICOS</t>
  </si>
  <si>
    <t>Lograr 600.000 atenciones a través de los diferentes canales habilitados por la Secretaría Distrital de Ambiente.</t>
  </si>
  <si>
    <t>8.  Realizar la operación y seguimiento del canal telefónico</t>
  </si>
  <si>
    <t>9. Gestionar con las áreas de la Entidad los ajustes en la Guía de Trámites y Servicios, la actualización del Sistema Único de Trámites – SUIT,  y socialización de los trámites racionalizados.</t>
  </si>
  <si>
    <t xml:space="preserve">10. Desarrollar las acciones de la Política Publica Distrital de Servicio a la Ciudadanía y al Modelo de Servicio y al Modelo Integrado de Planeación y Gestión - MIPG.  </t>
  </si>
  <si>
    <t>11. Desarrollar el 100% de la gestión de correspondencia externa recibida y enviada en la SDA</t>
  </si>
  <si>
    <t>Lograr 600.000 atenciones a través de los diferentes canales habilitados por la SDA.</t>
  </si>
  <si>
    <t>ATENCIONES EN EL CANAL PRESENCIAL Y TELEFONICO - ZONA NORTE</t>
  </si>
  <si>
    <t xml:space="preserve">Usaquen
Suba
Chapinero
Teusaquillo
Barrios Unidos
Engativa
</t>
  </si>
  <si>
    <t xml:space="preserve">Zona Norte </t>
  </si>
  <si>
    <t>Politica de Atención al Ciudadano</t>
  </si>
  <si>
    <t>ATENCIONES EN EL CANAL PRESENCIAL Y TELEFONICO - ZONA CENTRO / ORIENTE</t>
  </si>
  <si>
    <t>Santa Fe
Candelaria 
Martires
Antonio Nariño
San Cristobal</t>
  </si>
  <si>
    <t>Zona Centro / Occidente</t>
  </si>
  <si>
    <t>ATENCIONES EN EL CANAL PRESENCIAL Y TELEFONICO - ZONA SUR / OCCIDENTE</t>
  </si>
  <si>
    <t>Fontibón
Puente Aranda
Kennedy
Bosa</t>
  </si>
  <si>
    <t>Zona Sur / Occidente</t>
  </si>
  <si>
    <t>ATENCIONES EN EL CANAL PRESENCIAL Y TELEFONICO - ZONA SUR</t>
  </si>
  <si>
    <t>Rafael Uribe Uribe
Tunjuelito
Ciudad Bolivar
Usme
Sumapaz</t>
  </si>
  <si>
    <t xml:space="preserve">Zona Sur </t>
  </si>
  <si>
    <t>ATENCIÓN EN LOCALIZACIÓN INDEFINIDA (PORQUE EL USUARIO NO LA IDENTIFICA O PORQUE LA ATENCIÓN ES POR CANAL VIRTUAL)</t>
  </si>
  <si>
    <t>DISTRITO</t>
  </si>
  <si>
    <t>Total Magnitud vigencia</t>
  </si>
  <si>
    <t>Total recursos Vigencia</t>
  </si>
  <si>
    <t>Total Magnitud reserv</t>
  </si>
  <si>
    <t>Total recursos reservas</t>
  </si>
  <si>
    <t>Ejecutar 149 actividades de participación, formulación y seguimiento a la implementación del MIPG, en la Entidad.</t>
  </si>
  <si>
    <t>12. Apoyar el direccionamiento estratégico de la SDA desde los aspectos operativos, técnicos, jurídicos y administrativos, de acuerdo con las competencias de la dependencia</t>
  </si>
  <si>
    <t>No Aplica</t>
  </si>
  <si>
    <t>ENTIDAD -  Apoyo en la implementación del Modelo Integrado de Planeación y Gestión - MIPG.</t>
  </si>
  <si>
    <t>Mejorar en cinco (5) puntos los resultados de implementación del MIPG en el JBB y SDA.</t>
  </si>
  <si>
    <t>PUNTOS</t>
  </si>
  <si>
    <t xml:space="preserve">Realizar el fortalecimiento institucional de la estructura orgánica y funcional de la SDA, IDIGER, JBB, E IDPYBA. </t>
  </si>
  <si>
    <t>PORCENTAJE</t>
  </si>
  <si>
    <t>Ejecutar 96 actividades en materia disciplinaria y de cumplimiento y seguimiento a requisitos y/o actividades en el marco de las Leyes 1712 de 2014 y 1474 de 2011.</t>
  </si>
  <si>
    <t>Gobierno Abierto y Transparente</t>
  </si>
  <si>
    <t>ENTIDAD -  Desarrollo de actividades  relacionadas con transparecia, anticorrupcion y Disciplinarios.</t>
  </si>
  <si>
    <t>Radicado 2021IE106063 del 31 de mayo de 2021</t>
  </si>
  <si>
    <t>05 - Construir Bogotá Región con gobierno abierto, transparente y ciudadanía consciente.</t>
  </si>
  <si>
    <t xml:space="preserve">56- Gestión pública efectiva </t>
  </si>
  <si>
    <t>Municipios - 11001 - BOGOTA D.C. [BOGOTA] - Propios</t>
  </si>
  <si>
    <t>Aumentar la implementación de las políticas del Modelo Integrado de Planeación y Gestión - MIPG, en la Entidad</t>
  </si>
  <si>
    <t xml:space="preserve"> Servicio de asistencia técnica en la implementación del Modelo Integrado de Planeación y Gestión …</t>
  </si>
  <si>
    <t>Entidades con el Modelo Integrado de Planeación y de Gestión Implementado</t>
  </si>
  <si>
    <t>Avance del índice de madurez en la implementación y sostenimiento del Modelo Integrado de Planeación y Gestión</t>
  </si>
  <si>
    <t>Porcentaje - Porcentaje: Cantidad</t>
  </si>
  <si>
    <t>Desarrollar estrategias de fortalecimiento en las relaciones con actores externos e internos, para generar valor de lo público.</t>
  </si>
  <si>
    <t xml:space="preserve">Servicio de apoyo para el fortalecimiento de la gestión de las entidades públicas .. </t>
  </si>
  <si>
    <t>Instituciones públicas asistidas técnicamente</t>
  </si>
  <si>
    <t>FURAG para el 2019 fue de 86.1, mientras que para el 2018 fue de 71.3 lo que corresponde a un incremento de 14.8 puntos
Indicadores de Producto Secundarios</t>
  </si>
  <si>
    <t>Se ejecuto 0.59 punto corresponde a un cumplimiento del 93,65% del plan de adecuación y sostenibilidad de MIPG en la vigencia de acuerdo a seguimiento de la OCI</t>
  </si>
  <si>
    <t>Servicio de asistencia técnica en la
implementación del Modelo Integrado de
Planeación y Gestión</t>
  </si>
  <si>
    <t>Inversión - Adquisición de Bienes y Servicios: Incrementar 10 puntos los resultados de generación de valor y aporte a la mejora en la implementación del MIPG, desde la tercera línea de defensa.</t>
  </si>
  <si>
    <t>Inversión - Adquisición de Bienes y Servicios: Lograr 600.000 atenciones a través de los diferentes canales de atención habilitados por la SDA.</t>
  </si>
  <si>
    <t>Inversión - Adquisición de Bienes y Servicios: Ejecutar 149 actividades de participación, formulación y seguimiento e implementación del MIPG, en la Entidad.</t>
  </si>
  <si>
    <t>Servicio de apoyo para el fortalecimiento de
la gestión de las entidades públicas</t>
  </si>
  <si>
    <t>Inversión - Adquisición de Bienes y Servicios: Ejecutar 96 actividades en materia disciplinaria y de cumplimiento y seguimiento a requisitos y/o actividades en el marco de las Leyes 1712 de 2014 y 1474 de 2011.</t>
  </si>
  <si>
    <t xml:space="preserve">A Diciembre del 2020 se ejecutó el 100% del Plan Anual de Auditorías lo que equivale a un cumplimiento de 2.8 puntos de los 3 puntos programados para incrementar los resultados de generación de valor y aporte a la mejora en la implementación del MIPG, desde la tercera línea de defensa. </t>
  </si>
  <si>
    <t xml:space="preserve">A Diciembre se garantizó 54.006 atenciones, 10.072 mediante el canal telefónico y 39.494 en el virtual y 4.440 en el canal presencial. </t>
  </si>
  <si>
    <t>A diciembre se completó 27 Actividades: (4) Entregar lineamientos, (5) Actividades de políticas a cargo, (5) Seguimiento de los planes de mejoramiento y plan de manejo de riesgos, (8) Guiar la actualización de la documentación y (5) Realizar soporte técnico y jurídico a la alta dirección.</t>
  </si>
  <si>
    <t>A Diciembre 11 actividades: (1) 5 flash, (0.8) Actividades Prevención, (1) 76 actuaciones Disciplinarias; (1) 273 DP; (1) 58 proposiciones; (1) 95 Conceptos; (1) 6 Comité; (0.83) fortalecimiento integridad, (1) semana integridad, (1,37) Actualización transparencia; y (1) diligenciamiento ITA</t>
  </si>
  <si>
    <t>III ACTIVIDADES SUIFT (PRESUPUESTO) VIGENCIA 2022</t>
  </si>
  <si>
    <t>PRESUPUESTO VIGENCIA SUIFP 2022</t>
  </si>
  <si>
    <t>PRESUPUESTO
OBLIGADO (GIRADO) 2022</t>
  </si>
  <si>
    <t>Reuniones de seguimiento realizadas</t>
  </si>
  <si>
    <t>Número: Cantidad</t>
  </si>
  <si>
    <t>Reunion de autoevaluacion del proceso mensual</t>
  </si>
  <si>
    <t>Visitas de evaluacion y seguimiento realizadas</t>
  </si>
  <si>
    <t>No se requirió visita, dado que los puntos se encontrabas cerrados por motivo de la pandemia</t>
  </si>
  <si>
    <t>Folios de expedientes jurídicos y disciplinarios digitalizados</t>
  </si>
  <si>
    <t>Porcentaje de encuestas con calificación satisfactoria</t>
  </si>
  <si>
    <t>Durante este perido solo se realiaron encuenstas mediante el canal telefonico y virtual, debido a la contingencia por la pandemia, la cual afecto el canal presencial</t>
  </si>
  <si>
    <t>Atencion de Peticiones, Quejas, Reclamos, Sugerencias y Consultas recibidas y atendidas-</t>
  </si>
  <si>
    <t>1466 PRSFS atendidas</t>
  </si>
  <si>
    <t>Número de auditorias realizadas</t>
  </si>
  <si>
    <t>Mediante memorado No. 2020IE115335 de 13 de julio de 2020 se remitio Informe Definitivo de Auditoria Interna al proceso Sistema Integrado de Gestión.</t>
  </si>
  <si>
    <t>Informes de seguimiento realizados</t>
  </si>
  <si>
    <t>seguimiento plan de mejoramiento suscrito ante contraloría 2020IE126546 y autoevaluación del Estatuto de Auditoría y Código de Ética del Auditor Interno 2020IE110628</t>
  </si>
  <si>
    <t>1294 PQRSF atendidas</t>
  </si>
  <si>
    <t>Seguimiento plan de mejoramiento por procesos 2020IE144896</t>
  </si>
  <si>
    <t>durante este perido solo se realiaron encuenstas mediante el canal telefonico, virtual, y presencial, ya que este mes se reabrieron varios puntos de atencion presencial</t>
  </si>
  <si>
    <t>1735 PQRSF atendidas</t>
  </si>
  <si>
    <t>Se comunica el informes definitivos auditoria Proceso Gestión Administrativa radicado N° 2020IE162126 y radicado N° 2020IE155479 auditoría al proceso de Metrología, monitoreo y modelación</t>
  </si>
  <si>
    <t>Informe consolidado de Indicadores por proceso y metas plan de desarrollo 2020IE168592 y</t>
  </si>
  <si>
    <t>6 visitas de seguimiento a los diferentes puntos reabiertos depues de la pandemia</t>
  </si>
  <si>
    <t>7 visitas de seguimiento a los diferentes puntos reabiertos despues de la pandemia</t>
  </si>
  <si>
    <t>1582 PQRSF atendidas</t>
  </si>
  <si>
    <t xml:space="preserve"> 2020IE206507  Gestión de Talento Humano y Sistema de Seguridad y Salud en el Trabajo, 2020IE212341 Servicio a la ciudadanía, Gestión contractual 2020IE210331 y 2020IE195918 NTC ISO 14001:2015 </t>
  </si>
  <si>
    <t xml:space="preserve">Evaluación de la aprehensión al Código de Integridad 2020IE204949 </t>
  </si>
  <si>
    <t>Porcentaje de avance en el fortalecimiento de la estructura orgánica y funcional de las entidades de sector ambiente</t>
  </si>
  <si>
    <t>Índice de desempeño institucional FURAG</t>
  </si>
  <si>
    <t>Se realizo la autoevaluacion de la primera linea de defensa del mes de agosto (mes vencido)</t>
  </si>
  <si>
    <t>Se realizo una reunion virtual de seguimiento a los diferentes puntos de atencion (8 puntos)</t>
  </si>
  <si>
    <t>Del total de encuetas realizadas en los canales de atencion (presencial telefonico y virtual (3145), se obtuvo un porcentaje de satisfaccion del 93.6%</t>
  </si>
  <si>
    <t>Se realizo el seguimiento al 100% de las peticiones ingresadas (1945)</t>
  </si>
  <si>
    <t xml:space="preserve">Auditoría a los procesoso de Proceso de Evaluación Control y Seguimiento y Direccionamiento estrategico </t>
  </si>
  <si>
    <t>1. Ejercer el Rol de Evaluación y Seguimiento con: auditorías Internas, Informes de Ley, Seguimientos a temas especiales, planes de mejoramiento por procesos y plan suscrito ante entes de control.</t>
  </si>
  <si>
    <t>14. Mejorar el Sistema de Gestión de Calidad</t>
  </si>
  <si>
    <t xml:space="preserve"> Genera valor  de lo publico mediante el fortalecimiento de la gestión de  operaciones de la entidad en cada uno de los procesos,  para dirigir, planear, ejecutar, controlar, hacer seguimiento y evaluar la gestión institucional de la Secretaría, en términos de calidad e integridad del servicio para generar valor público en el Distrito Capital y en los ciudadanos a los que dirige su gestión.</t>
  </si>
  <si>
    <t xml:space="preserve"> En el actuar de los servidores de la entidad contar con control de la honestidad, transparencia y no corrupción a través de la atención con calidad y eficacia al derecho de petición a los entes de Control Político, así como en el ejercicio oportuno de la función disciplinaria y el fortalecimiento de los valores de integridad al interior de la entidad.</t>
  </si>
  <si>
    <t>Temática</t>
  </si>
  <si>
    <t>No. Actividad</t>
  </si>
  <si>
    <t>Actividad</t>
  </si>
  <si>
    <t>Disciplinarios</t>
  </si>
  <si>
    <t>Flash Disciplinario Mensual (12 productos)</t>
  </si>
  <si>
    <t>Actividades Prevención Corrupción (julio-septiembre-noviembre)</t>
  </si>
  <si>
    <t>Cumplimiento directivas</t>
  </si>
  <si>
    <t>Audiencias</t>
  </si>
  <si>
    <t>Sustanciación</t>
  </si>
  <si>
    <t>Asesores</t>
  </si>
  <si>
    <t>Respuestas a Derechos de Petición Consejo o Congreso</t>
  </si>
  <si>
    <t>Respuestas a proposiciones</t>
  </si>
  <si>
    <t xml:space="preserve">Conceptos a proyectos de acuerdo o ley </t>
  </si>
  <si>
    <t>Participación comité de Relaciones Políticas</t>
  </si>
  <si>
    <t>Integridad</t>
  </si>
  <si>
    <t>Desarrollo de la semana de la Integridad</t>
  </si>
  <si>
    <t>Transparencia</t>
  </si>
  <si>
    <t>Revisar estado de la Publicación Ley de transparencia</t>
  </si>
  <si>
    <t xml:space="preserve">Recolección y reporte de información del Índice de transparencia. </t>
  </si>
  <si>
    <t>enero</t>
  </si>
  <si>
    <t>febrero</t>
  </si>
  <si>
    <t>marzo</t>
  </si>
  <si>
    <t>abril</t>
  </si>
  <si>
    <t>mayo</t>
  </si>
  <si>
    <t>junio</t>
  </si>
  <si>
    <t>julio</t>
  </si>
  <si>
    <t>agosto</t>
  </si>
  <si>
    <t>septiembre</t>
  </si>
  <si>
    <t>octubre</t>
  </si>
  <si>
    <t>noviembre</t>
  </si>
  <si>
    <t>diciembre</t>
  </si>
  <si>
    <t>Actividades de difusión y apropiación de la Ley de transparencia (flash, capacitaciones)</t>
  </si>
  <si>
    <t>Gestion interinstitucional (participación eventos Secretaria General, Procuraduría)</t>
  </si>
  <si>
    <t xml:space="preserve">Ejecución y seguimiento del Plan Anticorrupción y Atención al Ciudadano – PAAC </t>
  </si>
  <si>
    <t>Fortalecimiento de la cultura del riesgo al interior de la entidad. 
Atención oportuna a la ciudadanía y acceso a los tramites de la misma. 
Mejoramiento continuo en los procesos internos de la entidad en pro de la eficiencia en los servicios.
Generación de Valor de lo Público al Interior de la entidad y con la Ciudadanía.</t>
  </si>
  <si>
    <t>x</t>
  </si>
  <si>
    <t>Radicado No. 2021IE106063 del 31 de mayo del 2021.</t>
  </si>
  <si>
    <t>Mejorar la efectividad y el sistema de control interno de la Entidad y así asegurar el cumplimiento y metas de la organización, mediante la generación de valor público a través de la ejecución de diferentes roles.</t>
  </si>
  <si>
    <t>3. Ejercer el Rol Enfoque hacía la prevención, incluye las asesorías requeridas en el marco del Plan Anual de Auditoría 2023, fomentando la cultura del control.</t>
  </si>
  <si>
    <t>No aplica</t>
  </si>
  <si>
    <t>6. Sostener la operación y funcionamiento de los puntos de atención al ciudadano, así como la atención a asesoría técnica para los diferentes trámites misionales de la Secretaría.</t>
  </si>
  <si>
    <t>7. Realizar la operación del canal virtual, así como el seguimiento a tiempo, claridad, calidez, coherencia y oportunidad de respuestas a PQRSF y formular acciones de mejora.</t>
  </si>
  <si>
    <t>13. Asesorar y apoyar como segunda línea de defensa a los procesos de la SDA frente a la implementación y mejora del Modelo Integrado de Planeación y Gestión - MIPG</t>
  </si>
  <si>
    <t>136 Funcionarios y 1562 Contratistas para un total de 1698 personas en la entidad</t>
  </si>
  <si>
    <t>No se hace distinción de genero</t>
  </si>
  <si>
    <t>7, LECCIONES APRENDIDAS - OBSERVACIONES</t>
  </si>
  <si>
    <t>97,7%</t>
  </si>
  <si>
    <t xml:space="preserve">9. RETRASOS 
</t>
  </si>
  <si>
    <t xml:space="preserve">10. SOLUCIONES PLANTEADAS </t>
  </si>
  <si>
    <t>11.  BENEFICIOS</t>
  </si>
  <si>
    <t>12.  FUENTE DE EVIDENCIAS</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</si>
  <si>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</si>
  <si>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</si>
  <si>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</si>
  <si>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</si>
  <si>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</si>
  <si>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</si>
  <si>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</si>
  <si>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</si>
  <si>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</si>
  <si>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</si>
  <si>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</si>
  <si>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</si>
  <si>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</si>
  <si>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</si>
  <si>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</si>
  <si>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</si>
  <si>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</si>
  <si>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</si>
  <si>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</si>
  <si>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</si>
  <si>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</si>
  <si>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</si>
  <si>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</si>
  <si>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</si>
  <si>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</si>
  <si>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</si>
  <si>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</si>
  <si>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</si>
  <si>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</si>
  <si>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</si>
  <si>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</si>
  <si>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</si>
  <si>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</si>
  <si>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</si>
  <si>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</si>
  <si>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</si>
  <si>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</si>
  <si>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</si>
  <si>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</si>
  <si>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</si>
  <si>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</si>
  <si>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</si>
  <si>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</si>
  <si>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</si>
  <si>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</si>
  <si>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</si>
  <si>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</si>
  <si>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</si>
  <si>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</si>
  <si>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4"/>
        <color theme="1"/>
        <rFont val="Arial"/>
        <family val="2"/>
      </rPr>
      <t xml:space="preserve">PROGRAMADO </t>
    </r>
    <r>
      <rPr>
        <b/>
        <sz val="14"/>
        <color theme="1"/>
        <rFont val="Arial"/>
        <family val="2"/>
      </rPr>
      <t>ABR.</t>
    </r>
  </si>
  <si>
    <t xml:space="preserve">8.  DESCRIPCIÓN DE LOS AVANCES Y LOGROS ALCANZADOS </t>
  </si>
  <si>
    <t>Junio</t>
  </si>
  <si>
    <t>94,8%</t>
  </si>
  <si>
    <t>La entidad se encuentra en proceso de mejora continúa de SIG MIPG.</t>
  </si>
  <si>
    <t>La entidad se encuentracertificada en SIG MIPG.</t>
  </si>
  <si>
    <t>Puntaje alcanzado por la SDA en FURAG.</t>
  </si>
  <si>
    <t xml:space="preserve">Evaluación y seguimiento al Sistema de Control Interno, generación de informes, capacitaciones preventivas y reuniones del Comité. </t>
  </si>
  <si>
    <t>Se garantizó el servicio con 15.112 atenciones a usuarios.</t>
  </si>
  <si>
    <t>Todas las gestiones requeridas de gestion interinstitucional y apoyo la actualización de los procesos en SIG MIPG (6 procesos)</t>
  </si>
  <si>
    <t>Se emitieron 9 autos disciplinarios, seguimeinto a agendas abiertas y respuesta a 37 derechos de petición.</t>
  </si>
  <si>
    <t>Visitas a 8 puntos de atención al ciudadano al mes.</t>
  </si>
  <si>
    <t>Una reunión mensual de seguimeinto de gestión .</t>
  </si>
  <si>
    <t>Se han digitalios los folios requeridos a la fecha.</t>
  </si>
  <si>
    <t>Resultado encuentas de satisfacción a usuarios.</t>
  </si>
  <si>
    <t>Resultado informe de seguimiento a PQRS.</t>
  </si>
  <si>
    <t>Resultado Plan Anual de Auditorias aprobadas y realizadas por la Oficina de Control Interno.</t>
  </si>
  <si>
    <t>Informes de seguimeinto a la gestión realizados.</t>
  </si>
  <si>
    <t>La SDA cuenta con modelo integrado de gestión. Asesorar Plan de Adaptación y Sostenibilidad de MIPG - PAyS en su versión 2, el cual se aprobado en el Comité Institucional de Gestión y Desempeño – CIGD</t>
  </si>
  <si>
    <t>La SDA para la vigencia 2019 obtuvo 86,1 puntos, para la vigencia 2021 (reporte 2022) fue de 95,9 puntos con un incremento total de 9,8 Puntos. Para el 2023 que mide la gestión del año 2022, se reportará en el FURAG en el segundo trimestre del año.</t>
  </si>
  <si>
    <t>Acumulado del Cuatrienio de 8,46 puntos. Con un avance en el 2023 de 1,46 y en el mes de Agosto de 0,20. EVALUACIÓN Y SEGUIMIENTO: Se logró la emisión de veintisiete (27) informes</t>
  </si>
  <si>
    <t>Para un acumulado del Cuatrienio de 465.069 atenciones, y un acumulado en la vigencia 2023 de 114.380 atenciones. En el mes de agosto se garantizó el servicio con 15.264 atenciones</t>
  </si>
  <si>
    <t>Para un acumulado del Cuatrienio de 117.36, un acumulado en la vigencia de 17.11 y para el mes de Agosto 2.00. Asesorar Plan de Adaptación y Sostenibilidad de MIPG - PAyS en su versión 2, se actualiza el manual del Sistema Integrado de Gestión - SIG</t>
  </si>
  <si>
    <t>Para un acumulado del Cuatrienio de 72,84 acumulado en la vigencia 14.84 y para agosto 2,74 DISCIPLINARIOS: Se sustanciaron, revisaron y proyectaron 13 autos, TRANSPARENCIA: diligenciamiento del ITA en el aplicativo de la Procuraduría. GESTIÓN CONCEJO: se atendieron 25 derechos de petición</t>
  </si>
  <si>
    <t>Se han sustanciado, revisaron y proyectado 75 autos en el año. al cierre de este mes de agosto con 32 expedientes activos así: año 2022-12 expedientes activos y año 2023-20 expedientes activos para un Total 32 expedientes activos.</t>
  </si>
  <si>
    <t>se aplicaron 3408 encuestas con un nivel de satisfacción promedio de 94%</t>
  </si>
  <si>
    <t>Se llevó a cabo seguimiento a 2047 peticiones, el 55% respuesta en términos de ley, el 2% fuera de termino, el 1% sin respuesta fuera de termino y el 42% se encuentra en termino para dar respuesta en los meses de septiembre y octubre de 2023</t>
  </si>
  <si>
    <t>Se realizó la autoevaluación - mes vencido con el fin revisar, proponer y continuar con las estrategias propuestas anteriormente que ayuden a fortalecer los canales de atención habilitados y lograr una mejora continua</t>
  </si>
  <si>
    <t>Visitas a puntos físicos de atención al ciudadano de la SDA.</t>
  </si>
  <si>
    <t>Informe Final de Auditoría Interna “Evaluación, Control y Seguimiento”, Informe Final de Auditoría Interna con Base en Riesgos al Proceso “Planeación Ambiental”</t>
  </si>
  <si>
    <t>Informe de “Seguimiento a la Política de Prevención del Daño Antijuridico y de Defensa Judicial” 2023</t>
  </si>
  <si>
    <t>DISCIPLINARIOS: Se ha sustanciado 90 autos. TRANSPARENCIA: 8 Seguimiento esquema de publicación, agendas abiertas, menú participa, diligenciamiento Índice transparencia Bogotá, indices ITA y ITB, Flash de transparencia y semana de la integridadGESTIÓN CONCEJO: 314 derechos de petición, 79 proposiciones y  77 proyectos de acuerdo.</t>
  </si>
  <si>
    <t>Acumulado del Cuatrienio de 8,69 puntos. Con un avance en el 2023 de 1,69 y en el mes de Septiembre de 0,23. EVALUACIÓN Y SEGUIMIENTO: Se logró la emisión de veintisiete (30) informes</t>
  </si>
  <si>
    <t>Para un acumulado del Cuatrienio de 480.042  atenciones y un acumulado en la vigencia 2023 de 129.353 atenciones. 
En el mes de septiembre se garantizó el servicio con 14.973 atenciones</t>
  </si>
  <si>
    <t xml:space="preserve">Para un acumulado del Cuatrienio de 124,14 y un acumulado en la vigencia de 23.89 y para el mes de septiembre 6.78 </t>
  </si>
  <si>
    <t>Para un acumulado del Cuatrienio de 77,28 acumulado en la vigencia 19,28 y Para septiembre 4,44 DISCIPLINARIOS: Se ha sustanciado 90 autos. TRANSPARENCIA: 8 Seguimiento esquema de publicación, agendas abiertas, menú participa, diligenciamiento Índice transparencia Bogotá, indices ITA y ITB, Flash de transparencia y semana de la integridadGESTIÓN CONCEJO: 314 derechos de petición, 79 proposiciones y  77 proyectos de acuerdo.</t>
  </si>
  <si>
    <t>Se ha sustanciado 90 autos.</t>
  </si>
  <si>
    <t>se aplicaron 2012 encuestas con un nivel de satisfacción promedio de 94%</t>
  </si>
  <si>
    <t>e llevó a cabo seguimiento a 2060 peticiones 0% recibió respuesta dentro de los términos de ley, el 1% recibio respuesta fuera de termino, el 1% se encuentra sin respuesta fuera de termino  y  el 68% restante  se encuentra en termino para dar respuesta</t>
  </si>
  <si>
    <t>Resultados 2022 (publicado 26/10/2023)
https://www.funcionpublica.gov.co/web/mipg/resultados-medicion
Evidencias: 
https://drive.google.com/drive/u/1/folders/1BrHtlB4Prx2BSnh-S4vIc2wSSu4fNm7Q
Mejora el  Sistema de Gestión de Calidad y Asesorias documentales  
https://drive.google.com/drive/folders/1H35v4_SnPwd3sJnZfT6hV8LOmssxv6gY  
Seguimiento al cumplimiento Plan de mejorameinto, riesgos e indicadores
https://drive.google.com/drive/folders/1qIvcWQpIPnb_htrdnH_JNQb3SYbnRIyT
Tramite aprobación documental
https://drive.google.com/drive/folders/1TSf_7ylmLTOV673q7DDqII3mXz0YLkrn
   Aprobación documental
https://drive.google.com/drive/folders/1ny1cS_qFOxZh-qUC12KT5wE47YtJ76Us
Socialización documental
https://drive.google.com/drive/folders/1OcpsY53wxVkL1FTyH-MroljkGEJRWpBA
 Gestión usuarios ISOLUCION
https://drive.google.com/drive/folders/1iNPinQFHOp4y1URg8WkZomUI-Z3aVRYf</t>
  </si>
  <si>
    <t>DISCIPLINARIOS: Se ha sustanciado 105 autos. TRANSPARENCIA: 8 Seguimiento esquema de publicación, agendas abiertas, menú participa, diligenciamiento Índice transparencia Bogotá, indices ITA y ITB, Flash de transparencia y semana de la integridadGESTIÓN CONCEJO: 344 derechos de petición, 86 proposiciones y 83 proyectos de acuerdo.</t>
  </si>
  <si>
    <t>Acumulado del Cuatrienio de 8,84 puntos. Con un avance en el 2023 de 1,84 y en el mes de Octubre de 0,15. EVALUACIÓN Y SEGUIMIENTO: (34) informes,</t>
  </si>
  <si>
    <t>Para un acumulado del Cuatrienio de 496.191 atenciones y un acumulado en la vigencia 2023 145.502 atenciones. En el mes de octubre con 16.149 atenciones</t>
  </si>
  <si>
    <t>Para un acumulado del Cuatrienio de 125.06 y un acumulado en la vigencia de 24.81 y para el mes de octubre de 0.92</t>
  </si>
  <si>
    <t>Para un acumulado del Cuatrienio de 79,67 acumulado en la vigencia 21,67 y Para octubre 2,39. DISCIPLINARIOS: Se ha sustanciado 105 autos. TRANSPARENCIA: 8 Seguimiento esquema de publicación, agendas abiertas, menú participa, diligenciamiento Índice transparencia Bogotá, indices ITA y ITB, Flash de transparencia y semana de la integridadGESTIÓN CONCEJO: 344 derechos de petición, 86 proposiciones y 83 proyectos de acuerdo.</t>
  </si>
  <si>
    <t>Se aplicaron 2064 encuestas con un nivel de satisfacción promedio de 94%</t>
  </si>
  <si>
    <t>Se ha sustanciado 105 autos.</t>
  </si>
  <si>
    <t>49% recibió respuesta dentro de los términos de ley, el 2% recibió respuesta fuera de termino, el 2% se encuentra sin respuesta fuera de termino y el 47% restante se encuentra en termino para dar respuesta en los meses de noviembre y diciembre de 2023</t>
  </si>
  <si>
    <t xml:space="preserve">Informe Final de Auditoría Interna “Evaluación, Control y Seguimiento”,  “Planeación Ambiental”, “Gestión Financiera”, “Gestión Administrativa” </t>
  </si>
  <si>
    <t>Informe Final de Auditoría Interna “Evaluación, Control y Seguimiento”,  “Planeación Ambiental”, “Gestión Financiera”, “Gestión Administrativa” y “Participación y educación ambiental”</t>
  </si>
  <si>
    <t>Informe de “Seguimiento a la Política de Prevención del Daño Antijuridico y de Defensa Judicial” 2023; nforme Cumplimiento del Decreto 807 respecto al Plan Distrital de Desarrollo, Seguimiento al Comité de Conciliación - Acciones de Repetición</t>
  </si>
  <si>
    <r>
      <t>La SDA para la vigencia 2019 obtuvo 86,1 puntos, para la vigencia 2021 (reporte 2022) fue de 95,9 puntos con un incremento total de 9,8 Puntos. Para el 2023 que mide la gestión del año 2022, se reportará en el FURAG una vez se encuentre revisados los resultados</t>
    </r>
    <r>
      <rPr>
        <sz val="11"/>
        <color rgb="FFFF0000"/>
        <rFont val="Calibri"/>
        <family val="2"/>
        <scheme val="minor"/>
      </rPr>
      <t>.</t>
    </r>
  </si>
  <si>
    <t>El DAFP a través de sus canales de comunicación, los resultados de gestión y desempeño para la gestión del 2022 no pueden ser comparados con vigencias anteriores, debido a los cambios significativos a las preguntas de las políticas de gestión y desempeño, lo anterior, teniendo en cuenta la actualización de las temáticas y directrices presentadas en el gobierno nacional.</t>
  </si>
  <si>
    <t>Acumulado del Cuatrienio de 9,04 puntos. Con un avance en el 2023 de 2,04 y en el mes de noviembre de 0,20. EVALUACIÓN Y SEGUIMIENTO: (39) informes</t>
  </si>
  <si>
    <t>Acumulado del Cuatrienio de 510.785 atenciones,  vigencia 2023 de 160.096 atenciones y En el mes de noviembre  con 14.594 atenciones</t>
  </si>
  <si>
    <t xml:space="preserve">Para un acumulado del Cuatrienio de 133,53 y un acumulado en la vigencia de 33,28 y para el mes de noviembre de 8,47 </t>
  </si>
  <si>
    <t>Para un acumulado del Cuatrienio de 81,07 acumulado en la vigencia 23,07 y Para noviembre 1,4  DISCIPLINARIOS: 113 autos, - TRANSPARENCIA:  9 seguimiento mensual</t>
  </si>
  <si>
    <t>Se ha sustanciado 113 autos.</t>
  </si>
  <si>
    <t>se aplicaron 2068 encuestas con un nivel de satisfacción promedio de 90% en este periodo</t>
  </si>
  <si>
    <t>el 50% recibió respuesta dentro de los términos de ley, el 1% recibió respuesta fuera de termino, el 1% se encuentra sin respuesta fuera de termino y el 48% restante se encuentra en termino para dar respuesta en los meses de diciembre de 2023 y enero de 2024</t>
  </si>
  <si>
    <t>Informe Final de Auditoría Interna “Evaluación, Control y Seguimiento”,  “Planeación Ambiental”, “Gestión Financiera”, “Gestión Administrativa”, “Participación y educación ambiental” y "Gestión Tecnológica"</t>
  </si>
  <si>
    <t>Informe de “Seguimiento a la Política de Prevención del Daño Antijuridico y de Defensa Judicial” 2023; informe Cumplimiento del Decreto 807 respecto al Plan Distrital de Desarrollo, Seguimiento al Comité de Conciliación - Acciones de Repetición,</t>
  </si>
  <si>
    <t>Acumulado del Cuatrienio de 9,00 puntos. Con un avance en el 2023 de 2,00 y en el mes de diciembre de 0,03</t>
  </si>
  <si>
    <t>acumulado del Cuatrienio de 524.752 atenciones, vigencia 2023 de 174.063 atenciones, diciembre 13.967 atenciones.</t>
  </si>
  <si>
    <t>Acumulado del Cuatrienio de 135,95 y un acumulado en la vigencia de 35,7 y para el mes de diciembre de 2,42</t>
  </si>
  <si>
    <t>acumulado del Cuatrienio de 83,00 acumulado en la vigencia 25,00 y Para diciembre 1,93</t>
  </si>
  <si>
    <t>Se ha sustanciado 138 autos.</t>
  </si>
  <si>
    <t>se aplicaron 97.000 encuestas con un nivel de satisfacción promedio de 96% en este periodo</t>
  </si>
  <si>
    <t xml:space="preserve"> 87,8% respuesta en términos, el 9,6% respuesta fuera de termino, el 0,3% sin respuesta fuera de termino  y  el 2,3% en termino para dar respuesta</t>
  </si>
  <si>
    <t>Informe Final de Auditoría Intern: Evaluación, Control y Seguimiento, Planeación Ambiental, Gestión Financiera, Gestión Administrativa, Gestión Tecnológica, Participación y Educación Ambiental y Gestión Contractual.</t>
  </si>
  <si>
    <t xml:space="preserve">(10) informes correspondientes a otros monitoreos en temas tales como: Cumplimiento del Art. 65 de la ley 80 de 1993, Plan de Adecuación y Sostenibilidad 2021 y resultados FURAG (DAFP), </t>
  </si>
  <si>
    <t>1, 5. PROGRAMACIÓN INICIAL AÑO 2024</t>
  </si>
  <si>
    <t>5, PONDERACIÓN HORIZONTAL AÑO: 2024</t>
  </si>
  <si>
    <t>No se presentaron retrasos</t>
  </si>
  <si>
    <t>Atención oportuna a la ciudadanía y acceso a los tramites de la misma. 
Mejoramiento continuo en los procesos internos de la entidad en pro de la eficiencia en los servicios.
Generación de Valor de lo Público al Interior de la entidad y con la Ciudadanía.</t>
  </si>
  <si>
    <t>Evidencias:
Indicadores
consolidados atencion
Informe encuestas
Capacitaciones
Correspondencia
Autoevaluacion
https://drive.google.com/drive/u/0/folders/1x9qIylRbC-hIkkzolhGk2rjdK0Q9Sh4m</t>
  </si>
  <si>
    <t>IV GESTIÓN  (FÍSICO) VIGENCIA 2024</t>
  </si>
  <si>
    <t>META VIGENCIA 2024</t>
  </si>
  <si>
    <t>AVANCE META VIGENCIA 2024</t>
  </si>
  <si>
    <t>% AVANCE META VIGENCIA 2024</t>
  </si>
  <si>
    <t>15. Revisar y actualizar del Mapa y Plan de Manejo de Riesgos</t>
  </si>
  <si>
    <t>16. Realizar seguimiento al cumplimiento de los planes de mejoramiento y plan de manejo de riesgos e indicadores.</t>
  </si>
  <si>
    <t>17. Asesorar y apoyar la actualización de la documentación de los sistemas y procesos de la SDA frente a la implementación y mejora del MIPG y SIG</t>
  </si>
  <si>
    <t>18. Realizar las actividades de divulgación y acciones en materia disciplinaria de la entidad.</t>
  </si>
  <si>
    <t xml:space="preserve">19. Ejecutar las actividades de transparencia de divulgación y fortalecimiento en el cumplimiento de las leyes y políticas de transparencia, lucha contra la corrupción y gobierno abierto. </t>
  </si>
  <si>
    <t>20. Apoyar a la SDA en sus relaciones y respuesta oportuna al Congreso de la República, los Organismos de Control, el Concejo de Bogotá y la Administración Distrital.</t>
  </si>
  <si>
    <r>
      <t>La SDA para la vigencia 2019 obtuvo 86,1 puntos, para la vigencia 2021 (reporte 2022) fue de 95,9 puntos con un incremento total de 9,8 Puntos. Para el 2024 que mide la gestión del año 2023, se reportará en el FURAG una vez se encuentre revisados los resultados</t>
    </r>
    <r>
      <rPr>
        <sz val="11"/>
        <color rgb="FFFF0000"/>
        <rFont val="Calibri"/>
        <family val="2"/>
        <scheme val="minor"/>
      </rPr>
      <t>.</t>
    </r>
  </si>
  <si>
    <t>DISCIPLINARIOS: Se ha sustanciado 13 autos. TRANSPARENCIA: 1 Seguimiento agendas abiertas, GESTIÓN CONCEJO: 6 derechos de petición, 19 proposiciones y 11 proyectos de acuerdo.</t>
  </si>
  <si>
    <t>Acumulado del Cuatrienio de 9,31 puntos. Con un avance en el 2024 de 0.31 en enero con 0.31</t>
  </si>
  <si>
    <t>Cuatrienio de 539.168  atenciones, vigencia 2024 de 14.416 atencione y enero con 14.416 atenciones</t>
  </si>
  <si>
    <t>Cuatrienio de 138,25 actividades. Con un avance en el 2024 de 2,30, y en enero de 2.30</t>
  </si>
  <si>
    <t>Se ha sustanciado 13 autos.</t>
  </si>
  <si>
    <t>2.091 encuestas con un nivel de satisfacción promedio de 98%</t>
  </si>
  <si>
    <t>el 1% recibio respuesta fuera de termino, el 2% se encuentra sin respuesta fuera de termino</t>
  </si>
  <si>
    <t>no se encuentra programada auditoría en este período</t>
  </si>
  <si>
    <t xml:space="preserve"> Informe de Seguimiento Plan de Mejoramiento Institucional - Contraloría de Bogotá D.C. - 31-dic-2023.</t>
  </si>
  <si>
    <t>Se adelantó consulta a Dirección de Planeación y sistemas de Información Ambiental y Subdirección de Proyectos y Cooperación Internacional con 2023IE254431, respuesta 2023IE283647, cuya alternativa a seguir es que se mantenga el valor anterior y el actual reporte se realice en cero (0)", por las situaciones discutidas en las mesas de trabajo, se registre una justificación argumentada en logros presentados con 2023IE284596.</t>
  </si>
  <si>
    <t xml:space="preserve">2. Ejercer el Rol de Evaluación de la Gestión del Riesgo mediante la Evaluación del sistema de administración de riesgos de la Entidad. </t>
  </si>
  <si>
    <t>La SDA cuenta con modelo integrado de gestión. Asesorar Plan de Adaptación y Sostenibilidad de MIPG - PAyS en su versión 1 vigencia 2024, el cual se aprobado en el Comité Institucional de Gestión y Desempeño – CIGD enero</t>
  </si>
  <si>
    <t>Acumulado del Cuatrienio de 9,5 puntos. Con un avance en el 2024 de 0.5 en febrero a 0.19 puntos</t>
  </si>
  <si>
    <t>Para un acumulado del Cuatrienio de 554.136  atenciones,  vigencia 2024 de 29.384 atenciones.  febrero 14.968 atenciones</t>
  </si>
  <si>
    <t>Acumulado del Cuatrienio de 140,45 actividades.  2024 de 4,50, y en febrero de 2.20</t>
  </si>
  <si>
    <t xml:space="preserve"> Informe de Seguimiento Plan de Mejoramiento Institucional - Contraloría de Bogotá D.C. - 31-dic-2023. Seguimiento a Directrices para Prevenir Conductas Irregulares (incumplimiento manual de funciones, pérdida de bienes, etc.)  Directiva 008 de 2021 Alcaldía Mayor de Bogotá,  Informe de Seguimiento Plan de Mejoramiento Auditorías Internas</t>
  </si>
  <si>
    <t>1.709 encuestas con un nivel de satisfacción promedio de 95%</t>
  </si>
  <si>
    <t>el 3% recibio respuesta fuera de termino, el 4% se encuentra sin respuesta fuera de termino</t>
  </si>
  <si>
    <t>DISCIPLINARIOS: Se ha sustanciado 24 autos. TRANSPARENCIA: 1 Seguimiento agendas abiertas, GESTIÓN CONCEJO: 37 derechos de petición, 64 proposiciones y 22 proyectos de acuerdo.</t>
  </si>
  <si>
    <t>Evidencias:
Componente 1
https://drive.google.com/drive/folders/1IAVzA3D4LKaBCc4clc5PwZ16guU21Ejh
Componente 2
https://drive.google.com/drive/folders/1xZITuMFvhx_IwHuwi8umWFfpxh9UUNe4
Componente 3
https://drive.google.com/drive/folders/1qxWgWuxFhewK_UrTDNhMCzhj5NIncksB
Componente 5
https://drive.google.com/drive/folders/11IJFvJovnos9vVj4nmfXldtXewI1LXl</t>
  </si>
  <si>
    <t>DISCIPLINARIOS: Se ha sustanciado 40 autos. TRANSPARENCIA: 2 Seguimiento agendas abiertas, GESTIÓN CONCEJO: 72 derechos de petición, 78 proposiciones y 30 proyectos de acuerdo.</t>
  </si>
  <si>
    <t xml:space="preserve">Cuatrienio de 9,7 puntos.  2024 de 0.7 y en marzo 0.20 </t>
  </si>
  <si>
    <t>Cuatrienio de 566.912  atenciones,  2024 de 42.160 atenciones y marzo 12.776 atenciones</t>
  </si>
  <si>
    <t>Cuatrienio de 142,75 actividades. Con un avance en el 2024 de 7,10, y en marzo de 2.60</t>
  </si>
  <si>
    <t xml:space="preserve"> Informe de Seguimiento Plan de Mejoramiento Institucional - Contraloría de Bogotá D.C. - 31-dic-2023. Seguimiento a Directrices para Prevenir Conductas Irregulares (incumplimiento manual de funciones, pérdida de bienes, etc.)  Directiva 008 de 2021 Alcaldía Mayor de Bogotá,  Informe de Seguimiento Plan de Mejoramiento Auditorías Internas, y informe de seguimiento a la información reportada en el SIPROJ WEB</t>
  </si>
  <si>
    <t>el 1% recibio respuesta fuera de termino, el 1% se encuentra sin respuesta fuera de termino</t>
  </si>
  <si>
    <t xml:space="preserve"> 2076 encuestas con un nivel de satisfacción promedio de 95%</t>
  </si>
  <si>
    <t>DISCIPLINARIOS: Se ha sustanciado 53 autos. TRANSPARENCIA: 4 Seguimiento agendas abiertas, GESTIÓN CONCEJO: 142 derechos de petición, 114 proposiciones y 64 proyectos de acuerdo.</t>
  </si>
  <si>
    <t>Cuatrienio de 9,95 puntos. Con un avance en el 2024 de 0.95 y en abril</t>
  </si>
  <si>
    <t>Cuatrienio 582.689 atenciones, vigencia de 57.937 atenciones y abril 15.777 atenciones</t>
  </si>
  <si>
    <t>Cuatrienio de 144,2 actividades. Con un avance en el 2024 de 8,25, y en abril de 1,15</t>
  </si>
  <si>
    <t>el 2% recibio respuesta fuera de termino, el 1% se encuentra sin respuesta fuera de termino</t>
  </si>
  <si>
    <t>Se ha sustanciado 53 autos.</t>
  </si>
  <si>
    <t xml:space="preserve">5.298 encuestas con un nivel de satisfacción promedio de 92%, </t>
  </si>
  <si>
    <t xml:space="preserve"> Informe de Seguimiento Plan de Mejoramiento Institucional - Contraloría de Bogotá D.C. - 31-dic-2023. Seguimiento a Directrices para Prevenir Conductas Irregulares (incumplimiento manual de funciones, pérdida de bienes, etc.)  Directiva 008 de 2021 Alcaldía Mayor de Bogotá,  Informe de Seguimiento Plan de Mejoramiento Auditorías Internas, y informe de seguimiento a la información reportada en el SIPROJ WEB; Seguimiento al Cumplimiento de la Ley 1712 de 2014; Seguimiento Austeridad y Eficiencia en el Gasto Público; Seguimiento al Cumplimiento del Art. 65 de la ley 80 de 1993; Seguimiento a las recomendaciones del Plan de Adecuación y Sostenibilidad 2021 y resultados FURAG (DAFP) </t>
  </si>
  <si>
    <t>Durante el mes de mayo de 2024, se garantizó el servicio mediante el canal presencial contando con 10 puntos de atención habilitados  mediante  con 1.504 atenciones, distribuidos del siguiente modo: en la sede principal se lograron 707 atenciones,  en el super CADE-CAD se realizaron 328 atenciones, en super CADE Suba 91 atenciones,  38 en CADE Engativá,  86 en CADE Toberín, 26 en super CADE Bosa, 25 en super CADE Américas, CADE Fontibón 30, 15 en Cade Manitas,  125 en cade calle 13,  y adicionalmente se lograron 33 atenciones en ferias de servicio y socializaciones en las diferentes localidades fortaleciendo las atenciones mediate este canal , en las cuales se ofrecieron 166 asesoría técnica en los trámites y servicios ofrecidos por la SDA, 54 liquidaciones, así mismo 600 radicaciones de documentos o solicitudes.   
Lo anterior continuando con la gestión del cuatrienio 75.128 en atenciones presenciales y lo corrido de la vigencia 2024 con 8.215 atenciones con corte a abril.</t>
  </si>
  <si>
    <t>Durante el mes de mayo de 2024 se realizaron 9.386 atenciones en el canal virtual, se recibieron 6.376 solicitudes mediante el correo electrónico atencionalciudadano@ambientebogota.gov.co, 9 solicitudes al correo del defensor del ciudadano, 538 SDQS, 252 correos a jurídico y 2.211 tramites en el webfile. 
Así mismo, se llevó a cabo seguimiento a 2.276 peticiones; adicionalmente, la clasificación en las siguientes tipologías: Derechos de petición de interés general o particular, quejas, reclamos, solicitudes de información, consultas y felicitaciones, asignándolas a los diferentes procesos de la Entidad, para su respectiva gestión y respuesta.
Se realizaron alarmas semanales, las cuales fueron enviados a los líderes y enlaces de PQRF, con el propósito de minimizar las respuestas fuera de término expedidas por la Entidad. De acuerdo con lo anterior, se realizó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50% recibió respuesta dentro de los términos de ley, el 0,5% recibió respuesta fuera de termino, el 0,5% se encuentra sin respuesta fuera de termino y el 49% restante se encuentra en termino para dar respuesta en el mes de junio de 2024; cabe resaltar que el 90% de las peticiones registradas corresponden a los procesos misionales de la Entidad. 
Lo anterior, sumado a la gestión del cuatrienio con 353.267 atenciones del canal virtual y 74243 PQRS recibidas y lo corrido de la vigencia 2024 con 39.175 atenciones en el canal virtual y 9106 PQRS con corte a abril.</t>
  </si>
  <si>
    <t>Durante el mes de mayo de 2024 se garantizó el servicio mediante el canal telefónico con 2.723 atenciones las cuales ofrecieron 2.655 asesoría en los tramites, 18 liquidaciones y servicios ofrecidos por la SDA y así mismo 50 radicaciones de solicitudes.
Lo anterior sumando a la gestión total del cuatrienio con 96.357 atenciones mediante el canal telefónico y lo corrido de la vigencia 2024 con 10.547 atenciones con corte a abril.</t>
  </si>
  <si>
    <t>Durante el mes de mayo de 2024, se realizó el seguimiento de las listas de chequeo, formularios y certificados de confiabilidad. De esta manera, se certificó que los tramites, y servicios se encuentran actualizados y alienados con el Sistema único de información de Trámites – SUIT, actividades que se adelantaron mensualmente durante lo corrido de la vigencia 2021, 2022, 2023 y 2024.</t>
  </si>
  <si>
    <t>Durante el mes de mayo de 2024, se dio cumplimiento a la Política Pública Distrital de Servicio a la Ciudadanía mediante los indicadores de gestión, la aplicación de 3313 encuestas en los canales de atención habilitados, así:  encuestas en el canal telefónico  2370 obteniendo un nivel de satisfacción del 100% y 114 encuestas en el canal virtual con un 73% de satisfacción, y  829 encuestas mediante el canal presencial obteniendo un 100%, obteniendo un promedio de 91%, adicional a esto,  la realización de la autoevaluación mensual mes vencido, la aplicación de indicadores de gestión del proceso entre los cuales están nivel de satisfacción, nivel de gestión en los canales presencial y telefónico. Por otra parte, se logró continuar con los diez (10) los puntos de atención presencial abiertos a la ciudadanía garantizando el acceso a los servicios de la entidad mediante todos los canales de atención habilitados.  
Lo anterior sumado a la gestión del cuatrienio, con la aplicación de 97.977 encuestas en los canales de atención habilitados, obteniendo un promedio de 95% de satisfacción en la atención y lo corrido de la vigencia 2024 con 8298 encuestas y un nivel de satisfacción 94% con corte a abril.</t>
  </si>
  <si>
    <t>Durante el mes de mayo de 2024, se gestionó la entrega de 154 entregas físicas de correspondencia por medio del contrato con el proveedor Servicios Postales Nacionales y 3.944 documentos electrónicos. Continuando con la gestión de la vigencia 2022 con 30.912 documentos físicos y 56.563 documentos electrónicos y la vigencia 2023 con 36.371 documentos físicos y 3.531 electrónicos y la vigencia 2024 con corte a marzo de 11.677 documentos físicos y 12.250 electrónicos.</t>
  </si>
  <si>
    <t>Para un acumulado del Cuatrienio de 596.302 atenciones, y un acumulado en la vigencia 2024 de 71.550 atenciones. 
En el mes de mayo se garantizó el servicio con 13.613 atenciones, así 2723 canal telefónico, 9.386 canal virtual y 1504 en el canal presencial (328 Super CADECAD 30, 91 en el SuperCADE Suba, 26 en el SuperCADE Bosa, 25 en el SuperCADE Américas, 86 en el CADEToberín, 30 en el CADEFontibón, 38 en el CADEEngativá, 15 en CADE Manitas, 125 en Cade Calle 13 y 707 en la sede principal) y 33 atención en ferias de servicio.  Lo anterior sumado a la gestión de lo corrido de la vigencia 2024 con corte a abril 57.937, así mismo la gestión de la vigencia 2023 con 174.063, la vigencia 2022 con 166.240, la vigencia 2021 con 130.443 atenciones y con 54.006 atenciones de la vigencia 2020.
Adicionalmente, por correspondencia se gestionaron 154 documentos físicos y/o respuestas emitidas por la entidad a las solicitudes de la ciudadanía y electrónicos 3944.
Por otra parte, se ha dado cumplimiento al modelo de servicio y la Política Pública Distrital de Servicio a la ciudadanía mediante la aplicación de encuestas, se aplicaron 3313 encuestas con un nivel de satisfacción promedio de 91% en este periodo respecto a la satisfacción del servicio a la ciudadanía, se han aplicado indicadores. Se realizaron capacitaciones de cualificación en tema de Servicio a la ciudadanía, y en temas de la misionalidad de la Entidad como hídrico.
Así mismo, se realizó la autoevaluación - mes vencido con el fin revisar, proponer y continuar con las estrategias propuestas anteriormente que ayuden a fortalecer los canales de atención habilitados y lograr una mejora continua en nuestro proceso, logrando los compromisos y estrategias que han permitido un 99,38% de cumplimiento de la meta.</t>
  </si>
  <si>
    <t xml:space="preserve">A la fecha quedó pendiente tan solo 3.698 atenciones, lo cual se debe a que al inicio del cuatrienio se planteo la proyección hasta junio de 2024.  </t>
  </si>
  <si>
    <t>En promedio por mes se están adelantando 13.000 atenciones, por lo que en junio de 2024 se alcanzará con la meta de 600.000 atenciones.</t>
  </si>
  <si>
    <t xml:space="preserve">Durante la vigencia 2024 a corte a mayo,  se han atendido 4.304 ciudadanos desagregadas del siguiente modo: 2.154- Personas Juridicas,  2.150 Personas naturales (770 Hombres y 1380 mujeres). </t>
  </si>
  <si>
    <t xml:space="preserve">Durante  la vigencia 2024 a corte de mayo, se han atendido 4092 ciudadanos desagregadas del siguiente modo: 2209- Personas Juridicas,  1883 Personas naturales (694 Hombres y 1189 mujeres). </t>
  </si>
  <si>
    <t xml:space="preserve">Durante la vigencia 2024 a corte de mayo, se han atendido 2657 ciudadanos desagregadas del siguiente modo: 1411- Personas Juridicas,  1246 Personas naturales (436 Hombres y 810 mujeres). </t>
  </si>
  <si>
    <r>
      <t>516 Respondieron no saben no responden a Localidad durante lo corrido de  la vigencia 2024   y .
48.561</t>
    </r>
    <r>
      <rPr>
        <sz val="9"/>
        <color rgb="FFFF0000"/>
        <rFont val="Arial"/>
        <family val="2"/>
      </rPr>
      <t xml:space="preserve"> </t>
    </r>
    <r>
      <rPr>
        <sz val="9"/>
        <rFont val="Arial"/>
        <family val="2"/>
      </rPr>
      <t xml:space="preserve"> Atendidos por canal Virtual  en lo corrido de la vigencia 2024 a corte de mayo.</t>
    </r>
  </si>
  <si>
    <t xml:space="preserve">Durante la vigencia 2024  a corte de mayo se han  atendido 11.420 ciudadanos desagregadas del siguiente modo: - 5.818 Personas Juridicas,  5.602 Personas naturales (2.354 Hombres y 3.248 mujeres). </t>
  </si>
  <si>
    <t>CORTE A MAYO 2024</t>
  </si>
  <si>
    <t>EVALUACIÓN Y SEGUIMIENTO:  Enero: emisión de cinco (5) informes según los siguientes radicados: 1. Evaluación Independiente del Estado del Sistema de Control Interno. Radicado No. 2024IE25203 del 30/01/2024, 2. Evaluación Institucional por Dependencias. Radicado No. 2024IE17480 del 22/01/2024, 3. Seguimiento a los instrumentos técnicos y administrativos que hacen parte del SCI (Decreto 221 de 2023 Art 29)  radicado No. 2024IE16175 del 19/01/2024, 4. Evaluación del Sistema de Control Interno Contable. Radicado No. 2024IE26146 del 31/01/2024 y 5. Informe de Seguimiento Plan de Mejoramiento Institucional - Contraloría de Bogotá D.C. - 31-dic-2023 radicado No. 2024IE06226 del 10/01/2024. 
Febrero:  emisión de cinco (5) de seis (6) informes programados, según los siguientes radicados: 1. Evaluación de la Atención al Ciudadano y Gestión de PQRSF - II Sem 2023. Radicado No. 2024IE49288 del 29/02/2024, 2. Cumplimiento Normas de Derechos de Autor y Uso de Software. Radicado No. 2024IE48198 del 28/02/2024, 3. Seguimiento a Directrices para Prevenir Conductas Irregulares (incumplimiento manual de funciones, pérdida de bienes, etc.)  Directiva 008 de 2021 Alcaldía Mayor de Bogotá. Radicado No. 2024EE44104 del 22/02/2024, 4. Informe de Seguimiento Plan de Mejoramiento Auditorías Internas. Radicado No. 2024IE29511 del 05/02/2024 y 5. Austeridad y Eficiencia en el Gasto Público - IV Trim 2023. Respecto al informe 6 programado para este periodo, correspondiente a “Informe Plataforma Siproj Web”, se informa que esta actividad no fue ejecutada, en razón a que la Secretaría Jurídica Distrital - Dirección Distrital de Gestión Judicial mediante la Circular 007 del 02 de febrero de 2024 comunicó el cronograma de mesas de trabajo SIPROJ-WEB 2024 y la actualización y activación de usuarios, con el fin de propender por la calidad, veracidad y oportunidad de los datos incorporados en la plataforma,  respecto de la cual la Oficina de Control interno de la SDA fue convocada a mesa de trabajo el día 7 de marzo de 2024;  por lo anterior, el informe será emitido una vez la Secretaría Jurídica distrital determine el esquema de reporte y los lineamientos para su generación. 
Marzo: De acuerdo con el plan anual de auditoría y los lineamientos emitidos por la Secretaría Jurídica Distrital, para este periodo se realizó el informe de seguimiento a la información reportada en el SIPROJ WEB, según Resolución 485 de 2023 de la Secretaría Jurídica Distrital, el cual estaba programado para el mes de febrero pero dadas las instrucciones impartidas porla Secretaría Juródica Distrital fue socializado mediante el radicado No. 2024IE53519 del 06 de marzo de 2024, así mismo se realizo el  Informe a Procuraduría de Seguimiento enpalme y entrega de cargo, reportado por formulario forms el día 24 de marzo de 2024.  
Abril: En cumplimiento del PAA 2024, durante este periodo se emitieron cinco (5) de tres (3) informes programados, según los siguientes radicados: 1. Seguimiento al Cumplimiento de la Ley 1712 de 2014 - Transparencia y Acceso a la Información Pública Radicado No. 2024IE82750 del 16/04/2024 (este informe se encontraba programado para realizarse en el mes de julio, sin embargo,  fue adelantado de acuerdo a los compromisos adquiridos en el PAAC 2024, 2. Seguimiento Austeridad y Eficiencia en el Gasto Público (incluye seguimiento al PIGA) - I Trim 2024 radicado No. 2024IE93449 del 30/04/2024, 3. Seguimiento al Cumplimiento del Art. 65 de la ley 80 de 1993 radicado No. 2024IE93893 del 30/04/2024, 4. Seguimiento a las recomendaciones del Plan de Adecuación y Sostenibilidad 2021 y resultados FURAG (DAFP) radicado No. 2024IE93888 del 30/04/2024 y 5. Informe de Evaluación estado de implementación del sistema de Administración de Riesgos de Lavado de Activos y Financiación del Terrorismo SARLAF en la SDA radicado No. 2024IE93453 del 30/04/2024 este último informe no se encontraba programado inicialmente en el PAA y se realizó de manera adicional. 
Mayo: En cumplimiento del PAA 2024, durante este periodo no se tenía programada la emisión de informes asociados a este rol.
GESTIÓN DE RIESGOS:  Enero: emisión del informe Seguimiento a las Acciones de PAAC / Programa de Transparencia y Ética Pública (Componentes, Mapa de Riesgos y Reporte Aplicativo SUIT) tercer cuatrimestre 2023, radicado No. 2024IE11698 del 16/01/2024.  Febrero: De acuerdo con el Plan Anual aprobado para la vigencia, durante este periodo no se ejecutaron actividades asociadas a este rol.  Marzo: De acuerdo con el Plan Anual aprobado para la vigencia, durante este periodo no se ejecutaron actividades asociadas a este rol. 
Abril:  De acuerdo con el Plan Anual aprobado para la vigencia, durante este periodo no se ejecutaron actividades asociadas a este rol.
Mayo: De acuerdo con el Plan Anual de Auditoria aprobado para la vigencia durante este periodo se emitió del informe Seguimiento a las Acciones de PAAC / Programa de Transparencia y Ética Pública (Componentes, Mapa de Riesgos y Reporte Aplicativo SUIT) del primer cuatrimestre 2024, el cual fue comunicado mediante radicado No. 2024IE105031 del 16/05/2024.
ENFOQUE HACIA LA PREVENCIÓN:  En los meses de enero y febrero de acuerdo al Plan Anual de Auditoria aprobado no se programaron actividades asociadas a este rol. 
Abril: De acuerdo con el plan Anual de auditoria aprobado para la vigencia, durante este periodo se realizó el reporte de Alertas Trimestral de Planes de Mejora Institucional y de Auditorías Internas y Externas.
Mayo: De acuerdo con el Plan Anual aprobado para la vigencia, durante este periodo no se ejecutaron actividades asociadas a este rol.
 LIDERAZGO ESTRATÉGICO: Enero: Se realizó la sesión ordinaria del Comité Institucional de Control Interno CICCI No.1 el día 11 de enero de 2024. Febrero: De acuerdo con el Plan Anual aprobado para la vigencia, durante este periodo no se ejecutaron actividades asociadas a este rol. 
Abril: Se realizó la sesión ordinaria del Comité Institucional de Control Interno CICCI No.2 el día 25 de abril de 2024.
Mayo: Durante este periodo no se ejecutaron actividades asociadas a este rol, el próximo comité CICCI se encuentra programado para el mes de junio, dado que se están realizando bimestre vencido de acuerdo con la periodicidad establecida.
RELACIÓN ENTES EXTERNOS DE CONTROL:  Enero: Se gestionaron cuatro (4) solicitudes de la Contraloría de Bogotá saber: radicado 2024ER00720 del 24/01/2024 al cual se le dio respuesta mediante radicado No. 2024EE18998 (traslado por competencia) del 24/01/2024, radicado No. 2024ER10969 del 15/01/24	con respuesta radicado No. 2024EE20214 del 21/01/2024, radicado No. 2024ER17219 del 22/01/24 con respuesta radicado No. 2024EE19926 del 24/01/2024 y radicado No. 2024ER07471 del 11/01/2024 en términos de respuesta.  (Solicitud carta de salva guarda para inicio del mes de marzo de 2024). 
Febrero:  Se gestionaron Nueve (9) solicitudes de entes de control así: Personería de Bogotá: 1. Radicado 2024ER26635 en términos de respuesta, 2. Radicado No. 2024ER30683 con respuesta radicado No. 2024EE28960, Contraloría de Bogotá 3. Radicado No. 2024ER29209 del 5/02/2024 con respuesta radicado No. 2024EE31234 del 07/02/2024, 4. Radicado No. 2024ER30208 del 06/02/2024 con respuesta radicado No. 2024EE36596 del 09/02/2024, 5. Radicado No. 2024ER35879 del 13/02/2024 con respuesta radicado No. 2024EE39923 del 15/02/2024, 6. Radicado No. 2024ER35239 del 12/02/2024 con respuesta radicado No. 2024EE37775 del 15/02/2024, 7. Radicado No. 2024ER35018 del 12/02/2024 con respuesta radicado No. 2024EE39923 del 15/02/2024,  8. radicado No. 2024ER30936 del 07/02/2024 con respuesta radicado No. 2024EE38672 del 15/02/2024 y 9. Radicado No. 2024ER30922 del 07/02/2024 con respuesta radicado No. 2024EE31684 del 07/02/2024.
Marzo: Durante este periodo se gestionaron seis (6) solicitudes de entes de control así: 1. Radicado 2024ER52111 con respuesta radicado No. 2024EE55330, 2. Radicado No. 2024ER53556 con respuesta radicado No. 2024EE60716, 3. Radicado No. 2024ER52110 con respuesta radicado No. 2024EE55408, 4. Radicado No. 2024ER56544 con respuesta radicado No. 2024EE57197, 5. Respuesta a compromisos  reunión presencial, mediante radicado No. 2024EE61317 y 6. Radicado  2024ER61481 comunicación que se encuentra en términos de respuesta y vence en abril.
Abril:  Durante este periodo se gestionaron dieciséis (16) solicitudes de entes de control así: Radicado No. 2024ER71668 con respuesta 2024EE73189, 2. Radicado No. 2024ER71860 con respuesta Rad. No. 2024EE74072, 3. Radicado No. 2024ER75187 con respuesta rad. No. 2024EE86527, 4. Radicado No. 2024ER72362 con respuesta 2024EE84916, 5. Radicado No. 2024ER75685 con respuesta 2024EE81465, 6. Radicado No. 2024ER78236 con respuesta 2024EE84235, 7. Radicado No. 2024ER81683 con respuesta 2024EE83715. 8. Radicado No. 2024ER83232 con respuesta 2024EE84891, 9. Radicado No. 2024ER86784 con respuesta 2024EE87508, 10. Radicado No. 2024ER80368 con respuesta 2024EE91198, 11. Radicado No. 2024ER86922 (en términos de respuesta), 12. Radicado No. 2024ER89178 (en términos de respuesta), 13. Radicado No. 2024ER92633 (en términos de respuesta), 14. Radicado No. 2024ER89389 con respuesta 2024EE90316, 15. Radicado No.  2024ER90368 con respuesta 2024EE90344 y  16. Radicado No. 2024ER90780 con respuesta 2024EE93024.
Mayo: Durante este periodo se gestionaron siete (7) solicitudes de entes de control así: 1. Radicado No. 2024ER96019 con respuesta 2024EE98752, 2.  Radicado No. 2024ER97408 con respuesta 2024EE98228, 3. Radicado No. 2024ER99259 con respuesta: 2024EE113936, 4. Radicado No. 2024ER101590 con respuesta 2024EE106951, 5. Radicado No. 2024ER100712con respuesta 2024EE106190, 6. Radicado N. 2024ER103713	con respuesta 2024EE114105 7. Radicado No. 2024ER108668	con respuesta 2024EE110449.</t>
  </si>
  <si>
    <r>
      <rPr>
        <b/>
        <sz val="11"/>
        <rFont val="Arial"/>
        <family val="2"/>
      </rPr>
      <t xml:space="preserve">EVALUACIÓN Y SEGUIMIENTO: </t>
    </r>
    <r>
      <rPr>
        <sz val="11"/>
        <rFont val="Arial"/>
        <family val="2"/>
      </rPr>
      <t>En mayo no se programaron actividades asociadas a ese rol, Para la vigencia se logró la emisión de diecisiete (17) informes. cabe la pena precisar que la OCI ejecuto dos (2) trabajos adicionales a los programados para el rol. 
1. Evaluación Independiente del Estado del Sistema de Control Interno. 2. Evaluación Institucional por Dependencias.  3.Seguimiento a los instrumentos técnicos y administrativos que hacen parte del SCI (Decreto 221 de 2023 Art 29), 4. Evaluación del Sistema de Control Interno Contable. 5. Informe de Seguimiento Plan de Mejoramiento Institucional - Contraloría de Bogotá D.C. - 31-dic-2023. 6. Evaluación de la Atención al Ciudadano y Gestión de PQRSF - II Sem 2023, 7. Cumplimiento Normas de Derechos de Autor y Uso de Software, 8. Seguimiento a Directrices para Prevenir Conductas Irregulares (incumplimiento manual de funciones, pérdida de bienes, etc.)  Directiva 008 de 2021 Alcaldía Mayor de Bogotá, 9. Informe de Seguimiento Plan de Mejoramiento Auditorías Internas; 10. Austeridad y Eficiencia en el Gasto Público - IV Trim 2023. 11. informe de seguimiento a la información reportada en el SIPROJ WEB, 12. Informe a Procuraduría de Seguimiento empalme y entrega de cargo. 13. Seguimiento al Cumplimiento de la Ley 1712 de 2014 - Transparencia y Acceso a la Información, 14. Seguimiento Austeridad y Eficiencia en el Gasto Público (incluye seguimiento al PIGA) - I Trim 2024, 15. Seguimiento al Cumplimiento del Art. 65 de la ley 80 de 1993, 16. Seguimiento a las recomendaciones del Plan de Adecuación y Sostenibilidad 2021 y resultados FURAG (DAFP) y 17. Informe de Evaluación estado de implementación del sistema de Administración de Riesgos de Lavado de Activos y Financiación del Terrorismo SARLAF en la SDA.</t>
    </r>
  </si>
  <si>
    <r>
      <rPr>
        <b/>
        <sz val="11"/>
        <rFont val="Arial"/>
        <family val="2"/>
      </rPr>
      <t xml:space="preserve">GESTIÓN DE RIESGOS: </t>
    </r>
    <r>
      <rPr>
        <sz val="11"/>
        <rFont val="Arial"/>
        <family val="2"/>
      </rPr>
      <t xml:space="preserve"> En mayo se emitió un informe de Plan Anticorrupción y Atención al Ciudadano correspondiente al primer cuatrimestre de 2024, para la vigencia se completó dos (2) informes de Plan Anticorrupción y Atención al Ciudadano. Con el informe de enero de Seguimiento a las Acciones de PAAC / Programa de Transparencia y Ética Pública (Componentes, Mapa de Riesgos y Reporte Aplicativo SUIT) tercer cuatrimestre 2023.</t>
    </r>
  </si>
  <si>
    <r>
      <rPr>
        <b/>
        <sz val="11"/>
        <rFont val="Arial"/>
        <family val="2"/>
      </rPr>
      <t>ENFOQUE HACIA LA PREVENCIÓN:</t>
    </r>
    <r>
      <rPr>
        <sz val="11"/>
        <rFont val="Arial"/>
        <family val="2"/>
      </rPr>
      <t xml:space="preserve"> En mayo no se programaron actividades asociadas a este rol, se cumplió con este rol mediante la generación del reporte de Alertas Trimestral de Planes de Mejora Institucional y de Auditorías Internas y Externas adelantado en abril.</t>
    </r>
  </si>
  <si>
    <r>
      <rPr>
        <b/>
        <sz val="11"/>
        <rFont val="Arial"/>
        <family val="2"/>
      </rPr>
      <t>LIDERAZGO ESTRATÉGICO:</t>
    </r>
    <r>
      <rPr>
        <sz val="11"/>
        <rFont val="Arial"/>
        <family val="2"/>
      </rPr>
      <t xml:space="preserve"> La sesión programada para mayo se realizará en Junio debido a que reprograman las sesiones del CICCI y se ejecutan bimestre vencido, por lo que en la vigencia se adelantaron dos (2) Comité Institucional de Control Interno CICCI. CICCI No.1 el día 11 de enero de 2024 y CICCI No.2 el día 25 de abril de 2024.</t>
    </r>
  </si>
  <si>
    <t>En mayo no se programaron actividades asociadas a esta actividad. Para la vigencia se cumplió con el diligenciamiento del Formulario Único de Reporte de Avances de la Gestión (FURAG) para la medición de índice de desempeño para la vigencia 2023 en el mes de abril.</t>
  </si>
  <si>
    <t>Para el mes de mayo se realizó seguimiento como segunda línea de defensa, a las acciones de las políticas del Modelo Integrado de Planeación y Gestión - MIPG, se emitieron informes con el cumplimiento de dichas acciones y se realizó presentación del cierre del Plan de Adecuación y Sostenibilidad - PAyS a mayo 15 de 2024 para ser socializado en Comité Sectorial de Gestión y Desempeño – CIGD. 
Lo anterior sumado a la gestión de la vigencia donde se realizó seguimiento como segunda línea a las acciones correspondiente a la política de Gestión Documental, se informó a la Oficina de Control Interno (OCI) mediante radicado 2024IE58276 el cumplimiento del PAyS a diciembre de 2023 y el seguimiento de las acciones a febrero 2024.</t>
  </si>
  <si>
    <t>Para el mes de mayo se realizó la tercera mesa técnica del año con los profesionales del Sistema de Integrado de Gestión- MIPG con el fin de alinear conceptos para la revisión y el acompañamiento en la actualización documental con los procesos, se realizaron observaciones por parte del profesional del Sistema de Gestión de Calidad a documentos de los procesos Control y mejora, Evaluación Control y Seguimiento y Metrología, Monitoreo y Modelación.
Lo anterior sumado a la gestión de la vigencia donde se realizaron observaciones por parte del profesional del Sistema de Gestión de Calidad a documentos de los procesos Evaluación Control y Seguimiento, Gestión Documental, Gestión de Talento Humano, Gestión Financiera, Metrología monitoreo y modelación y Control y Mejora, se socializo mediante comunicación oficial a los enlaces de los procesos, el consolidad de producto no conforme 2023, se socializo con los profesionales SIG el formato plan de trabajo de actualización documental para que a su vez se replique con los procesos y se realizaron mesas técnicas con el equipo SIG con el fin de alinear conceptos para la revisión y el acompañamiento en la actualización documental con los procesos.</t>
  </si>
  <si>
    <t>No se tenían programadas actividades relacionadas con revisar y actualizar del Mapa y Plan de Manejo de Riesgos en el mes de mayo de 2024.
Lo anterior sumado a la gestión de la vigencia donde se capacito a los profesionales SIG en el cargue de los riesgos en el aplicativo ISOLUCION, se presentó mapa de riesgos consolidado V1 en CICCI para los componentes de Gestión, Corrupción, Fiscales y SARLAFT, se publicó el mapa en la página web de la SDA, LINK: https://acortar.link/HrYjZV, y se cargó en el aplicativo ISOLUCION los riesgos de los 18 procesos de la SDA correspondiente a los componentes de Gestión, Corrupción, Fiscales y SARLAFT y se consolidaron en el mapa de riesgos 2024 V2.</t>
  </si>
  <si>
    <t>Para el mes de mayo se realizaron informes de segunda línea y se presentaron a los directores, subdirectores y jefes de oficina y se socializaron a los enlaces de los procesos frente a los componentes de Planes de mejoramiento, Plan de manejo de riesgos e indicadores.</t>
  </si>
  <si>
    <t>Para el mes de mayo se asesoró en la actualización documental a 7 procesos, se tramitaron 10 aprobaciones con comunicación oficial en el aplicativo FOREST, se realizaron 10 aprobaciones en el aplicativo ISOLUCION y se socializaron actualizaciones para 3 procesos.
Para sumar en la vigencia, donde se asesoró en la actualización documental a 18 procesos, se tramitaron 20 aprobaciones con comunicación oficial en el aplicativo FOREST, se realizaron 20 aprobaciones en el aplicativo ISOLUCION, se socializaron actualizaciones para 13 procesos, se gestionó soporte para 12 casos con el proveedor del aplicativo ISOLUCION y se solicitó oferta comercial a dicho proveedor.</t>
  </si>
  <si>
    <t xml:space="preserve">Acumulado del Cuatrienio de 149 actividades. Con un avance en el 2024 de 13,05, y en mayo de 4,8 con las siguientes actividades:
0,15 - Apoyar el direccionamiento estratégico. Se diligencio El Formulario Único de Reporte de Avances de la Gestión (FURAG) para la medición de índice de desempeño para la vigencia 2023.
3.0 - Asesorar la implementación del Modelo Integrado. se realizó seguimiento como segunda y se informó a la OCI el cumplimiento del Plan de Adecuación y Sostenibilidad- PAyS a mayo de 2024 para socializar en Comité Sectorial de Gestión y Desempeño, así como seguimiento con corte a diciembre de 2023 y el seguimiento de las acciones a febrero 2024.
1.0 - Mejorar los Sistema de Calidad y de Control Interno, en la vigencia se realizó tres mesas técnicas con los profesionales del Sistema de Integrado de Gestión- MIPG con el fin de alinear conceptos para la revisión y el acompañamiento en la actualización documental, se revisó y observó a los procesos de Gestión Financiera, Gestión de Talento Humano, control y mejora, Gestión Documental. Evaluación, Control y Seguimiento y Metrología Monitoreo y Modelación.
3,0 - Revisar y actualizar el Mapa y Plan de Manejo de Riesgos, en la vigencia se cargó en el aplicativo ISOLUCION los riesgos de los 18 procesos. se presentó mapa de riesgos en el comité de control interno para los componentes de Gestión, Corrupción, Fiscales y SARLAFT y se publicó el mapa en la página web. 
2.0 - Seguimiento de los planes de mejoramiento y manejo de riesgos. informes de 2da línea al cumplimiento de los planes de mejoramiento y plan de manejo de riesgos e indicadores, los cuales son presentados a la alta dirección y se socializaron a los procesos.
3,9 - Asesorar y apoyar la actualización de la documentación, se asesoró en la vigencia la actualización documental, se tramitaron 20 aprobaciones por FOREST, se realizaron 20 aprobaciones en el aplicativo ISOLUCION, se socializaron actualizaciones para 13 procesos. </t>
  </si>
  <si>
    <t>Durante el mes de mayo de 2024, se socializo el flash disciplinario relacionado con el artículo 217 que habla de la suspensión provisional las razones y plazo. Código General Disciplinario.
Se sustanciaron, revisaron y proyectaron 9 autos entre ellos. 4 autos de archivo, 1 auto Indagación previa, 3 Autos Apertura de Investigación Disciplinaria y 1 auto de cierre de investigación. 
Se realizó revisión física e incorporación de pruebas en los expedientes activos 2023 y 2024 verificando los de etapa de investigación, e Indagación previa, todas las pruebas para fallar en el mes de junio de 2024.
Se realizó una jornada de actualización del aplicativo de la Dirección Distrital de Asuntos Disciplinarios SIDD4, con el cargue y actualización de expedientes 2023 ,2024, con última actuación constancias de ejecutorias y quedando activos solo expedientes 2023 y 2024. 
Igualmente, se está realizando el cargue de información de los expedientes también en el aplicativo de la Personería para Oficinas de Control Disciplinario Interno, en cumplimiento a la Resolución 451 del 2021. Subiendo expediente de Investigaciones. (teniendo en cuenta que este aplicativo solo deja subir investigaciones disciplinarias).
Al cierre del mes de abril quedan 30 expedientes ACTIVOS de los años 2023 y 2024, así 5 expedientes del 2023 y 25 expedientes del 2024.
Para una gestión en la vigencia de 5 flash disciplinario, sustanciación de 62 Autos entre ellos. 21 Autos de archivo, 21 Auto apertura de Indagación previa, 2 Auto Inhibitorios, 2 remisiones por competencia, 2 autos de acumulación, 5 auto de cierre de Investigación, 1 Auto traslado por competencia de Indagación previa, 2 autos de prórroga de investigación y 6 Autos Apertura de Investigación Disciplinaria. con 30 expedientes ACTIVOS de los años 2023 y 2024.</t>
  </si>
  <si>
    <t>Durante el mes de mayo se realiza seguimiento mensual de agendas abiertas, se realiza seguimiento al esquema de publicación, se apoya mesas técnicas en la construcción del modelo jurídico anticorrupción. 
Para una gestión en la vigencia de 5 seguimientos mensuales de agendas abiertas,  se realizó el diligenciamiento de El Formulario Único de Reporte de Avances de la Gestión (FURAG) del Item transparencia, se realizó seguimiento al El Índice de Transparencia y Acceso a la Información Pública (ITA), se realizó seguimiento mensual al esquema de publicación,  se realiza el reporte El Programa de Transparencia y Ética Pública – PTEP de transparencia y la consolidación del reporte por parte de toda la subsecretaria y se participa en las solicitudes que dan lugar a transparencia tales como el seguimiento al modelo jurídico anticorrupción. se realiza mesa de trabajo realizando el Seguimiento directrices de accesibilidad (resol 1519 del 2020), se realiza mesa de trabajo realizando seguimiento a menú participa con las dependencias de comunicaciones y Opel, dejando compromisos, se realiza la divulgación de la ley, en este caso con personal externo participando en la feria de la Cámara de comercio y así también con la ciudadanía en el supercade suba.</t>
  </si>
  <si>
    <t>Durante el mes de mayo de 2024, se atendieron 57 derechos de petición provenientes de los organismos de control político, relacionados con: Contratación, Bienes inmuebles, Silvicultural, Ruido, entre otros; así mismo, se dio respuesta a 22 proposiciones asociadas a los temas: Cerros Orientales, Eficiencia energética, Abastecimiento de agua, Calidad del aire, entre otros; y se emitieron 6 pronunciamiento frente a proyectos de acuerdo. Las iniciativas estuvieron relacionadas con: el día del Huertero y Huertera en Bogotá, creación de zonas de baja emisión de material particulado, entre otros.
Esto para una gestión en la vigencia de 164 derechos de petición, 118 proposiciones y 53 comentarios a proyectos de acuerdo.</t>
  </si>
  <si>
    <t>Actas de reparto de procesos Disciplinarios mes de Enero, Febrero, marzo, abril y mayo, Base de datos seguimiento solicitudes del Concejo y congreso. Matriz de seguimiento al esquema de publiación. Memorandos de agendas abiertas.
Base de seguimiento de Disciplinarios y Evidencias Transparencia: 
https://drive.google.com/drive/folders/10A16YI0iVNmYNyEs-B79-qtiez04fnUL</t>
  </si>
  <si>
    <t>Para un acumulado del Cuatrienio de 96,0 en la vigencia 2024 con 13,0 y Para mayo 1,70 se han logrado los siguientes avances: 
3,0 actividades en DISCIPLINARIOS flash disciplinario relacionado con la suspensión provisional. Se sustanciaron 9 autos entre ellos. Actualización del aplicativo de la Dirección Distrital de Asuntos Disciplinarios SIDD4 y aplicativo de la Personería. Al cierre del mes de mayo quedan 30 expedientes ACTIVOS de los años 2023 y 2024.
Para una gestión en la vigencia de 62 autos, 5 Flash Disciplinario, cargue de expedientes Plataforma a plataformas. 
7,0 actividades en TRANSPARENCIA: seguimiento mensual de agendas abiertas, se realiza seguimiento al esquema de publicación, se apoya mesas técnicas en la construcción del modelo jurídico anticorrupción. 
Para una gestión en la vigencia de 5 seguimientos mensuales de agendas abiertas, seguimiento mensual al esquema de publicación, diligenciamiento de El Formulario Único de Reporte de Avances de la Gestión (FURAG) del Item transparencia, seguimiento al El Índice de Transparencia y Acceso a la Información Pública (ITA), reporte El Programa de Transparencia y Ética Pública – PTEP de transparencia, seguimiento al modelo jurídico anticorrupción. mesa de trabajo accesibilidad (resol 1519 del 2020), mesa de trabajo menú participa, y divulgación de la ley en la feria de la Cámara de comercio y ciudadanía en el supercade suba.
3,0 - GESTIÓN CONCEJO: se atendieron 57 derechos de petición provenientes de los organismos de control político, relacionados con: Contratación, Bienes inmuebles, Silvicultural, Ruido, entre otros; así mismo, se dio respuesta a 22 proposiciones asociadas a los temas: Cerros Orientales, Eficiencia energética, Abastecimiento de agua, Calidad del aire, entre otros; y se emitieron 6 pronunciamiento frente a proyectos de acuerdo. 
Esto para una gestión en la vigencia de 164 derechos de petición, 118 proposiciones y 53 comentarios a proyectos de acuerdo.</t>
  </si>
  <si>
    <t>Para un acumulado del Cuatrienio de 100,00 acumulado en la vigencia 13,54 y Para mayo 0,97 se han logrado los siguientes avances: 
en DISCIPLINARIOS: Se sustanciaron, revisaron y proyectaron 62 autos, 5 Flash Disciplinario, cargue de expedientes Plataforma SIDD 4, Cargue de expedientes Plataforma Personería, e inventario físico de 30 expedientes activos. 
en TRANSPARENCIA: 5 seguimientos mensuales de agendas abiertas, seguimiento mensual al esquema de publicación, diligenciamiento de El Formulario Único de Reporte de Avances de la Gestión (FURAG) del Item transparencia, seguimiento al El Índice de Transparencia y Acceso a la Información Pública (ITA), reporte El Programa de Transparencia y Ética Pública – PTEP de transparencia, seguimiento al modelo jurídico anticorrupción. mesa de trabajo accesibilidad (resol 1519 del 2020), mesa de trabajo menú participa, y divulgación de la ley en la feria de la Cámara de comercio y ciudadanía en el supercade suba.
en - GESTIÓN CONCEJO: atendieron 164 derechos de petición, 118 proposiciones y 53 comentarios a proyectos de acuerdo.</t>
  </si>
  <si>
    <t>Actas de reparto de procesos Disciplinarios mes de Enero, Febrero, Marzo, Abri y mayol: Base de datos seguimiento solicitudes del Concejo y congreso. Matriz de seguimiento al esquema de publiación. Memorandos de agendas abiertas</t>
  </si>
  <si>
    <r>
      <rPr>
        <b/>
        <sz val="11"/>
        <rFont val="Arial"/>
        <family val="2"/>
      </rPr>
      <t xml:space="preserve">RELACIÓN ENTES EXTERNOS DE CONTROL:  
</t>
    </r>
    <r>
      <rPr>
        <sz val="11"/>
        <rFont val="Arial"/>
        <family val="2"/>
      </rPr>
      <t>En mayo se gestionaron siete (7) solicitudes a entes de control, Para un total de cuarenta y dos (42) solicitudes atendidas de entes de control.</t>
    </r>
  </si>
  <si>
    <t>Acumulado del Cuatrienio de 10,00 puntos. Con un avance en el 2024 de 1.00 y en mayo que se ejecutó el Plan Anual de Auditorías 2024 equivalente a 0.05 puntos para incrementar los resultados de generación de valor desde la tercera línea de defensa, lo cual obedece a las buenas prácticas y mejoramiento a través de los 5 roles. 
EVALUACIÓN Y SEGUIMIENTO: en mayo no se programaron actividades asociadas a ese rol, Para la vigencia se logró la emisión de diecisiete (17) informes. cabe la pena precisar que la OCI ejecuto dos (2) trabajos adicionales a los programados para el rol. EVALUACION DE GESTION DEL RIESGO: en mayo se emitió un informe de Plan Anticorrupción y Atención al Ciudadano correspondiente al primer cuatrimestre de 2024, para la vigencia se completó dos (2) informes de Plan Anticorrupción y Atención al Ciudadano.  ENFOQUE HACIA LA PREVENCIÓN: en mayo no se programaron actividades asociadas a este rol, se cumplió con este rol mediante la generación del reporte de Alertas Trimestral de Planes de Mejora Institucional y de Auditorías Internas y Externas. LIDERAZGO ESTRATEGICO: la sesión programada para mayo se realizará en Junio debido a que reprograman las sesiones del CICCI y se ejecutan bimestre vencido, por lo que en la vigencia se adelantaron dos (2) Comité Institucional de Control Interno CICCI. RELACION ENTES EXTERNOS DE CONTROL: En mayo se gestionaron siete (7) solicitudes a entes de control, Para un total de cuarenta y dos (42) solicitudes atendidas de entes de control.</t>
  </si>
  <si>
    <t>La Secretaría Distrital de Ambiente para la vigencia 2019 obtuvo 86,1 puntos, para la vigencia 2021 (reporte 2022) fue de 95,9 puntos con un incremento total de 9,8 Puntos en el cuatrienio. Para el resultado 2022 publicado en 2023 se obtuvo un resultado de 89,1; sin embargo, conforme a la justificación presentada mediante memorando 2023IE284596 en la cual se dan los argumentos por los cuales los resultados de la vigencia 2022 no son comparables con los resultados de las mediciones de vigencias anteriores, ya que se realizaron cambios significativos a las preguntas de las políticas, dado los procesos de actualización de las temáticas y directrices. Es así que el resultado 2022 corresponde a una nueva línea base, en espera de que se abra el formulario FURAG para el reporte del año 2023.
Para la vigencia 2024 Se diligencio El Formulario Único de Reporte de Avances de la Gestión (FURAG) para la medición de índice de desempeño para la vigencia 2023.
Así como se ha avanzado en el fortalecimiento del Modelo Integrado de Planeación y Gestión -MIPG con las siguientes actividades:
POLÍTICA DE CONTROL INTERNO: EVALUACIÓN Y SEGUIMIENTO: Total diecisiete (17) informes, EVALUACION DE GESTION DEL RIESGO: se emitió dos (2) informe, ENFOQUE HACIA LA PREVENCIÓN:  un (1) reporte, LIDERAZGO ESTRATEGICO: Se han efectuado dos (2) sesiones del CICCI. RELACION ENTES EXTERNOS DE CONTROL: emisión de cuarenta y dos (42) solicitudes de entes externos.  
POLÍTICA DE ATENCIÓN AL CIUDADANO: un acumulado en la vigencia de 71.550 atenciones, 11.611 encuestas con un nivel de satisfacción promedio de 91%, aplicación indicadores y capacitaciones, y se realizó seguimiento a PQRS alcanzando un 98% de respuestas en términos. 
POLÍTICA DE FORTALECIMIENTO ORGANIZACIONAL Y SIMPLIFICACIÓN DE PROCESOS: con 13,05 actividades desarrolladas.</t>
  </si>
  <si>
    <t xml:space="preserve">DISCIPLINARIOS: Se ha sustanciado 62 autos. TRANSPARENCIA: 5 Seguimiento agendas abiertas, GESTIÓN CONCEJO: 164 derechos de petición, 118 proposiciones y 53 proyectos de acuerdo. </t>
  </si>
  <si>
    <t xml:space="preserve">Cuatrienio de 10 puntos. Con un avance en el 2024 de 1 </t>
  </si>
  <si>
    <t>Cuatrienio de 149 actividades. Con un avance en el 2024 de 13,05</t>
  </si>
  <si>
    <t>Cuatrienio 596.302 atenciones, vigencia de  71.550atenciones y mayo 13.613 atenciones</t>
  </si>
  <si>
    <t>Se ha sustanciado 62 autos.</t>
  </si>
  <si>
    <t xml:space="preserve">11.611 encuestas con un nivel de satisfacción promedio de 91%, </t>
  </si>
  <si>
    <t>el 0,5% recibio respuesta fuera de termino, el 0,5% se encuentra sin respuesta fuera de termino</t>
  </si>
  <si>
    <t>7. LOGROS CORTE A MAYO AÑO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</si>
</sst>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6" formatCode="&quot;$&quot;\ #,##0;[Red]\-&quot;$&quot;\ #,##0"/>
    <numFmt numFmtId="7" formatCode="&quot;$&quot;\ #,##0.00;\-&quot;$&quot;\ #,##0.0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0.0"/>
    <numFmt numFmtId="185" formatCode="0.0"/>
    <numFmt numFmtId="186" formatCode="_-* #,##0_-;\-* #,##0_-;_-* &quot;-&quot;??_-;_-@_-"/>
    <numFmt numFmtId="187" formatCode="_-[$$-240A]\ * #,##0_-;\-[$$-240A]\ * #,##0_-;_-[$$-240A]\ * &quot;-&quot;??_-;_-@_-"/>
    <numFmt numFmtId="188" formatCode="_-[$$-240A]\ * #,##0.00_-;\-[$$-240A]\ * #,##0.00_-;_-[$$-240A]\ * &quot;-&quot;??_-;_-@_-"/>
    <numFmt numFmtId="189" formatCode="_-* #,##0.0000\ _€_-;\-* #,##0.0000\ _€_-;_-* &quot;-&quot;??\ _€_-;_-@_-"/>
    <numFmt numFmtId="190" formatCode="_-* #,##0_-;\-* #,##0_-;_-* &quot;-&quot;????_-;_-@_-"/>
    <numFmt numFmtId="191" formatCode="_-* #,##0.000\ _€_-;\-* #,##0.000\ _€_-;_-* &quot;-&quot;??\ _€_-;_-@_-"/>
    <numFmt numFmtId="192" formatCode="0.000%"/>
  </numFmts>
  <fonts count="9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b/>
      <sz val="9"/>
      <color indexed="8"/>
      <name val="Arial"/>
      <family val="2"/>
    </font>
    <font>
      <sz val="11"/>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rgb="FF000000"/>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7"/>
      <name val="Calibri"/>
      <family val="2"/>
    </font>
    <font>
      <sz val="10"/>
      <name val="Calibri"/>
      <family val="2"/>
    </font>
    <font>
      <sz val="11"/>
      <color rgb="FF000000"/>
      <name val="Calibri"/>
      <family val="2"/>
      <charset val="1"/>
    </font>
    <font>
      <b/>
      <sz val="11"/>
      <color rgb="FFFF0000"/>
      <name val="Times New Roman"/>
      <family val="1"/>
    </font>
    <font>
      <sz val="12"/>
      <color rgb="FFFF0000"/>
      <name val="Times New Roman"/>
      <family val="1"/>
    </font>
    <font>
      <b/>
      <sz val="12"/>
      <color rgb="FFFF0000"/>
      <name val="Times New Roman"/>
      <family val="1"/>
    </font>
    <font>
      <sz val="8"/>
      <name val="Calibri"/>
      <family val="2"/>
      <scheme val="minor"/>
    </font>
    <font>
      <b/>
      <sz val="11"/>
      <name val="Times New Roman"/>
      <family val="1"/>
    </font>
    <font>
      <u/>
      <sz val="11"/>
      <color theme="10"/>
      <name val="Calibri"/>
      <family val="2"/>
      <scheme val="minor"/>
    </font>
    <font>
      <sz val="14"/>
      <color theme="0"/>
      <name val="Arial"/>
      <family val="2"/>
    </font>
    <font>
      <sz val="12"/>
      <color theme="0"/>
      <name val="Arial"/>
      <family val="2"/>
    </font>
    <font>
      <sz val="9"/>
      <color theme="0"/>
      <name val="Arial"/>
      <family val="2"/>
    </font>
    <font>
      <i/>
      <sz val="12"/>
      <name val="Arial"/>
      <family val="2"/>
    </font>
    <font>
      <sz val="14"/>
      <name val="Calibri"/>
      <family val="2"/>
      <scheme val="minor"/>
    </font>
    <font>
      <sz val="14"/>
      <name val="Calibri"/>
      <family val="2"/>
    </font>
    <font>
      <sz val="16"/>
      <name val="Calibri"/>
      <family val="2"/>
    </font>
    <font>
      <sz val="16"/>
      <color theme="1"/>
      <name val="Calibri"/>
      <family val="2"/>
      <scheme val="minor"/>
    </font>
    <font>
      <b/>
      <sz val="12"/>
      <color theme="1"/>
      <name val="Arial"/>
      <family val="2"/>
    </font>
    <font>
      <sz val="12"/>
      <color theme="1"/>
      <name val="Arial"/>
      <family val="2"/>
    </font>
    <font>
      <sz val="11"/>
      <color theme="1"/>
      <name val="Calibri"/>
      <family val="2"/>
    </font>
    <font>
      <sz val="16"/>
      <color theme="1"/>
      <name val="Arial"/>
      <family val="2"/>
    </font>
    <font>
      <sz val="11"/>
      <name val="Calibri"/>
      <family val="2"/>
      <charset val="1"/>
    </font>
    <font>
      <sz val="11"/>
      <color rgb="FFFF0000"/>
      <name val="Calibri"/>
      <family val="2"/>
      <scheme val="minor"/>
    </font>
    <font>
      <b/>
      <sz val="11"/>
      <name val="Arial"/>
      <family val="2"/>
    </font>
    <font>
      <sz val="10"/>
      <name val="Calibri"/>
      <family val="2"/>
      <charset val="1"/>
    </font>
    <font>
      <sz val="10"/>
      <color theme="1"/>
      <name val="Calibri"/>
      <family val="2"/>
      <scheme val="minor"/>
    </font>
    <font>
      <sz val="9"/>
      <color rgb="FFFF0000"/>
      <name val="Arial"/>
      <family val="2"/>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6"/>
        <bgColor indexed="64"/>
      </patternFill>
    </fill>
    <fill>
      <patternFill patternType="solid">
        <fgColor rgb="FFFFFF00"/>
        <bgColor indexed="64"/>
      </patternFill>
    </fill>
    <fill>
      <patternFill patternType="solid">
        <fgColor rgb="FFDBDBDB"/>
        <bgColor rgb="FFD9D9D9"/>
      </patternFill>
    </fill>
    <fill>
      <patternFill patternType="solid">
        <fgColor rgb="FF538135"/>
        <bgColor indexed="64"/>
      </patternFill>
    </fill>
    <fill>
      <patternFill patternType="solid">
        <fgColor rgb="FFDDEBF7"/>
        <bgColor indexed="64"/>
      </patternFill>
    </fill>
    <fill>
      <patternFill patternType="solid">
        <fgColor theme="4"/>
        <bgColor indexed="64"/>
      </patternFill>
    </fill>
    <fill>
      <patternFill patternType="solid">
        <fgColor rgb="FF92D050"/>
        <bgColor rgb="FF92D050"/>
      </patternFill>
    </fill>
    <fill>
      <patternFill patternType="solid">
        <fgColor rgb="FF76923C"/>
        <bgColor rgb="FF76923C"/>
      </patternFill>
    </fill>
    <fill>
      <patternFill patternType="solid">
        <fgColor rgb="FF00B050"/>
        <bgColor rgb="FF00B050"/>
      </patternFill>
    </fill>
    <fill>
      <patternFill patternType="solid">
        <fgColor rgb="FFEAF1DD"/>
        <bgColor rgb="FFEAF1DD"/>
      </patternFill>
    </fill>
    <fill>
      <patternFill patternType="solid">
        <fgColor rgb="FFD6E3BC"/>
        <bgColor rgb="FFD6E3BC"/>
      </patternFill>
    </fill>
    <fill>
      <patternFill patternType="solid">
        <fgColor theme="0" tint="-0.249977111117893"/>
        <bgColor indexed="64"/>
      </patternFill>
    </fill>
  </fills>
  <borders count="9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auto="1"/>
      </left>
      <right/>
      <top style="thin">
        <color auto="1"/>
      </top>
      <bottom style="medium">
        <color indexed="64"/>
      </bottom>
      <diagonal/>
    </border>
  </borders>
  <cellStyleXfs count="37845">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4" fontId="4" fillId="0" borderId="0" applyFont="0" applyFill="0" applyBorder="0" applyAlignment="0" applyProtection="0"/>
    <xf numFmtId="169"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7" fontId="20" fillId="0" borderId="0" applyFont="0" applyFill="0" applyBorder="0" applyAlignment="0" applyProtection="0"/>
    <xf numFmtId="174"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38" fillId="0" borderId="0" applyFont="0" applyFill="0" applyBorder="0" applyAlignment="0" applyProtection="0"/>
    <xf numFmtId="164"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4"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20" fillId="0" borderId="0" applyFont="0" applyFill="0" applyBorder="0" applyAlignment="0" applyProtection="0"/>
    <xf numFmtId="167" fontId="4" fillId="0" borderId="0" applyFont="0" applyFill="0" applyBorder="0" applyAlignment="0" applyProtection="0"/>
    <xf numFmtId="166"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0" fillId="9" borderId="0" applyNumberFormat="0" applyBorder="0" applyAlignment="0" applyProtection="0"/>
    <xf numFmtId="0" fontId="20" fillId="0" borderId="0"/>
    <xf numFmtId="0" fontId="4" fillId="0" borderId="0"/>
    <xf numFmtId="0" fontId="38" fillId="0" borderId="0"/>
    <xf numFmtId="0" fontId="32" fillId="0" borderId="0"/>
    <xf numFmtId="0" fontId="32" fillId="0" borderId="0"/>
    <xf numFmtId="0" fontId="38" fillId="0" borderId="0"/>
    <xf numFmtId="0" fontId="4" fillId="0" borderId="0"/>
    <xf numFmtId="0" fontId="20"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3" fillId="0" borderId="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0" fontId="74" fillId="25" borderId="0" applyBorder="0" applyProtection="0"/>
    <xf numFmtId="164" fontId="1"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80" fillId="0" borderId="0" applyNumberForma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41" fillId="0" borderId="0"/>
  </cellStyleXfs>
  <cellXfs count="1313">
    <xf numFmtId="0" fontId="0" fillId="0" borderId="0" xfId="0"/>
    <xf numFmtId="0" fontId="7" fillId="0" borderId="0" xfId="0" applyFont="1"/>
    <xf numFmtId="0" fontId="0" fillId="3" borderId="0" xfId="0" applyFill="1"/>
    <xf numFmtId="0" fontId="4" fillId="0" borderId="0" xfId="0" applyFont="1"/>
    <xf numFmtId="0" fontId="5" fillId="0" borderId="0" xfId="0" applyFont="1" applyAlignment="1">
      <alignment horizontal="center"/>
    </xf>
    <xf numFmtId="0" fontId="0" fillId="3" borderId="0" xfId="0" applyFill="1" applyAlignment="1">
      <alignment horizontal="center"/>
    </xf>
    <xf numFmtId="0" fontId="0" fillId="0" borderId="0" xfId="0" applyAlignment="1">
      <alignment horizontal="center"/>
    </xf>
    <xf numFmtId="0" fontId="12" fillId="0" borderId="0" xfId="0" applyFont="1"/>
    <xf numFmtId="0" fontId="26" fillId="0" borderId="0" xfId="0" applyFont="1"/>
    <xf numFmtId="0" fontId="28" fillId="0" borderId="0" xfId="0" applyFont="1"/>
    <xf numFmtId="0" fontId="21" fillId="0" borderId="0" xfId="0" applyFont="1"/>
    <xf numFmtId="0" fontId="0" fillId="0" borderId="1" xfId="0" applyBorder="1" applyAlignment="1">
      <alignment horizontal="center" vertical="center"/>
    </xf>
    <xf numFmtId="0" fontId="21" fillId="3" borderId="0" xfId="0" applyFont="1" applyFill="1"/>
    <xf numFmtId="0" fontId="42" fillId="15" borderId="0" xfId="0" applyFont="1" applyFill="1"/>
    <xf numFmtId="4" fontId="42" fillId="15" borderId="0" xfId="0" applyNumberFormat="1" applyFont="1" applyFill="1"/>
    <xf numFmtId="0" fontId="43"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180" fontId="21"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1"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22" fillId="15" borderId="0" xfId="0" applyFont="1" applyFill="1" applyAlignment="1" applyProtection="1">
      <alignment horizontal="center"/>
      <protection locked="0"/>
    </xf>
    <xf numFmtId="0" fontId="53" fillId="17" borderId="18" xfId="0" applyFont="1" applyFill="1" applyBorder="1" applyAlignment="1">
      <alignment horizontal="center" vertical="center"/>
    </xf>
    <xf numFmtId="0" fontId="53" fillId="18" borderId="1" xfId="2866" applyFont="1" applyFill="1" applyBorder="1" applyAlignment="1">
      <alignment horizontal="center" vertical="center" wrapText="1"/>
    </xf>
    <xf numFmtId="0" fontId="53" fillId="18" borderId="11" xfId="2866" applyFont="1" applyFill="1" applyBorder="1" applyAlignment="1">
      <alignment horizontal="center" vertical="center" wrapText="1"/>
    </xf>
    <xf numFmtId="0" fontId="54"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3" fillId="18" borderId="1" xfId="2866" applyFont="1" applyFill="1" applyBorder="1" applyAlignment="1">
      <alignment horizontal="center" vertical="top" wrapText="1"/>
    </xf>
    <xf numFmtId="0" fontId="0" fillId="0" borderId="12" xfId="0" applyBorder="1"/>
    <xf numFmtId="0" fontId="53" fillId="18" borderId="4" xfId="2866" applyFont="1" applyFill="1" applyBorder="1" applyAlignment="1">
      <alignment horizontal="center" vertical="center" wrapText="1"/>
    </xf>
    <xf numFmtId="0" fontId="53" fillId="18" borderId="12" xfId="2866" applyFont="1" applyFill="1" applyBorder="1" applyAlignment="1">
      <alignment horizontal="center" vertical="center" wrapText="1"/>
    </xf>
    <xf numFmtId="0" fontId="54" fillId="0" borderId="1" xfId="0" applyFont="1" applyBorder="1"/>
    <xf numFmtId="0" fontId="54" fillId="0" borderId="11" xfId="0" applyFont="1" applyBorder="1"/>
    <xf numFmtId="0" fontId="54" fillId="0" borderId="4" xfId="0" applyFont="1" applyBorder="1"/>
    <xf numFmtId="0" fontId="0" fillId="0" borderId="5" xfId="0" applyBorder="1"/>
    <xf numFmtId="0" fontId="0" fillId="0" borderId="21" xfId="0" applyBorder="1"/>
    <xf numFmtId="0" fontId="0" fillId="0" borderId="26" xfId="0" applyBorder="1"/>
    <xf numFmtId="0" fontId="0" fillId="0" borderId="27" xfId="0" applyBorder="1"/>
    <xf numFmtId="0" fontId="51" fillId="16" borderId="1" xfId="0" applyFont="1" applyFill="1" applyBorder="1" applyAlignment="1">
      <alignment horizontal="center" vertical="center" wrapText="1"/>
    </xf>
    <xf numFmtId="42" fontId="5" fillId="0" borderId="0" xfId="2865" applyFont="1" applyFill="1" applyAlignment="1">
      <alignment horizontal="center"/>
    </xf>
    <xf numFmtId="0" fontId="53" fillId="17" borderId="20" xfId="0" applyFont="1" applyFill="1" applyBorder="1" applyAlignment="1">
      <alignment horizontal="center" vertical="center"/>
    </xf>
    <xf numFmtId="0" fontId="53" fillId="18" borderId="2" xfId="2866" applyFont="1" applyFill="1" applyBorder="1" applyAlignment="1">
      <alignment horizontal="center" vertical="center" wrapText="1"/>
    </xf>
    <xf numFmtId="0" fontId="53" fillId="18" borderId="19" xfId="2866" applyFont="1" applyFill="1" applyBorder="1" applyAlignment="1">
      <alignment horizontal="center" vertical="center" wrapText="1"/>
    </xf>
    <xf numFmtId="0" fontId="54" fillId="0" borderId="17" xfId="0" applyFont="1" applyBorder="1"/>
    <xf numFmtId="0" fontId="54" fillId="0" borderId="3" xfId="0" applyFont="1" applyBorder="1"/>
    <xf numFmtId="0" fontId="54" fillId="0" borderId="10" xfId="0" applyFont="1" applyBorder="1"/>
    <xf numFmtId="180" fontId="5" fillId="0" borderId="0" xfId="0" applyNumberFormat="1" applyFont="1" applyAlignment="1">
      <alignment horizontal="center"/>
    </xf>
    <xf numFmtId="0" fontId="10" fillId="0" borderId="29" xfId="0" applyFont="1" applyBorder="1" applyAlignment="1">
      <alignment horizontal="center" vertical="center" wrapText="1"/>
    </xf>
    <xf numFmtId="181" fontId="0" fillId="0" borderId="0" xfId="0" applyNumberFormat="1" applyAlignment="1">
      <alignment horizontal="center" vertical="center"/>
    </xf>
    <xf numFmtId="181" fontId="21" fillId="0" borderId="0" xfId="0" applyNumberFormat="1" applyFont="1" applyAlignment="1">
      <alignment horizontal="center" vertical="center"/>
    </xf>
    <xf numFmtId="181" fontId="0" fillId="0" borderId="0" xfId="0" applyNumberFormat="1" applyAlignment="1">
      <alignment horizontal="center"/>
    </xf>
    <xf numFmtId="2" fontId="0" fillId="0" borderId="0" xfId="0" applyNumberFormat="1" applyAlignment="1">
      <alignment horizontal="center"/>
    </xf>
    <xf numFmtId="43" fontId="56" fillId="0" borderId="0" xfId="0" applyNumberFormat="1" applyFont="1"/>
    <xf numFmtId="180" fontId="0" fillId="0" borderId="0" xfId="0" applyNumberFormat="1" applyAlignment="1">
      <alignment horizontal="center" vertical="center"/>
    </xf>
    <xf numFmtId="41" fontId="0" fillId="0" borderId="0" xfId="0" applyNumberFormat="1" applyAlignment="1">
      <alignment horizontal="center"/>
    </xf>
    <xf numFmtId="181" fontId="5" fillId="0" borderId="0" xfId="0" applyNumberFormat="1" applyFont="1" applyAlignment="1">
      <alignment horizontal="center"/>
    </xf>
    <xf numFmtId="43" fontId="5" fillId="0" borderId="0" xfId="0" applyNumberFormat="1" applyFont="1" applyAlignment="1">
      <alignment horizontal="center"/>
    </xf>
    <xf numFmtId="169" fontId="5" fillId="0" borderId="0" xfId="3" applyFont="1" applyFill="1" applyBorder="1" applyAlignment="1">
      <alignment horizontal="center"/>
    </xf>
    <xf numFmtId="43" fontId="0" fillId="0" borderId="0" xfId="0" applyNumberFormat="1" applyAlignment="1">
      <alignment horizontal="center"/>
    </xf>
    <xf numFmtId="0" fontId="11" fillId="19" borderId="23" xfId="0" applyFont="1" applyFill="1" applyBorder="1" applyAlignment="1">
      <alignment horizontal="center" vertical="center" wrapText="1"/>
    </xf>
    <xf numFmtId="0" fontId="11" fillId="16" borderId="61" xfId="0" applyFont="1" applyFill="1" applyBorder="1" applyAlignment="1">
      <alignment horizontal="center" vertical="center" wrapText="1"/>
    </xf>
    <xf numFmtId="0" fontId="11" fillId="19" borderId="66"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2" fillId="0" borderId="0" xfId="0" applyFont="1" applyAlignment="1">
      <alignment horizontal="center" vertical="top" wrapText="1"/>
    </xf>
    <xf numFmtId="0" fontId="7" fillId="0" borderId="0" xfId="0" applyFont="1" applyAlignment="1">
      <alignment horizontal="left" vertical="top" wrapText="1"/>
    </xf>
    <xf numFmtId="0" fontId="44" fillId="0" borderId="0" xfId="0" applyFont="1" applyAlignment="1">
      <alignment horizontal="center" vertical="center"/>
    </xf>
    <xf numFmtId="2" fontId="7" fillId="0" borderId="0" xfId="0" applyNumberFormat="1" applyFont="1" applyAlignment="1">
      <alignment horizontal="center" vertical="center"/>
    </xf>
    <xf numFmtId="0" fontId="59" fillId="0" borderId="0" xfId="0" applyFont="1" applyAlignment="1">
      <alignment horizontal="center" vertical="center"/>
    </xf>
    <xf numFmtId="0" fontId="55" fillId="0" borderId="0" xfId="0" applyFont="1" applyAlignment="1">
      <alignment vertical="top" wrapText="1"/>
    </xf>
    <xf numFmtId="182" fontId="58" fillId="0" borderId="0" xfId="0" applyNumberFormat="1" applyFont="1" applyAlignment="1">
      <alignment horizontal="center" vertical="center" wrapText="1"/>
    </xf>
    <xf numFmtId="2" fontId="57" fillId="0" borderId="0" xfId="0" applyNumberFormat="1" applyFont="1" applyAlignment="1">
      <alignment horizontal="center" vertical="center"/>
    </xf>
    <xf numFmtId="37" fontId="19" fillId="23" borderId="72" xfId="10" applyNumberFormat="1" applyFont="1" applyFill="1" applyBorder="1" applyAlignment="1">
      <alignment horizontal="center" vertical="center"/>
    </xf>
    <xf numFmtId="10" fontId="59" fillId="0" borderId="0" xfId="0" applyNumberFormat="1" applyFont="1" applyAlignment="1">
      <alignment horizontal="center" vertical="center"/>
    </xf>
    <xf numFmtId="0" fontId="5" fillId="16" borderId="66" xfId="0" applyFont="1" applyFill="1" applyBorder="1" applyAlignment="1">
      <alignment horizontal="center" vertical="center" wrapText="1"/>
    </xf>
    <xf numFmtId="0" fontId="5" fillId="21" borderId="34" xfId="0" applyFont="1" applyFill="1" applyBorder="1" applyAlignment="1">
      <alignment horizontal="center" vertical="center" wrapText="1"/>
    </xf>
    <xf numFmtId="0" fontId="5" fillId="17" borderId="25" xfId="0" applyFont="1" applyFill="1" applyBorder="1" applyAlignment="1">
      <alignment horizontal="center" vertical="center" wrapText="1"/>
    </xf>
    <xf numFmtId="10" fontId="7" fillId="0" borderId="0" xfId="0" applyNumberFormat="1" applyFont="1" applyAlignment="1">
      <alignment horizontal="center" vertical="center"/>
    </xf>
    <xf numFmtId="0" fontId="5" fillId="16" borderId="34" xfId="0" applyFont="1" applyFill="1" applyBorder="1" applyAlignment="1">
      <alignment horizontal="center" vertical="center" wrapText="1"/>
    </xf>
    <xf numFmtId="0" fontId="25" fillId="0" borderId="0" xfId="0" applyFont="1" applyAlignment="1">
      <alignment vertical="center" wrapText="1"/>
    </xf>
    <xf numFmtId="0" fontId="45" fillId="0" borderId="0" xfId="0" applyFont="1" applyAlignment="1">
      <alignment vertical="center" wrapText="1"/>
    </xf>
    <xf numFmtId="0" fontId="0" fillId="0" borderId="3" xfId="0" applyBorder="1"/>
    <xf numFmtId="8" fontId="0" fillId="0" borderId="3" xfId="0" applyNumberFormat="1" applyBorder="1"/>
    <xf numFmtId="44" fontId="0" fillId="0" borderId="3" xfId="3090" applyFont="1" applyBorder="1"/>
    <xf numFmtId="10" fontId="0" fillId="0" borderId="10" xfId="24" applyNumberFormat="1" applyFont="1" applyBorder="1"/>
    <xf numFmtId="8" fontId="0" fillId="0" borderId="1" xfId="0" applyNumberFormat="1" applyBorder="1"/>
    <xf numFmtId="44" fontId="0" fillId="0" borderId="1" xfId="3090" applyFont="1" applyBorder="1"/>
    <xf numFmtId="10" fontId="0" fillId="0" borderId="11" xfId="24" applyNumberFormat="1" applyFont="1" applyBorder="1"/>
    <xf numFmtId="10" fontId="0" fillId="0" borderId="1" xfId="24" applyNumberFormat="1" applyFont="1" applyBorder="1"/>
    <xf numFmtId="6" fontId="54" fillId="0" borderId="3" xfId="0" applyNumberFormat="1" applyFont="1" applyBorder="1"/>
    <xf numFmtId="6" fontId="54" fillId="0" borderId="1" xfId="0" applyNumberFormat="1" applyFont="1" applyBorder="1"/>
    <xf numFmtId="0" fontId="54" fillId="0" borderId="1" xfId="0" applyFont="1" applyBorder="1" applyAlignment="1">
      <alignment horizontal="left" vertical="center"/>
    </xf>
    <xf numFmtId="0" fontId="54" fillId="0" borderId="4" xfId="0" applyFont="1" applyBorder="1" applyAlignment="1">
      <alignment vertical="center"/>
    </xf>
    <xf numFmtId="0" fontId="54" fillId="0" borderId="4" xfId="0" applyFont="1" applyBorder="1" applyAlignment="1">
      <alignment horizontal="left" vertical="center"/>
    </xf>
    <xf numFmtId="0" fontId="54" fillId="0" borderId="12" xfId="0" applyFont="1" applyBorder="1"/>
    <xf numFmtId="0" fontId="54" fillId="3" borderId="1" xfId="0" applyFont="1" applyFill="1" applyBorder="1"/>
    <xf numFmtId="10" fontId="54" fillId="3" borderId="1" xfId="24" applyNumberFormat="1" applyFont="1" applyFill="1" applyBorder="1"/>
    <xf numFmtId="0" fontId="54" fillId="3" borderId="11" xfId="0" applyFont="1" applyFill="1" applyBorder="1"/>
    <xf numFmtId="9" fontId="54" fillId="0" borderId="1" xfId="24" applyFont="1" applyBorder="1"/>
    <xf numFmtId="9" fontId="54" fillId="3" borderId="1" xfId="0" applyNumberFormat="1" applyFont="1" applyFill="1" applyBorder="1"/>
    <xf numFmtId="9" fontId="54" fillId="3" borderId="1" xfId="24" applyFont="1" applyFill="1" applyBorder="1"/>
    <xf numFmtId="0" fontId="54" fillId="3" borderId="19" xfId="0" applyFont="1" applyFill="1" applyBorder="1"/>
    <xf numFmtId="0" fontId="54" fillId="0" borderId="0" xfId="0" applyFont="1" applyAlignment="1">
      <alignment horizontal="left" vertical="center"/>
    </xf>
    <xf numFmtId="0" fontId="54" fillId="0" borderId="0" xfId="0" applyFont="1"/>
    <xf numFmtId="10" fontId="0" fillId="0" borderId="0" xfId="0" applyNumberFormat="1" applyAlignment="1">
      <alignment horizontal="center"/>
    </xf>
    <xf numFmtId="3" fontId="5" fillId="0" borderId="1"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0" fontId="75" fillId="26" borderId="71" xfId="0" applyFont="1" applyFill="1" applyBorder="1" applyAlignment="1">
      <alignment horizontal="center" vertical="center"/>
    </xf>
    <xf numFmtId="0" fontId="75" fillId="26" borderId="48" xfId="0" applyFont="1" applyFill="1" applyBorder="1" applyAlignment="1">
      <alignment horizontal="center" vertical="center"/>
    </xf>
    <xf numFmtId="0" fontId="76" fillId="0" borderId="59" xfId="0" applyFont="1" applyBorder="1" applyAlignment="1">
      <alignment horizontal="justify" vertical="center"/>
    </xf>
    <xf numFmtId="0" fontId="76" fillId="0" borderId="38" xfId="0" applyFont="1" applyBorder="1" applyAlignment="1">
      <alignment horizontal="justify" vertical="center"/>
    </xf>
    <xf numFmtId="0" fontId="76" fillId="0" borderId="69" xfId="0" applyFont="1" applyBorder="1" applyAlignment="1">
      <alignment horizontal="justify" vertical="center"/>
    </xf>
    <xf numFmtId="0" fontId="76" fillId="0" borderId="29" xfId="0" applyFont="1" applyBorder="1" applyAlignment="1">
      <alignment horizontal="justify" vertical="center"/>
    </xf>
    <xf numFmtId="0" fontId="77" fillId="27" borderId="29" xfId="0" applyFont="1" applyFill="1" applyBorder="1" applyAlignment="1">
      <alignment horizontal="justify" vertical="center"/>
    </xf>
    <xf numFmtId="169" fontId="0" fillId="0" borderId="0" xfId="3" applyFont="1"/>
    <xf numFmtId="0" fontId="79" fillId="24" borderId="48" xfId="0" applyFont="1" applyFill="1" applyBorder="1" applyAlignment="1">
      <alignment horizontal="center" vertical="center"/>
    </xf>
    <xf numFmtId="0" fontId="79" fillId="24" borderId="27" xfId="0" applyFont="1" applyFill="1" applyBorder="1" applyAlignment="1">
      <alignment horizontal="center" vertical="center"/>
    </xf>
    <xf numFmtId="0" fontId="75" fillId="26" borderId="37" xfId="0" applyFont="1" applyFill="1" applyBorder="1" applyAlignment="1">
      <alignment horizontal="center" vertical="center"/>
    </xf>
    <xf numFmtId="0" fontId="76" fillId="0" borderId="0" xfId="0" applyFont="1" applyAlignment="1">
      <alignment horizontal="justify" vertical="center"/>
    </xf>
    <xf numFmtId="0" fontId="0" fillId="24" borderId="0" xfId="0" applyFill="1" applyAlignment="1">
      <alignment horizontal="center"/>
    </xf>
    <xf numFmtId="9" fontId="76" fillId="0" borderId="29" xfId="21" applyFont="1" applyBorder="1" applyAlignment="1">
      <alignment horizontal="center" vertical="center"/>
    </xf>
    <xf numFmtId="9" fontId="0" fillId="0" borderId="0" xfId="0" applyNumberFormat="1"/>
    <xf numFmtId="9" fontId="0" fillId="0" borderId="1" xfId="21" applyFont="1" applyBorder="1"/>
    <xf numFmtId="9" fontId="76" fillId="0" borderId="0" xfId="21" applyFont="1" applyBorder="1" applyAlignment="1">
      <alignment horizontal="center" vertical="center"/>
    </xf>
    <xf numFmtId="10" fontId="0" fillId="0" borderId="0" xfId="21" applyNumberFormat="1" applyFont="1"/>
    <xf numFmtId="2" fontId="0" fillId="0" borderId="0" xfId="0" applyNumberFormat="1"/>
    <xf numFmtId="9" fontId="0" fillId="0" borderId="0" xfId="21" applyFont="1"/>
    <xf numFmtId="3" fontId="0" fillId="0" borderId="0" xfId="0" applyNumberFormat="1"/>
    <xf numFmtId="42" fontId="4" fillId="0" borderId="1" xfId="2865" applyFont="1" applyFill="1" applyBorder="1" applyAlignment="1">
      <alignment horizontal="center" vertical="center" wrapText="1"/>
    </xf>
    <xf numFmtId="42" fontId="2" fillId="0" borderId="1" xfId="2865" applyFont="1" applyFill="1" applyBorder="1" applyAlignment="1">
      <alignment horizontal="center" vertical="center" wrapText="1"/>
    </xf>
    <xf numFmtId="172" fontId="0" fillId="0" borderId="0" xfId="21" applyNumberFormat="1" applyFont="1"/>
    <xf numFmtId="188" fontId="0" fillId="0" borderId="0" xfId="9" applyNumberFormat="1" applyFont="1"/>
    <xf numFmtId="188" fontId="0" fillId="0" borderId="0" xfId="0" applyNumberFormat="1"/>
    <xf numFmtId="188" fontId="20" fillId="0" borderId="0" xfId="9" applyNumberFormat="1" applyFont="1"/>
    <xf numFmtId="175" fontId="0" fillId="0" borderId="0" xfId="3" applyNumberFormat="1" applyFont="1"/>
    <xf numFmtId="169" fontId="5" fillId="0" borderId="0" xfId="3" applyFont="1" applyFill="1" applyAlignment="1"/>
    <xf numFmtId="0" fontId="0" fillId="0" borderId="11" xfId="0" applyBorder="1" applyAlignment="1">
      <alignment horizontal="center"/>
    </xf>
    <xf numFmtId="9" fontId="0" fillId="0" borderId="11" xfId="21" applyFont="1" applyBorder="1" applyAlignment="1">
      <alignment horizontal="center"/>
    </xf>
    <xf numFmtId="8" fontId="0" fillId="0" borderId="5" xfId="0" applyNumberFormat="1" applyBorder="1"/>
    <xf numFmtId="0" fontId="34" fillId="0" borderId="0" xfId="0" applyFont="1"/>
    <xf numFmtId="180" fontId="34" fillId="0" borderId="0" xfId="0" applyNumberFormat="1" applyFont="1"/>
    <xf numFmtId="10" fontId="81" fillId="0" borderId="36" xfId="21" applyNumberFormat="1" applyFont="1" applyFill="1" applyBorder="1" applyAlignment="1">
      <alignment vertical="center"/>
    </xf>
    <xf numFmtId="3" fontId="34" fillId="0" borderId="0" xfId="0" applyNumberFormat="1" applyFont="1"/>
    <xf numFmtId="181" fontId="34" fillId="0" borderId="0" xfId="0" applyNumberFormat="1" applyFont="1"/>
    <xf numFmtId="0" fontId="82" fillId="0" borderId="0" xfId="0" applyFont="1" applyAlignment="1">
      <alignment horizontal="center"/>
    </xf>
    <xf numFmtId="181" fontId="82" fillId="0" borderId="0" xfId="0" applyNumberFormat="1" applyFont="1" applyAlignment="1">
      <alignment horizontal="center"/>
    </xf>
    <xf numFmtId="181" fontId="83" fillId="0" borderId="0" xfId="0" applyNumberFormat="1" applyFont="1" applyAlignment="1">
      <alignment horizontal="center" vertical="center"/>
    </xf>
    <xf numFmtId="169" fontId="82" fillId="0" borderId="0" xfId="3" applyFont="1" applyFill="1" applyBorder="1" applyAlignment="1">
      <alignment horizontal="center"/>
    </xf>
    <xf numFmtId="169" fontId="82" fillId="0" borderId="0" xfId="0" applyNumberFormat="1" applyFont="1" applyAlignment="1">
      <alignment horizontal="center"/>
    </xf>
    <xf numFmtId="42" fontId="82" fillId="0" borderId="0" xfId="2865" applyFont="1" applyFill="1" applyAlignment="1">
      <alignment horizontal="center"/>
    </xf>
    <xf numFmtId="9" fontId="5" fillId="0" borderId="0" xfId="21" applyFont="1" applyFill="1" applyBorder="1" applyAlignment="1">
      <alignment horizontal="center"/>
    </xf>
    <xf numFmtId="169" fontId="5" fillId="0" borderId="0" xfId="0" applyNumberFormat="1" applyFont="1" applyAlignment="1">
      <alignment horizontal="center"/>
    </xf>
    <xf numFmtId="0" fontId="25" fillId="0" borderId="0" xfId="0" applyFont="1"/>
    <xf numFmtId="0" fontId="25" fillId="0" borderId="0" xfId="0" applyFont="1" applyAlignment="1">
      <alignment horizontal="center"/>
    </xf>
    <xf numFmtId="169" fontId="5" fillId="0" borderId="0" xfId="3" applyFont="1" applyFill="1" applyBorder="1" applyAlignment="1"/>
    <xf numFmtId="175" fontId="5" fillId="0" borderId="0" xfId="3" applyNumberFormat="1" applyFont="1" applyFill="1" applyBorder="1" applyAlignment="1">
      <alignment horizontal="center"/>
    </xf>
    <xf numFmtId="189" fontId="5" fillId="0" borderId="0" xfId="3" applyNumberFormat="1" applyFont="1" applyFill="1" applyBorder="1" applyAlignment="1">
      <alignment horizontal="center"/>
    </xf>
    <xf numFmtId="9" fontId="5" fillId="0" borderId="0" xfId="21" applyFont="1" applyFill="1" applyAlignment="1">
      <alignment horizontal="center"/>
    </xf>
    <xf numFmtId="175" fontId="5" fillId="0" borderId="0" xfId="3" applyNumberFormat="1" applyFont="1" applyFill="1" applyAlignment="1">
      <alignment horizontal="center"/>
    </xf>
    <xf numFmtId="172" fontId="5" fillId="0" borderId="0" xfId="21" applyNumberFormat="1" applyFont="1" applyFill="1" applyAlignment="1">
      <alignment horizontal="center"/>
    </xf>
    <xf numFmtId="169" fontId="5" fillId="0" borderId="0" xfId="3" applyFont="1" applyFill="1" applyAlignment="1">
      <alignment horizontal="center"/>
    </xf>
    <xf numFmtId="175" fontId="5" fillId="0" borderId="0" xfId="0" applyNumberFormat="1" applyFont="1" applyAlignment="1">
      <alignment horizontal="center"/>
    </xf>
    <xf numFmtId="10" fontId="0" fillId="0" borderId="1" xfId="21" applyNumberFormat="1" applyFont="1" applyFill="1" applyBorder="1"/>
    <xf numFmtId="0" fontId="53" fillId="0" borderId="11" xfId="2866" applyFont="1" applyBorder="1" applyAlignment="1">
      <alignment horizontal="center" vertical="center" wrapText="1"/>
    </xf>
    <xf numFmtId="9" fontId="54" fillId="0" borderId="1" xfId="24" applyFont="1" applyFill="1" applyBorder="1"/>
    <xf numFmtId="6" fontId="54" fillId="0" borderId="4" xfId="0" applyNumberFormat="1" applyFont="1" applyBorder="1"/>
    <xf numFmtId="0" fontId="17" fillId="16" borderId="55" xfId="0" applyFont="1" applyFill="1" applyBorder="1" applyAlignment="1" applyProtection="1">
      <alignment horizontal="left" vertical="center" wrapText="1"/>
      <protection locked="0"/>
    </xf>
    <xf numFmtId="181" fontId="17" fillId="17" borderId="73" xfId="0" applyNumberFormat="1" applyFont="1" applyFill="1" applyBorder="1" applyAlignment="1" applyProtection="1">
      <alignment horizontal="center" vertical="center" wrapText="1"/>
      <protection locked="0"/>
    </xf>
    <xf numFmtId="181" fontId="4" fillId="20" borderId="73" xfId="0" applyNumberFormat="1" applyFont="1" applyFill="1" applyBorder="1" applyAlignment="1" applyProtection="1">
      <alignment horizontal="center" vertical="center" wrapText="1"/>
      <protection locked="0"/>
    </xf>
    <xf numFmtId="0" fontId="17" fillId="16" borderId="73" xfId="0" applyFont="1" applyFill="1" applyBorder="1" applyAlignment="1" applyProtection="1">
      <alignment horizontal="left" vertical="center" wrapText="1"/>
      <protection locked="0"/>
    </xf>
    <xf numFmtId="181" fontId="17" fillId="17" borderId="56" xfId="0" applyNumberFormat="1" applyFont="1" applyFill="1" applyBorder="1" applyAlignment="1" applyProtection="1">
      <alignment horizontal="left" vertical="center" wrapText="1"/>
      <protection locked="0"/>
    </xf>
    <xf numFmtId="0" fontId="17" fillId="16" borderId="40" xfId="0" applyFont="1" applyFill="1" applyBorder="1" applyAlignment="1" applyProtection="1">
      <alignment horizontal="left" vertical="center" wrapText="1"/>
      <protection locked="0"/>
    </xf>
    <xf numFmtId="181" fontId="17" fillId="16" borderId="55" xfId="0" applyNumberFormat="1" applyFont="1" applyFill="1" applyBorder="1" applyAlignment="1" applyProtection="1">
      <alignment horizontal="center" vertical="top" wrapText="1"/>
      <protection locked="0"/>
    </xf>
    <xf numFmtId="181" fontId="17" fillId="16" borderId="43" xfId="0" applyNumberFormat="1" applyFont="1" applyFill="1" applyBorder="1" applyAlignment="1" applyProtection="1">
      <alignment horizontal="center" vertical="top" wrapText="1"/>
      <protection locked="0"/>
    </xf>
    <xf numFmtId="175" fontId="0" fillId="0" borderId="0" xfId="3" applyNumberFormat="1" applyFont="1" applyFill="1" applyAlignment="1">
      <alignment horizontal="center" vertical="center"/>
    </xf>
    <xf numFmtId="169" fontId="0" fillId="0" borderId="0" xfId="3" applyFont="1" applyFill="1" applyAlignment="1">
      <alignment horizontal="center" vertical="center"/>
    </xf>
    <xf numFmtId="0" fontId="54" fillId="0" borderId="5" xfId="0" applyFont="1" applyBorder="1"/>
    <xf numFmtId="10" fontId="0" fillId="0" borderId="4" xfId="21" applyNumberFormat="1" applyFont="1" applyFill="1" applyBorder="1"/>
    <xf numFmtId="8" fontId="5" fillId="0" borderId="0" xfId="0" applyNumberFormat="1" applyFont="1" applyAlignment="1">
      <alignment horizontal="center"/>
    </xf>
    <xf numFmtId="9" fontId="82" fillId="0" borderId="0" xfId="21" applyFont="1" applyFill="1" applyBorder="1" applyAlignment="1">
      <alignment horizontal="center"/>
    </xf>
    <xf numFmtId="169" fontId="82" fillId="0" borderId="0" xfId="3" applyFont="1" applyFill="1" applyBorder="1" applyAlignment="1"/>
    <xf numFmtId="175" fontId="82" fillId="0" borderId="0" xfId="3" applyNumberFormat="1" applyFont="1" applyFill="1" applyBorder="1" applyAlignment="1">
      <alignment horizontal="center"/>
    </xf>
    <xf numFmtId="188" fontId="85" fillId="0" borderId="0" xfId="0" applyNumberFormat="1" applyFont="1"/>
    <xf numFmtId="188" fontId="25" fillId="0" borderId="0" xfId="0" applyNumberFormat="1" applyFont="1"/>
    <xf numFmtId="180" fontId="25" fillId="0" borderId="0" xfId="0" applyNumberFormat="1" applyFont="1"/>
    <xf numFmtId="180" fontId="25" fillId="0" borderId="0" xfId="0" applyNumberFormat="1" applyFont="1" applyAlignment="1">
      <alignment horizontal="center"/>
    </xf>
    <xf numFmtId="169" fontId="25" fillId="0" borderId="0" xfId="3" applyFont="1"/>
    <xf numFmtId="175" fontId="5" fillId="0" borderId="0" xfId="3" applyNumberFormat="1" applyFont="1" applyAlignment="1">
      <alignment horizontal="right"/>
    </xf>
    <xf numFmtId="169" fontId="5" fillId="0" borderId="0" xfId="3" applyFont="1" applyAlignment="1">
      <alignment horizontal="center"/>
    </xf>
    <xf numFmtId="9" fontId="55" fillId="0" borderId="1" xfId="24" applyFont="1" applyFill="1" applyBorder="1" applyAlignment="1">
      <alignment horizontal="center" vertical="center"/>
    </xf>
    <xf numFmtId="9" fontId="55" fillId="0" borderId="2" xfId="24" applyFont="1" applyFill="1" applyBorder="1" applyAlignment="1">
      <alignment horizontal="center" vertical="center"/>
    </xf>
    <xf numFmtId="9" fontId="55" fillId="4" borderId="50" xfId="24" applyFont="1" applyFill="1" applyBorder="1" applyAlignment="1">
      <alignment horizontal="center" vertical="center"/>
    </xf>
    <xf numFmtId="6" fontId="54" fillId="0" borderId="5" xfId="0" applyNumberFormat="1" applyFont="1" applyBorder="1"/>
    <xf numFmtId="0" fontId="54" fillId="0" borderId="63" xfId="0" applyFont="1" applyBorder="1" applyAlignment="1">
      <alignment vertical="center"/>
    </xf>
    <xf numFmtId="0" fontId="0" fillId="0" borderId="10" xfId="0" applyBorder="1"/>
    <xf numFmtId="0" fontId="0" fillId="0" borderId="19" xfId="0" applyBorder="1"/>
    <xf numFmtId="0" fontId="53" fillId="0" borderId="19" xfId="2866" applyFont="1" applyBorder="1" applyAlignment="1">
      <alignment horizontal="center" vertical="center" wrapText="1"/>
    </xf>
    <xf numFmtId="0" fontId="51" fillId="16" borderId="2" xfId="0" applyFont="1" applyFill="1" applyBorder="1" applyAlignment="1">
      <alignment horizontal="center" vertical="center" wrapText="1"/>
    </xf>
    <xf numFmtId="10" fontId="0" fillId="0" borderId="3" xfId="21" applyNumberFormat="1" applyFont="1" applyFill="1" applyBorder="1"/>
    <xf numFmtId="9" fontId="0" fillId="0" borderId="1" xfId="0" applyNumberFormat="1" applyBorder="1"/>
    <xf numFmtId="10" fontId="0" fillId="0" borderId="11" xfId="21" applyNumberFormat="1" applyFont="1" applyBorder="1" applyAlignment="1">
      <alignment horizontal="center"/>
    </xf>
    <xf numFmtId="172" fontId="0" fillId="0" borderId="1" xfId="21" applyNumberFormat="1" applyFont="1" applyBorder="1"/>
    <xf numFmtId="10" fontId="0" fillId="0" borderId="1" xfId="21" applyNumberFormat="1" applyFont="1" applyBorder="1"/>
    <xf numFmtId="10" fontId="0" fillId="0" borderId="4" xfId="21" applyNumberFormat="1" applyFont="1" applyBorder="1"/>
    <xf numFmtId="0" fontId="11" fillId="20" borderId="49" xfId="0" applyFont="1" applyFill="1" applyBorder="1" applyAlignment="1">
      <alignment horizontal="center" vertical="center" wrapText="1"/>
    </xf>
    <xf numFmtId="0" fontId="54" fillId="0" borderId="63" xfId="0" applyFont="1" applyBorder="1"/>
    <xf numFmtId="44" fontId="0" fillId="0" borderId="4" xfId="3090" applyFont="1" applyFill="1" applyBorder="1"/>
    <xf numFmtId="10" fontId="0" fillId="0" borderId="12" xfId="24" applyNumberFormat="1" applyFont="1" applyFill="1" applyBorder="1"/>
    <xf numFmtId="0" fontId="5" fillId="16" borderId="13" xfId="0" applyFont="1" applyFill="1" applyBorder="1" applyAlignment="1">
      <alignment vertical="center" wrapText="1"/>
    </xf>
    <xf numFmtId="0" fontId="5" fillId="16" borderId="34" xfId="0" applyFont="1" applyFill="1" applyBorder="1" applyAlignment="1">
      <alignment vertical="center" wrapText="1"/>
    </xf>
    <xf numFmtId="0" fontId="5" fillId="17" borderId="61" xfId="0" applyFont="1" applyFill="1" applyBorder="1" applyAlignment="1">
      <alignment horizontal="center" vertical="center" wrapText="1"/>
    </xf>
    <xf numFmtId="0" fontId="11" fillId="19" borderId="37" xfId="0" applyFont="1" applyFill="1" applyBorder="1" applyAlignment="1">
      <alignment horizontal="center" vertical="center" wrapText="1"/>
    </xf>
    <xf numFmtId="0" fontId="11" fillId="16" borderId="49"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9" borderId="49" xfId="0" applyFont="1" applyFill="1" applyBorder="1" applyAlignment="1">
      <alignment horizontal="center" vertical="center" wrapText="1"/>
    </xf>
    <xf numFmtId="0" fontId="5" fillId="17" borderId="13" xfId="0" applyFont="1" applyFill="1" applyBorder="1" applyAlignment="1">
      <alignment horizontal="center" vertical="center" wrapText="1"/>
    </xf>
    <xf numFmtId="0" fontId="11" fillId="16" borderId="66" xfId="0" applyFont="1" applyFill="1" applyBorder="1" applyAlignment="1">
      <alignment horizontal="center" vertical="center" wrapText="1"/>
    </xf>
    <xf numFmtId="181" fontId="5" fillId="0" borderId="1" xfId="9" applyNumberFormat="1" applyFont="1" applyFill="1" applyBorder="1" applyAlignment="1">
      <alignment horizontal="center" vertical="center"/>
    </xf>
    <xf numFmtId="9" fontId="55" fillId="0" borderId="5" xfId="24" applyFont="1" applyFill="1" applyBorder="1" applyAlignment="1">
      <alignment horizontal="center" vertical="center"/>
    </xf>
    <xf numFmtId="9" fontId="55" fillId="4" borderId="51" xfId="24" applyFont="1" applyFill="1" applyBorder="1" applyAlignment="1">
      <alignment horizontal="center" vertical="center"/>
    </xf>
    <xf numFmtId="0" fontId="5" fillId="16" borderId="34" xfId="0" applyFont="1" applyFill="1" applyBorder="1" applyAlignment="1" applyProtection="1">
      <alignment horizontal="center" vertical="center" wrapText="1"/>
      <protection locked="0"/>
    </xf>
    <xf numFmtId="10" fontId="4" fillId="16" borderId="2" xfId="16" applyNumberFormat="1" applyFill="1" applyBorder="1" applyAlignment="1" applyProtection="1">
      <alignment horizontal="center" vertical="center" wrapText="1"/>
      <protection locked="0"/>
    </xf>
    <xf numFmtId="0" fontId="0" fillId="0" borderId="11" xfId="0" applyBorder="1" applyProtection="1">
      <protection locked="0"/>
    </xf>
    <xf numFmtId="0" fontId="0" fillId="0" borderId="0" xfId="0" applyAlignment="1">
      <alignment wrapText="1"/>
    </xf>
    <xf numFmtId="0" fontId="0" fillId="0" borderId="5" xfId="0" applyBorder="1" applyProtection="1">
      <protection locked="0"/>
    </xf>
    <xf numFmtId="8" fontId="0" fillId="0" borderId="5" xfId="0" applyNumberFormat="1" applyBorder="1" applyProtection="1">
      <protection locked="0"/>
    </xf>
    <xf numFmtId="10" fontId="0" fillId="0" borderId="11" xfId="21" applyNumberFormat="1" applyFont="1" applyBorder="1" applyAlignment="1" applyProtection="1">
      <alignment horizontal="center"/>
    </xf>
    <xf numFmtId="0" fontId="0" fillId="0" borderId="1" xfId="0" applyBorder="1" applyProtection="1">
      <protection locked="0"/>
    </xf>
    <xf numFmtId="0" fontId="54" fillId="0" borderId="1" xfId="0" applyFont="1" applyBorder="1" applyAlignment="1" applyProtection="1">
      <alignment wrapText="1"/>
      <protection locked="0"/>
    </xf>
    <xf numFmtId="0" fontId="54" fillId="0" borderId="4" xfId="0" applyFont="1" applyBorder="1" applyAlignment="1" applyProtection="1">
      <alignment wrapText="1"/>
      <protection locked="0"/>
    </xf>
    <xf numFmtId="0" fontId="54" fillId="0" borderId="3" xfId="0" applyFont="1" applyBorder="1" applyAlignment="1" applyProtection="1">
      <alignment wrapText="1"/>
      <protection locked="0"/>
    </xf>
    <xf numFmtId="0" fontId="0" fillId="0" borderId="3" xfId="0" applyBorder="1" applyAlignment="1" applyProtection="1">
      <alignment wrapText="1"/>
      <protection locked="0"/>
    </xf>
    <xf numFmtId="0" fontId="0" fillId="0" borderId="10" xfId="0" applyBorder="1" applyAlignment="1" applyProtection="1">
      <alignment wrapText="1"/>
      <protection locked="0"/>
    </xf>
    <xf numFmtId="0" fontId="0" fillId="0" borderId="1" xfId="0" applyBorder="1" applyAlignment="1" applyProtection="1">
      <alignment wrapText="1"/>
      <protection locked="0"/>
    </xf>
    <xf numFmtId="0" fontId="0" fillId="0" borderId="11" xfId="0" applyBorder="1" applyAlignment="1" applyProtection="1">
      <alignment wrapText="1"/>
      <protection locked="0"/>
    </xf>
    <xf numFmtId="0" fontId="0" fillId="0" borderId="4" xfId="0" applyBorder="1" applyAlignment="1" applyProtection="1">
      <alignment wrapText="1"/>
      <protection locked="0"/>
    </xf>
    <xf numFmtId="0" fontId="0" fillId="0" borderId="12" xfId="0" applyBorder="1" applyAlignment="1" applyProtection="1">
      <alignment wrapText="1"/>
      <protection locked="0"/>
    </xf>
    <xf numFmtId="9" fontId="54" fillId="0" borderId="1" xfId="0" applyNumberFormat="1" applyFont="1" applyBorder="1" applyAlignment="1" applyProtection="1">
      <alignment wrapText="1"/>
      <protection locked="0"/>
    </xf>
    <xf numFmtId="9" fontId="0" fillId="0" borderId="1" xfId="0" applyNumberFormat="1" applyBorder="1" applyAlignment="1" applyProtection="1">
      <alignment wrapText="1"/>
      <protection locked="0"/>
    </xf>
    <xf numFmtId="9" fontId="0" fillId="0" borderId="1" xfId="0" applyNumberFormat="1" applyBorder="1" applyAlignment="1" applyProtection="1">
      <alignment horizontal="right" wrapText="1"/>
      <protection locked="0"/>
    </xf>
    <xf numFmtId="3" fontId="5" fillId="0" borderId="0" xfId="0" applyNumberFormat="1" applyFont="1" applyAlignment="1">
      <alignment horizontal="center"/>
    </xf>
    <xf numFmtId="0" fontId="54" fillId="29" borderId="90" xfId="0" applyFont="1" applyFill="1" applyBorder="1" applyAlignment="1">
      <alignment horizontal="center" vertical="center" wrapText="1"/>
    </xf>
    <xf numFmtId="0" fontId="54" fillId="29" borderId="91" xfId="0" applyFont="1" applyFill="1" applyBorder="1" applyAlignment="1">
      <alignment horizontal="center" vertical="center" wrapText="1"/>
    </xf>
    <xf numFmtId="0" fontId="51" fillId="29" borderId="92" xfId="0" applyFont="1" applyFill="1" applyBorder="1" applyAlignment="1">
      <alignment horizontal="center" vertical="center" wrapText="1"/>
    </xf>
    <xf numFmtId="0" fontId="90" fillId="31" borderId="94" xfId="0" applyFont="1" applyFill="1" applyBorder="1" applyAlignment="1">
      <alignment horizontal="center" vertical="center" wrapText="1"/>
    </xf>
    <xf numFmtId="0" fontId="90" fillId="32" borderId="80" xfId="0" applyFont="1" applyFill="1" applyBorder="1" applyAlignment="1">
      <alignment horizontal="center" vertical="center" wrapText="1"/>
    </xf>
    <xf numFmtId="0" fontId="90" fillId="29" borderId="80" xfId="0" applyFont="1" applyFill="1" applyBorder="1" applyAlignment="1">
      <alignment horizontal="center" vertical="center" wrapText="1"/>
    </xf>
    <xf numFmtId="0" fontId="90" fillId="29" borderId="95" xfId="0" applyFont="1" applyFill="1" applyBorder="1" applyAlignment="1">
      <alignment horizontal="center" vertical="center" wrapText="1"/>
    </xf>
    <xf numFmtId="0" fontId="89" fillId="30" borderId="93" xfId="0" applyFont="1" applyFill="1" applyBorder="1" applyAlignment="1">
      <alignment horizontal="center" vertical="center" wrapText="1"/>
    </xf>
    <xf numFmtId="0" fontId="89" fillId="33" borderId="93" xfId="0" applyFont="1" applyFill="1" applyBorder="1" applyAlignment="1">
      <alignment horizontal="center" vertical="center" wrapText="1"/>
    </xf>
    <xf numFmtId="0" fontId="89" fillId="29" borderId="93" xfId="0" applyFont="1" applyFill="1" applyBorder="1" applyAlignment="1">
      <alignment horizontal="center" vertical="center" wrapText="1"/>
    </xf>
    <xf numFmtId="0" fontId="89" fillId="32" borderId="93" xfId="0" applyFont="1" applyFill="1" applyBorder="1" applyAlignment="1">
      <alignment horizontal="center" vertical="center" wrapText="1"/>
    </xf>
    <xf numFmtId="0" fontId="11" fillId="33" borderId="93" xfId="0" applyFont="1" applyFill="1" applyBorder="1" applyAlignment="1">
      <alignment horizontal="center" vertical="center" wrapText="1"/>
    </xf>
    <xf numFmtId="0" fontId="11" fillId="29" borderId="93" xfId="0" applyFont="1" applyFill="1" applyBorder="1" applyAlignment="1">
      <alignment horizontal="center" vertical="center" wrapText="1"/>
    </xf>
    <xf numFmtId="0" fontId="11" fillId="32" borderId="93" xfId="0" applyFont="1" applyFill="1" applyBorder="1" applyAlignment="1">
      <alignment horizontal="center" vertical="center" wrapText="1"/>
    </xf>
    <xf numFmtId="0" fontId="62" fillId="32" borderId="80" xfId="0" applyFont="1" applyFill="1" applyBorder="1" applyAlignment="1">
      <alignment horizontal="center" vertical="center" wrapText="1"/>
    </xf>
    <xf numFmtId="0" fontId="62" fillId="29" borderId="80" xfId="0" applyFont="1" applyFill="1" applyBorder="1" applyAlignment="1">
      <alignment horizontal="center" vertical="center" wrapText="1"/>
    </xf>
    <xf numFmtId="0" fontId="62" fillId="29" borderId="95" xfId="0" applyFont="1" applyFill="1" applyBorder="1" applyAlignment="1">
      <alignment horizontal="center" vertical="center" wrapText="1"/>
    </xf>
    <xf numFmtId="0" fontId="89" fillId="30" borderId="81" xfId="0" applyFont="1" applyFill="1" applyBorder="1" applyAlignment="1">
      <alignment horizontal="center" vertical="center" wrapText="1"/>
    </xf>
    <xf numFmtId="0" fontId="89" fillId="33" borderId="74" xfId="0" applyFont="1" applyFill="1" applyBorder="1" applyAlignment="1">
      <alignment horizontal="center" vertical="center" wrapText="1"/>
    </xf>
    <xf numFmtId="0" fontId="89" fillId="33" borderId="95" xfId="0" applyFont="1" applyFill="1" applyBorder="1" applyAlignment="1">
      <alignment horizontal="center" vertical="center" wrapText="1"/>
    </xf>
    <xf numFmtId="0" fontId="10" fillId="0" borderId="0" xfId="0" applyFont="1" applyAlignment="1">
      <alignment horizontal="center" vertical="center" wrapText="1"/>
    </xf>
    <xf numFmtId="10" fontId="0" fillId="0" borderId="11" xfId="21" applyNumberFormat="1" applyFont="1" applyBorder="1" applyAlignment="1" applyProtection="1">
      <alignment horizontal="center"/>
      <protection locked="0"/>
    </xf>
    <xf numFmtId="172" fontId="54" fillId="0" borderId="1" xfId="0" applyNumberFormat="1" applyFont="1" applyBorder="1" applyAlignment="1" applyProtection="1">
      <alignment wrapText="1"/>
      <protection locked="0"/>
    </xf>
    <xf numFmtId="10" fontId="0" fillId="0" borderId="1" xfId="21" applyNumberFormat="1" applyFont="1" applyBorder="1" applyAlignment="1">
      <alignment horizontal="right"/>
    </xf>
    <xf numFmtId="0" fontId="25" fillId="0" borderId="1" xfId="0" applyFont="1" applyBorder="1" applyProtection="1">
      <protection locked="0"/>
    </xf>
    <xf numFmtId="9" fontId="25" fillId="0" borderId="1" xfId="21" applyFont="1" applyFill="1" applyBorder="1"/>
    <xf numFmtId="0" fontId="25" fillId="0" borderId="1" xfId="0" applyFont="1" applyBorder="1"/>
    <xf numFmtId="0" fontId="25" fillId="0" borderId="11" xfId="0" applyFont="1" applyBorder="1" applyAlignment="1" applyProtection="1">
      <alignment wrapText="1"/>
      <protection locked="0"/>
    </xf>
    <xf numFmtId="172" fontId="25" fillId="0" borderId="1" xfId="21" applyNumberFormat="1" applyFont="1" applyFill="1" applyBorder="1" applyProtection="1">
      <protection locked="0"/>
    </xf>
    <xf numFmtId="9" fontId="25" fillId="0" borderId="1" xfId="21" applyFont="1" applyFill="1" applyBorder="1" applyProtection="1">
      <protection locked="0"/>
    </xf>
    <xf numFmtId="6" fontId="3" fillId="0" borderId="1" xfId="0" applyNumberFormat="1" applyFont="1" applyBorder="1"/>
    <xf numFmtId="0" fontId="54" fillId="0" borderId="4" xfId="0" applyFont="1" applyBorder="1" applyAlignment="1" applyProtection="1">
      <alignment vertical="center"/>
      <protection locked="0"/>
    </xf>
    <xf numFmtId="0" fontId="54" fillId="0" borderId="4" xfId="0" applyFont="1" applyBorder="1" applyAlignment="1" applyProtection="1">
      <alignment horizontal="left" vertical="center"/>
      <protection locked="0"/>
    </xf>
    <xf numFmtId="0" fontId="54" fillId="0" borderId="4" xfId="0" applyFont="1" applyBorder="1" applyProtection="1">
      <protection locked="0"/>
    </xf>
    <xf numFmtId="6" fontId="54" fillId="0" borderId="4" xfId="0" applyNumberFormat="1" applyFont="1" applyBorder="1" applyProtection="1">
      <protection locked="0"/>
    </xf>
    <xf numFmtId="6" fontId="54" fillId="0" borderId="1" xfId="0" applyNumberFormat="1" applyFont="1" applyBorder="1" applyProtection="1">
      <protection locked="0"/>
    </xf>
    <xf numFmtId="6" fontId="54" fillId="0" borderId="34" xfId="0" applyNumberFormat="1" applyFont="1" applyBorder="1" applyProtection="1">
      <protection locked="0"/>
    </xf>
    <xf numFmtId="6" fontId="3" fillId="0" borderId="1" xfId="0" applyNumberFormat="1" applyFont="1" applyBorder="1" applyProtection="1">
      <protection locked="0"/>
    </xf>
    <xf numFmtId="6" fontId="54" fillId="0" borderId="2" xfId="0" applyNumberFormat="1" applyFont="1" applyBorder="1" applyProtection="1">
      <protection locked="0"/>
    </xf>
    <xf numFmtId="0" fontId="54" fillId="0" borderId="2" xfId="0" applyFont="1" applyBorder="1"/>
    <xf numFmtId="0" fontId="54" fillId="0" borderId="19" xfId="0" applyFont="1" applyBorder="1"/>
    <xf numFmtId="0" fontId="54" fillId="0" borderId="1" xfId="0" applyFont="1" applyBorder="1" applyAlignment="1">
      <alignment horizontal="center" vertical="center" wrapText="1"/>
    </xf>
    <xf numFmtId="10" fontId="20" fillId="0" borderId="1" xfId="21" applyNumberFormat="1" applyFont="1" applyFill="1" applyBorder="1"/>
    <xf numFmtId="0" fontId="32" fillId="0" borderId="11" xfId="2866" applyFont="1" applyBorder="1" applyAlignment="1">
      <alignment horizontal="center" vertical="center" wrapText="1"/>
    </xf>
    <xf numFmtId="9" fontId="54" fillId="0" borderId="1" xfId="0" applyNumberFormat="1" applyFont="1" applyBorder="1" applyAlignment="1">
      <alignment horizontal="center" vertical="center" wrapText="1"/>
    </xf>
    <xf numFmtId="9" fontId="54" fillId="0" borderId="1" xfId="21" applyFont="1" applyFill="1" applyBorder="1" applyAlignment="1">
      <alignment horizontal="center" vertical="center" wrapText="1"/>
    </xf>
    <xf numFmtId="0" fontId="54" fillId="0" borderId="4" xfId="0" applyFont="1" applyBorder="1" applyAlignment="1">
      <alignment horizontal="center" vertical="center" wrapText="1"/>
    </xf>
    <xf numFmtId="10" fontId="20" fillId="0" borderId="4" xfId="21" applyNumberFormat="1" applyFont="1" applyFill="1" applyBorder="1"/>
    <xf numFmtId="0" fontId="32" fillId="0" borderId="12" xfId="2866" applyFont="1" applyBorder="1" applyAlignment="1">
      <alignment horizontal="center" vertical="center" wrapText="1"/>
    </xf>
    <xf numFmtId="0" fontId="54" fillId="0" borderId="5" xfId="0" applyFont="1" applyBorder="1" applyAlignment="1">
      <alignment horizontal="center" vertical="center" wrapText="1"/>
    </xf>
    <xf numFmtId="10" fontId="20" fillId="0" borderId="5" xfId="21" applyNumberFormat="1" applyFont="1" applyFill="1" applyBorder="1"/>
    <xf numFmtId="0" fontId="32" fillId="0" borderId="21" xfId="2866" applyFont="1" applyBorder="1" applyAlignment="1">
      <alignment horizontal="center" vertical="center" wrapText="1"/>
    </xf>
    <xf numFmtId="0" fontId="0" fillId="0" borderId="1" xfId="0" applyBorder="1" applyAlignment="1">
      <alignment horizontal="center"/>
    </xf>
    <xf numFmtId="0" fontId="0" fillId="0" borderId="4" xfId="0" applyBorder="1" applyAlignment="1">
      <alignment horizontal="center"/>
    </xf>
    <xf numFmtId="0" fontId="0" fillId="0" borderId="11" xfId="0" applyBorder="1" applyAlignment="1">
      <alignment wrapText="1"/>
    </xf>
    <xf numFmtId="9" fontId="54" fillId="0" borderId="1" xfId="24" applyFont="1" applyFill="1" applyBorder="1" applyAlignment="1">
      <alignment horizontal="center" vertical="center" wrapText="1"/>
    </xf>
    <xf numFmtId="10" fontId="20" fillId="0" borderId="0" xfId="21" applyNumberFormat="1" applyFont="1" applyBorder="1"/>
    <xf numFmtId="0" fontId="32" fillId="17" borderId="18" xfId="0" applyFont="1" applyFill="1" applyBorder="1" applyAlignment="1">
      <alignment horizontal="center" vertical="center"/>
    </xf>
    <xf numFmtId="0" fontId="32" fillId="18" borderId="1" xfId="2866" applyFont="1" applyFill="1" applyBorder="1" applyAlignment="1">
      <alignment horizontal="center" vertical="center" wrapText="1"/>
    </xf>
    <xf numFmtId="0" fontId="54" fillId="16" borderId="1" xfId="0" applyFont="1" applyFill="1" applyBorder="1" applyAlignment="1">
      <alignment horizontal="center" vertical="center" wrapText="1"/>
    </xf>
    <xf numFmtId="0" fontId="32" fillId="18" borderId="11" xfId="2866" applyFont="1" applyFill="1" applyBorder="1" applyAlignment="1">
      <alignment horizontal="center" vertical="center" wrapText="1"/>
    </xf>
    <xf numFmtId="0" fontId="62" fillId="29" borderId="80" xfId="0" applyFont="1" applyFill="1" applyBorder="1" applyAlignment="1" applyProtection="1">
      <alignment horizontal="center" vertical="center" wrapText="1"/>
      <protection locked="0"/>
    </xf>
    <xf numFmtId="10" fontId="0" fillId="0" borderId="1" xfId="24" applyNumberFormat="1" applyFont="1" applyBorder="1" applyProtection="1">
      <protection locked="0"/>
    </xf>
    <xf numFmtId="0" fontId="0" fillId="0" borderId="0" xfId="0" applyProtection="1">
      <protection locked="0"/>
    </xf>
    <xf numFmtId="0" fontId="0" fillId="0" borderId="18" xfId="0" applyBorder="1" applyProtection="1">
      <protection locked="0"/>
    </xf>
    <xf numFmtId="44" fontId="0" fillId="0" borderId="1" xfId="3090" applyFont="1" applyBorder="1" applyProtection="1">
      <protection locked="0"/>
    </xf>
    <xf numFmtId="9" fontId="0" fillId="0" borderId="11" xfId="21" applyFont="1" applyBorder="1" applyAlignment="1" applyProtection="1">
      <alignment horizontal="center"/>
      <protection locked="0"/>
    </xf>
    <xf numFmtId="8" fontId="0" fillId="0" borderId="1" xfId="0" applyNumberFormat="1" applyBorder="1" applyProtection="1">
      <protection locked="0"/>
    </xf>
    <xf numFmtId="0" fontId="54" fillId="0" borderId="18" xfId="0" applyFont="1" applyBorder="1" applyProtection="1">
      <protection locked="0"/>
    </xf>
    <xf numFmtId="10" fontId="0" fillId="0" borderId="11" xfId="24" applyNumberFormat="1" applyFont="1" applyBorder="1" applyProtection="1">
      <protection locked="0"/>
    </xf>
    <xf numFmtId="0" fontId="54" fillId="0" borderId="11" xfId="0" applyFont="1" applyBorder="1" applyProtection="1">
      <protection locked="0"/>
    </xf>
    <xf numFmtId="0" fontId="54" fillId="3" borderId="3" xfId="0" applyFont="1" applyFill="1" applyBorder="1" applyAlignment="1" applyProtection="1">
      <alignment wrapText="1"/>
      <protection locked="0"/>
    </xf>
    <xf numFmtId="0" fontId="54" fillId="3" borderId="1" xfId="0" applyFont="1" applyFill="1" applyBorder="1" applyAlignment="1" applyProtection="1">
      <alignment wrapText="1"/>
      <protection locked="0"/>
    </xf>
    <xf numFmtId="0" fontId="54" fillId="3" borderId="4" xfId="0" applyFont="1" applyFill="1" applyBorder="1" applyAlignment="1" applyProtection="1">
      <alignment vertical="center"/>
      <protection locked="0"/>
    </xf>
    <xf numFmtId="0" fontId="54" fillId="3" borderId="4" xfId="0" applyFont="1" applyFill="1" applyBorder="1" applyAlignment="1" applyProtection="1">
      <alignment horizontal="left" vertical="center"/>
      <protection locked="0"/>
    </xf>
    <xf numFmtId="0" fontId="54" fillId="3" borderId="4" xfId="0" applyFont="1" applyFill="1" applyBorder="1" applyAlignment="1" applyProtection="1">
      <alignment wrapText="1"/>
      <protection locked="0"/>
    </xf>
    <xf numFmtId="10" fontId="0" fillId="0" borderId="11" xfId="21" applyNumberFormat="1" applyFont="1" applyFill="1" applyBorder="1" applyAlignment="1" applyProtection="1">
      <alignment horizontal="center"/>
      <protection locked="0"/>
    </xf>
    <xf numFmtId="0" fontId="51" fillId="30" borderId="93" xfId="0" applyFont="1" applyFill="1" applyBorder="1" applyAlignment="1">
      <alignment horizontal="center" vertical="center" wrapText="1"/>
    </xf>
    <xf numFmtId="10" fontId="0" fillId="0" borderId="1" xfId="21" applyNumberFormat="1" applyFont="1" applyFill="1" applyBorder="1" applyProtection="1"/>
    <xf numFmtId="9" fontId="0" fillId="0" borderId="1" xfId="21" applyFont="1" applyFill="1" applyBorder="1" applyProtection="1"/>
    <xf numFmtId="172" fontId="0" fillId="0" borderId="1" xfId="21" applyNumberFormat="1" applyFont="1" applyFill="1" applyBorder="1" applyProtection="1"/>
    <xf numFmtId="9" fontId="25" fillId="0" borderId="1" xfId="21" applyFont="1" applyFill="1" applyBorder="1" applyProtection="1"/>
    <xf numFmtId="0" fontId="25" fillId="0" borderId="11" xfId="0" applyFont="1" applyBorder="1" applyAlignment="1">
      <alignment wrapText="1"/>
    </xf>
    <xf numFmtId="172" fontId="25" fillId="0" borderId="1" xfId="21" applyNumberFormat="1" applyFont="1" applyFill="1" applyBorder="1" applyProtection="1"/>
    <xf numFmtId="0" fontId="25" fillId="3" borderId="1" xfId="0" applyFont="1" applyFill="1" applyBorder="1"/>
    <xf numFmtId="0" fontId="25" fillId="3" borderId="11" xfId="0" applyFont="1" applyFill="1" applyBorder="1" applyAlignment="1">
      <alignment wrapText="1"/>
    </xf>
    <xf numFmtId="175" fontId="7" fillId="0" borderId="0" xfId="2867" applyNumberFormat="1" applyFont="1" applyFill="1" applyBorder="1" applyAlignment="1">
      <alignment horizontal="center" vertical="center"/>
    </xf>
    <xf numFmtId="10" fontId="7" fillId="0" borderId="0" xfId="24" applyNumberFormat="1" applyFont="1" applyFill="1" applyBorder="1" applyAlignment="1">
      <alignment horizontal="center" vertical="center"/>
    </xf>
    <xf numFmtId="9" fontId="60" fillId="0" borderId="0" xfId="24" applyFont="1" applyFill="1" applyBorder="1" applyAlignment="1">
      <alignment horizontal="center" vertical="center"/>
    </xf>
    <xf numFmtId="10" fontId="60" fillId="0" borderId="0" xfId="24" applyNumberFormat="1" applyFont="1" applyFill="1" applyBorder="1" applyAlignment="1">
      <alignment horizontal="center" vertical="center" wrapText="1"/>
    </xf>
    <xf numFmtId="10" fontId="64" fillId="0" borderId="0" xfId="24" applyNumberFormat="1" applyFont="1" applyFill="1" applyBorder="1" applyAlignment="1">
      <alignment horizontal="center" vertical="center" wrapText="1"/>
    </xf>
    <xf numFmtId="37" fontId="7" fillId="0" borderId="0" xfId="10" applyNumberFormat="1" applyFont="1" applyFill="1" applyBorder="1" applyAlignment="1">
      <alignment horizontal="center" vertical="center"/>
    </xf>
    <xf numFmtId="39" fontId="7" fillId="0" borderId="0" xfId="10" applyNumberFormat="1" applyFont="1" applyFill="1" applyBorder="1" applyAlignment="1">
      <alignment horizontal="center" vertical="center"/>
    </xf>
    <xf numFmtId="39" fontId="57" fillId="0" borderId="0" xfId="10" applyNumberFormat="1" applyFont="1" applyFill="1" applyBorder="1" applyAlignment="1">
      <alignment horizontal="center" vertical="center"/>
    </xf>
    <xf numFmtId="175" fontId="5" fillId="0" borderId="1" xfId="3" applyNumberFormat="1" applyFont="1" applyFill="1" applyBorder="1" applyAlignment="1">
      <alignment horizontal="center" vertical="center"/>
    </xf>
    <xf numFmtId="37" fontId="5" fillId="0" borderId="1" xfId="9" applyNumberFormat="1" applyFont="1" applyFill="1" applyBorder="1" applyAlignment="1">
      <alignment horizontal="center" vertical="center"/>
    </xf>
    <xf numFmtId="183" fontId="5" fillId="0" borderId="1" xfId="5" applyNumberFormat="1" applyFont="1" applyFill="1" applyBorder="1" applyAlignment="1">
      <alignment horizontal="center" vertical="center"/>
    </xf>
    <xf numFmtId="182" fontId="5" fillId="0" borderId="1" xfId="10" applyNumberFormat="1" applyFont="1" applyFill="1" applyBorder="1" applyAlignment="1">
      <alignment horizontal="center" vertical="center" wrapText="1"/>
    </xf>
    <xf numFmtId="2" fontId="5" fillId="0" borderId="1" xfId="21" applyNumberFormat="1" applyFont="1" applyFill="1" applyBorder="1" applyAlignment="1">
      <alignment horizontal="center" vertical="center" wrapText="1"/>
    </xf>
    <xf numFmtId="180" fontId="5" fillId="0" borderId="1" xfId="10" applyNumberFormat="1" applyFont="1" applyFill="1" applyBorder="1" applyAlignment="1">
      <alignment horizontal="center" vertical="center"/>
    </xf>
    <xf numFmtId="37" fontId="5" fillId="0" borderId="1" xfId="10" applyNumberFormat="1" applyFont="1" applyFill="1" applyBorder="1" applyAlignment="1">
      <alignment horizontal="center" vertical="center"/>
    </xf>
    <xf numFmtId="181" fontId="5" fillId="0" borderId="1" xfId="2865" applyNumberFormat="1" applyFont="1" applyFill="1" applyBorder="1" applyAlignment="1">
      <alignment horizontal="center" vertical="center"/>
    </xf>
    <xf numFmtId="42" fontId="5" fillId="0" borderId="1" xfId="2865" applyFont="1" applyFill="1" applyBorder="1" applyAlignment="1">
      <alignment horizontal="center" vertical="center" wrapText="1"/>
    </xf>
    <xf numFmtId="180" fontId="5" fillId="0" borderId="1" xfId="9" applyNumberFormat="1" applyFont="1" applyFill="1" applyBorder="1" applyAlignment="1">
      <alignment horizontal="center" vertical="center"/>
    </xf>
    <xf numFmtId="180" fontId="5" fillId="0" borderId="1" xfId="2865" applyNumberFormat="1" applyFont="1" applyFill="1" applyBorder="1" applyAlignment="1">
      <alignment horizontal="center" vertical="center" wrapText="1"/>
    </xf>
    <xf numFmtId="188" fontId="5" fillId="0" borderId="1" xfId="9" applyNumberFormat="1" applyFont="1" applyFill="1" applyBorder="1" applyAlignment="1">
      <alignment horizontal="center" vertical="center" wrapText="1"/>
    </xf>
    <xf numFmtId="187" fontId="5" fillId="0" borderId="1" xfId="9" applyNumberFormat="1" applyFont="1" applyFill="1" applyBorder="1" applyAlignment="1">
      <alignment horizontal="center" vertical="center" wrapText="1"/>
    </xf>
    <xf numFmtId="180" fontId="5" fillId="0" borderId="1" xfId="9" applyNumberFormat="1" applyFont="1" applyFill="1" applyBorder="1" applyAlignment="1" applyProtection="1">
      <alignment horizontal="center" vertical="center"/>
      <protection locked="0"/>
    </xf>
    <xf numFmtId="181" fontId="5" fillId="0" borderId="1" xfId="9" applyNumberFormat="1" applyFont="1" applyFill="1" applyBorder="1" applyAlignment="1" applyProtection="1">
      <alignment horizontal="center" vertical="center"/>
    </xf>
    <xf numFmtId="181" fontId="5" fillId="0" borderId="1" xfId="9" applyNumberFormat="1" applyFont="1" applyFill="1" applyBorder="1" applyAlignment="1" applyProtection="1">
      <alignment horizontal="center" vertical="center"/>
      <protection locked="0"/>
    </xf>
    <xf numFmtId="175" fontId="5" fillId="0" borderId="1" xfId="5" applyNumberFormat="1" applyFont="1" applyFill="1" applyBorder="1" applyAlignment="1">
      <alignment horizontal="center" vertical="center"/>
    </xf>
    <xf numFmtId="180" fontId="5" fillId="0" borderId="1" xfId="21" applyNumberFormat="1" applyFont="1" applyFill="1" applyBorder="1" applyAlignment="1">
      <alignment horizontal="center" vertical="center" wrapText="1"/>
    </xf>
    <xf numFmtId="169" fontId="5" fillId="0" borderId="1" xfId="2867" applyFont="1" applyFill="1" applyBorder="1" applyAlignment="1">
      <alignment horizontal="center" vertical="center" wrapText="1"/>
    </xf>
    <xf numFmtId="4" fontId="5" fillId="0" borderId="1" xfId="10" applyNumberFormat="1" applyFont="1" applyFill="1" applyBorder="1" applyAlignment="1">
      <alignment horizontal="center" vertical="center" wrapText="1"/>
    </xf>
    <xf numFmtId="2" fontId="5" fillId="0" borderId="1" xfId="21" applyNumberFormat="1" applyFont="1" applyFill="1" applyBorder="1" applyAlignment="1" applyProtection="1">
      <alignment horizontal="center" vertical="center" wrapText="1"/>
    </xf>
    <xf numFmtId="169" fontId="5" fillId="0" borderId="1" xfId="3" applyFont="1" applyFill="1" applyBorder="1" applyAlignment="1">
      <alignment horizontal="center" vertical="center" wrapText="1"/>
    </xf>
    <xf numFmtId="37" fontId="5" fillId="0" borderId="2" xfId="10"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184" fontId="5" fillId="0" borderId="2" xfId="10" applyNumberFormat="1" applyFont="1" applyFill="1" applyBorder="1" applyAlignment="1">
      <alignment horizontal="center" vertical="center"/>
    </xf>
    <xf numFmtId="4" fontId="5" fillId="0" borderId="2" xfId="10" applyNumberFormat="1" applyFont="1" applyFill="1" applyBorder="1" applyAlignment="1">
      <alignment horizontal="center" vertical="center" wrapText="1"/>
    </xf>
    <xf numFmtId="169" fontId="5" fillId="0" borderId="2" xfId="2867" applyFont="1" applyFill="1" applyBorder="1" applyAlignment="1">
      <alignment horizontal="center" vertical="center" wrapText="1"/>
    </xf>
    <xf numFmtId="182" fontId="5" fillId="0" borderId="2" xfId="10" applyNumberFormat="1" applyFont="1" applyFill="1" applyBorder="1" applyAlignment="1">
      <alignment horizontal="center" vertical="center" wrapText="1"/>
    </xf>
    <xf numFmtId="2" fontId="5" fillId="0" borderId="2" xfId="21" applyNumberFormat="1" applyFont="1" applyFill="1" applyBorder="1" applyAlignment="1">
      <alignment horizontal="center" vertical="center" wrapText="1"/>
    </xf>
    <xf numFmtId="4" fontId="5" fillId="0" borderId="2" xfId="10" applyNumberFormat="1" applyFont="1" applyFill="1" applyBorder="1" applyAlignment="1" applyProtection="1">
      <alignment horizontal="center" vertical="center" wrapText="1"/>
    </xf>
    <xf numFmtId="4" fontId="5" fillId="0" borderId="2" xfId="10" applyNumberFormat="1" applyFont="1" applyFill="1" applyBorder="1" applyAlignment="1" applyProtection="1">
      <alignment horizontal="center" vertical="center" wrapText="1"/>
      <protection locked="0"/>
    </xf>
    <xf numFmtId="180" fontId="5" fillId="4" borderId="70" xfId="10" applyNumberFormat="1" applyFont="1" applyFill="1" applyBorder="1" applyAlignment="1">
      <alignment horizontal="center" vertical="center" wrapText="1"/>
    </xf>
    <xf numFmtId="180" fontId="5" fillId="4" borderId="50" xfId="10" applyNumberFormat="1" applyFont="1" applyFill="1" applyBorder="1" applyAlignment="1">
      <alignment horizontal="center" vertical="center" wrapText="1"/>
    </xf>
    <xf numFmtId="180" fontId="5" fillId="4" borderId="50" xfId="10" applyNumberFormat="1" applyFont="1" applyFill="1" applyBorder="1" applyAlignment="1" applyProtection="1">
      <alignment horizontal="center" vertical="center" wrapText="1"/>
    </xf>
    <xf numFmtId="181" fontId="5" fillId="4" borderId="50" xfId="9" applyNumberFormat="1" applyFont="1" applyFill="1" applyBorder="1" applyAlignment="1">
      <alignment horizontal="center" vertical="center"/>
    </xf>
    <xf numFmtId="183" fontId="5" fillId="0" borderId="5" xfId="5" applyNumberFormat="1" applyFont="1" applyFill="1" applyBorder="1" applyAlignment="1">
      <alignment horizontal="center" vertical="center"/>
    </xf>
    <xf numFmtId="175" fontId="5" fillId="0" borderId="5" xfId="5" applyNumberFormat="1" applyFont="1" applyFill="1" applyBorder="1" applyAlignment="1">
      <alignment horizontal="center" vertical="center"/>
    </xf>
    <xf numFmtId="169" fontId="5" fillId="0" borderId="5" xfId="3" applyFont="1" applyFill="1" applyBorder="1" applyAlignment="1">
      <alignment horizontal="center" vertical="center" wrapText="1"/>
    </xf>
    <xf numFmtId="175" fontId="5" fillId="0" borderId="5" xfId="3" applyNumberFormat="1" applyFont="1" applyFill="1" applyBorder="1" applyAlignment="1">
      <alignment horizontal="center" vertical="center" wrapText="1"/>
    </xf>
    <xf numFmtId="180" fontId="5" fillId="0" borderId="1" xfId="10" applyNumberFormat="1" applyFont="1" applyFill="1" applyBorder="1" applyAlignment="1">
      <alignment horizontal="center" vertical="center" wrapText="1"/>
    </xf>
    <xf numFmtId="9" fontId="5" fillId="0" borderId="1" xfId="21" applyFont="1" applyFill="1" applyBorder="1" applyAlignment="1" applyProtection="1">
      <alignment horizontal="center" vertical="center"/>
      <protection locked="0"/>
    </xf>
    <xf numFmtId="175" fontId="5" fillId="0" borderId="2" xfId="3" applyNumberFormat="1" applyFont="1" applyFill="1" applyBorder="1" applyAlignment="1">
      <alignment horizontal="center" vertical="center" wrapText="1"/>
    </xf>
    <xf numFmtId="182" fontId="5" fillId="0" borderId="2" xfId="10" applyNumberFormat="1" applyFont="1" applyFill="1" applyBorder="1" applyAlignment="1" applyProtection="1">
      <alignment horizontal="center" vertical="center" wrapText="1"/>
    </xf>
    <xf numFmtId="3" fontId="5" fillId="0" borderId="2" xfId="10" applyNumberFormat="1" applyFont="1" applyFill="1" applyBorder="1" applyAlignment="1" applyProtection="1">
      <alignment horizontal="center" vertical="center" wrapText="1"/>
    </xf>
    <xf numFmtId="3" fontId="5" fillId="0" borderId="2" xfId="10" applyNumberFormat="1" applyFont="1" applyFill="1" applyBorder="1" applyAlignment="1" applyProtection="1">
      <alignment horizontal="center" vertical="center" wrapText="1"/>
      <protection locked="0"/>
    </xf>
    <xf numFmtId="37" fontId="5" fillId="0" borderId="5" xfId="9" applyNumberFormat="1" applyFont="1" applyFill="1" applyBorder="1" applyAlignment="1">
      <alignment horizontal="center" vertical="center"/>
    </xf>
    <xf numFmtId="184" fontId="5" fillId="0" borderId="5" xfId="9" applyNumberFormat="1" applyFont="1" applyFill="1" applyBorder="1" applyAlignment="1">
      <alignment horizontal="center" vertical="center"/>
    </xf>
    <xf numFmtId="184" fontId="5" fillId="0" borderId="5" xfId="10" applyNumberFormat="1" applyFont="1" applyFill="1" applyBorder="1" applyAlignment="1">
      <alignment horizontal="center" vertical="center"/>
    </xf>
    <xf numFmtId="39" fontId="5" fillId="0" borderId="5" xfId="9" applyNumberFormat="1" applyFont="1" applyFill="1" applyBorder="1" applyAlignment="1">
      <alignment horizontal="center" vertical="center"/>
    </xf>
    <xf numFmtId="2" fontId="5" fillId="0" borderId="5" xfId="21" applyNumberFormat="1" applyFont="1" applyFill="1" applyBorder="1" applyAlignment="1">
      <alignment horizontal="center" vertical="center" wrapText="1"/>
    </xf>
    <xf numFmtId="181" fontId="5" fillId="0" borderId="1" xfId="10" applyNumberFormat="1" applyFont="1" applyFill="1" applyBorder="1" applyAlignment="1">
      <alignment horizontal="center" vertical="center"/>
    </xf>
    <xf numFmtId="180" fontId="5" fillId="0" borderId="1" xfId="10" applyNumberFormat="1" applyFont="1" applyFill="1" applyBorder="1" applyAlignment="1">
      <alignment vertical="center" wrapText="1"/>
    </xf>
    <xf numFmtId="181" fontId="5" fillId="0" borderId="1" xfId="10" applyNumberFormat="1" applyFont="1" applyFill="1" applyBorder="1" applyAlignment="1">
      <alignment vertical="center" wrapText="1"/>
    </xf>
    <xf numFmtId="180" fontId="5" fillId="0" borderId="1" xfId="9" applyNumberFormat="1" applyFont="1" applyFill="1" applyBorder="1" applyAlignment="1" applyProtection="1">
      <alignment horizontal="center" vertical="center"/>
    </xf>
    <xf numFmtId="37" fontId="5" fillId="0" borderId="2" xfId="9" applyNumberFormat="1" applyFont="1" applyFill="1" applyBorder="1" applyAlignment="1">
      <alignment horizontal="center" vertical="center"/>
    </xf>
    <xf numFmtId="39" fontId="5" fillId="0" borderId="5" xfId="10" applyNumberFormat="1" applyFont="1" applyFill="1" applyBorder="1" applyAlignment="1">
      <alignment horizontal="center" vertical="center"/>
    </xf>
    <xf numFmtId="181" fontId="5" fillId="0" borderId="1" xfId="2865" applyNumberFormat="1" applyFont="1" applyFill="1" applyBorder="1" applyAlignment="1">
      <alignment horizontal="center" vertical="center" wrapText="1"/>
    </xf>
    <xf numFmtId="2" fontId="5" fillId="0" borderId="1" xfId="21" applyNumberFormat="1" applyFont="1" applyFill="1" applyBorder="1" applyAlignment="1" applyProtection="1">
      <alignment horizontal="center" vertical="center" wrapText="1"/>
      <protection locked="0"/>
    </xf>
    <xf numFmtId="180" fontId="5" fillId="4" borderId="50" xfId="10" applyNumberFormat="1" applyFont="1" applyFill="1" applyBorder="1" applyAlignment="1" applyProtection="1">
      <alignment horizontal="center" vertical="center" wrapText="1"/>
      <protection locked="0"/>
    </xf>
    <xf numFmtId="0" fontId="89" fillId="29" borderId="81" xfId="0" applyFont="1" applyFill="1" applyBorder="1" applyAlignment="1">
      <alignment horizontal="center" vertical="center" wrapText="1"/>
    </xf>
    <xf numFmtId="0" fontId="0" fillId="0" borderId="0" xfId="0" applyAlignment="1">
      <alignment horizontal="center" vertical="center"/>
    </xf>
    <xf numFmtId="0" fontId="54" fillId="0" borderId="3" xfId="0" applyFont="1" applyBorder="1" applyAlignment="1">
      <alignment wrapText="1"/>
    </xf>
    <xf numFmtId="6" fontId="54" fillId="0" borderId="34" xfId="0" applyNumberFormat="1" applyFont="1" applyBorder="1"/>
    <xf numFmtId="0" fontId="54" fillId="0" borderId="1" xfId="0" applyFont="1" applyBorder="1" applyAlignment="1">
      <alignment wrapText="1"/>
    </xf>
    <xf numFmtId="6" fontId="54" fillId="0" borderId="2" xfId="0" applyNumberFormat="1" applyFont="1" applyBorder="1"/>
    <xf numFmtId="0" fontId="54" fillId="0" borderId="4" xfId="0" applyFont="1" applyBorder="1" applyAlignment="1">
      <alignment wrapText="1"/>
    </xf>
    <xf numFmtId="0" fontId="54" fillId="0" borderId="5" xfId="0" applyFont="1" applyBorder="1" applyAlignment="1">
      <alignment wrapText="1"/>
    </xf>
    <xf numFmtId="0" fontId="0" fillId="0" borderId="5" xfId="0" applyBorder="1" applyAlignment="1">
      <alignment wrapText="1"/>
    </xf>
    <xf numFmtId="172" fontId="0" fillId="0" borderId="5" xfId="21" applyNumberFormat="1" applyFont="1" applyFill="1" applyBorder="1" applyProtection="1"/>
    <xf numFmtId="0" fontId="0" fillId="0" borderId="1" xfId="0" applyBorder="1" applyAlignment="1">
      <alignment wrapText="1"/>
    </xf>
    <xf numFmtId="0" fontId="0" fillId="0" borderId="8" xfId="0" applyBorder="1" applyAlignment="1">
      <alignment wrapText="1"/>
    </xf>
    <xf numFmtId="9" fontId="54" fillId="0" borderId="1" xfId="0" applyNumberFormat="1" applyFont="1" applyBorder="1" applyAlignment="1">
      <alignment wrapText="1"/>
    </xf>
    <xf numFmtId="172" fontId="0" fillId="0" borderId="8" xfId="0" applyNumberFormat="1" applyBorder="1" applyAlignment="1">
      <alignment horizontal="right" wrapText="1"/>
    </xf>
    <xf numFmtId="9" fontId="0" fillId="0" borderId="8" xfId="0" applyNumberFormat="1" applyBorder="1" applyAlignment="1">
      <alignment horizontal="right" wrapText="1"/>
    </xf>
    <xf numFmtId="0" fontId="0" fillId="0" borderId="4" xfId="0" applyBorder="1" applyAlignment="1">
      <alignment wrapText="1"/>
    </xf>
    <xf numFmtId="0" fontId="0" fillId="0" borderId="64" xfId="0" applyBorder="1" applyAlignment="1">
      <alignment wrapText="1"/>
    </xf>
    <xf numFmtId="0" fontId="0" fillId="0" borderId="38" xfId="0" applyBorder="1"/>
    <xf numFmtId="0" fontId="0" fillId="0" borderId="3" xfId="0" applyBorder="1" applyAlignment="1">
      <alignment wrapText="1"/>
    </xf>
    <xf numFmtId="172" fontId="0" fillId="0" borderId="1" xfId="21" applyNumberFormat="1" applyFont="1" applyBorder="1" applyProtection="1"/>
    <xf numFmtId="172" fontId="0" fillId="0" borderId="1" xfId="0" applyNumberFormat="1" applyBorder="1" applyAlignment="1">
      <alignment horizontal="right" wrapText="1"/>
    </xf>
    <xf numFmtId="9" fontId="0" fillId="0" borderId="1" xfId="0" applyNumberFormat="1" applyBorder="1" applyAlignment="1">
      <alignment horizontal="right" wrapText="1"/>
    </xf>
    <xf numFmtId="172" fontId="0" fillId="0" borderId="1" xfId="21" applyNumberFormat="1" applyFont="1" applyFill="1" applyBorder="1" applyAlignment="1" applyProtection="1">
      <alignment horizontal="right"/>
    </xf>
    <xf numFmtId="10" fontId="0" fillId="0" borderId="4" xfId="21" applyNumberFormat="1" applyFont="1" applyFill="1" applyBorder="1" applyProtection="1"/>
    <xf numFmtId="0" fontId="54" fillId="0" borderId="2" xfId="0" applyFont="1" applyBorder="1" applyAlignment="1">
      <alignment wrapText="1"/>
    </xf>
    <xf numFmtId="0" fontId="0" fillId="0" borderId="2" xfId="0" applyBorder="1" applyAlignment="1">
      <alignment wrapText="1"/>
    </xf>
    <xf numFmtId="10" fontId="0" fillId="0" borderId="2" xfId="21" applyNumberFormat="1" applyFont="1" applyFill="1" applyBorder="1" applyProtection="1"/>
    <xf numFmtId="0" fontId="54" fillId="3" borderId="3" xfId="0" applyFont="1" applyFill="1" applyBorder="1" applyAlignment="1">
      <alignment wrapText="1"/>
    </xf>
    <xf numFmtId="0" fontId="54" fillId="3" borderId="32" xfId="0" applyFont="1" applyFill="1" applyBorder="1" applyAlignment="1">
      <alignment wrapText="1"/>
    </xf>
    <xf numFmtId="0" fontId="54" fillId="3" borderId="16" xfId="0" applyFont="1" applyFill="1" applyBorder="1" applyAlignment="1">
      <alignment wrapText="1"/>
    </xf>
    <xf numFmtId="0" fontId="0" fillId="3" borderId="16" xfId="0" applyFill="1" applyBorder="1" applyAlignment="1">
      <alignment wrapText="1"/>
    </xf>
    <xf numFmtId="172" fontId="0" fillId="3" borderId="16" xfId="21" applyNumberFormat="1" applyFont="1" applyFill="1" applyBorder="1" applyProtection="1"/>
    <xf numFmtId="0" fontId="0" fillId="3" borderId="10" xfId="0" applyFill="1" applyBorder="1"/>
    <xf numFmtId="0" fontId="54" fillId="3" borderId="1" xfId="0" applyFont="1" applyFill="1" applyBorder="1" applyAlignment="1">
      <alignment wrapText="1"/>
    </xf>
    <xf numFmtId="0" fontId="54" fillId="3" borderId="6" xfId="0" applyFont="1" applyFill="1" applyBorder="1" applyAlignment="1">
      <alignment wrapText="1"/>
    </xf>
    <xf numFmtId="0" fontId="54" fillId="3" borderId="8" xfId="0" applyFont="1" applyFill="1" applyBorder="1" applyAlignment="1">
      <alignment wrapText="1"/>
    </xf>
    <xf numFmtId="0" fontId="0" fillId="3" borderId="8" xfId="0" applyFill="1" applyBorder="1" applyAlignment="1">
      <alignment wrapText="1"/>
    </xf>
    <xf numFmtId="172" fontId="0" fillId="3" borderId="8" xfId="21" applyNumberFormat="1" applyFont="1" applyFill="1" applyBorder="1" applyProtection="1"/>
    <xf numFmtId="0" fontId="0" fillId="3" borderId="11" xfId="0" applyFill="1" applyBorder="1"/>
    <xf numFmtId="0" fontId="0" fillId="3" borderId="8" xfId="0" applyFill="1" applyBorder="1"/>
    <xf numFmtId="9" fontId="54" fillId="3" borderId="8" xfId="0" applyNumberFormat="1" applyFont="1" applyFill="1" applyBorder="1" applyAlignment="1">
      <alignment wrapText="1"/>
    </xf>
    <xf numFmtId="172" fontId="0" fillId="3" borderId="8" xfId="0" applyNumberFormat="1" applyFill="1" applyBorder="1" applyAlignment="1">
      <alignment horizontal="right" wrapText="1"/>
    </xf>
    <xf numFmtId="10" fontId="0" fillId="3" borderId="8" xfId="21" applyNumberFormat="1" applyFont="1" applyFill="1" applyBorder="1" applyProtection="1"/>
    <xf numFmtId="9" fontId="0" fillId="3" borderId="8" xfId="0" applyNumberFormat="1" applyFill="1" applyBorder="1" applyAlignment="1">
      <alignment horizontal="right" wrapText="1"/>
    </xf>
    <xf numFmtId="172" fontId="0" fillId="3" borderId="8" xfId="21" applyNumberFormat="1" applyFont="1" applyFill="1" applyBorder="1" applyAlignment="1" applyProtection="1">
      <alignment horizontal="right"/>
    </xf>
    <xf numFmtId="0" fontId="54" fillId="3" borderId="35" xfId="0" applyFont="1" applyFill="1" applyBorder="1" applyAlignment="1">
      <alignment wrapText="1"/>
    </xf>
    <xf numFmtId="0" fontId="54" fillId="3" borderId="29" xfId="0" applyFont="1" applyFill="1" applyBorder="1" applyAlignment="1">
      <alignment wrapText="1"/>
    </xf>
    <xf numFmtId="0" fontId="0" fillId="3" borderId="64" xfId="0" applyFill="1" applyBorder="1" applyAlignment="1">
      <alignment wrapText="1"/>
    </xf>
    <xf numFmtId="172" fontId="0" fillId="3" borderId="96" xfId="21" applyNumberFormat="1" applyFont="1" applyFill="1" applyBorder="1" applyAlignment="1" applyProtection="1">
      <alignment horizontal="right"/>
    </xf>
    <xf numFmtId="182" fontId="5" fillId="0" borderId="2" xfId="10" applyNumberFormat="1" applyFont="1" applyFill="1" applyBorder="1" applyAlignment="1" applyProtection="1">
      <alignment horizontal="center" vertical="center" wrapText="1"/>
      <protection locked="0"/>
    </xf>
    <xf numFmtId="172" fontId="0" fillId="0" borderId="1" xfId="21" applyNumberFormat="1" applyFont="1" applyFill="1" applyBorder="1" applyProtection="1">
      <protection locked="0"/>
    </xf>
    <xf numFmtId="10" fontId="0" fillId="0" borderId="1" xfId="21" applyNumberFormat="1" applyFont="1" applyFill="1" applyBorder="1" applyProtection="1">
      <protection locked="0"/>
    </xf>
    <xf numFmtId="172" fontId="0" fillId="0" borderId="1" xfId="21" applyNumberFormat="1" applyFont="1" applyFill="1" applyBorder="1" applyAlignment="1" applyProtection="1">
      <alignment horizontal="right"/>
      <protection locked="0"/>
    </xf>
    <xf numFmtId="9" fontId="0" fillId="0" borderId="1" xfId="21" applyFont="1" applyFill="1" applyBorder="1" applyProtection="1">
      <protection locked="0"/>
    </xf>
    <xf numFmtId="180" fontId="5" fillId="0" borderId="0" xfId="2865" applyNumberFormat="1" applyFont="1" applyFill="1" applyAlignment="1">
      <alignment horizontal="center"/>
    </xf>
    <xf numFmtId="0" fontId="0" fillId="0" borderId="10" xfId="0" applyBorder="1" applyProtection="1">
      <protection locked="0"/>
    </xf>
    <xf numFmtId="172" fontId="0" fillId="0" borderId="1" xfId="0" applyNumberFormat="1" applyBorder="1" applyAlignment="1" applyProtection="1">
      <alignment horizontal="right" wrapText="1"/>
      <protection locked="0"/>
    </xf>
    <xf numFmtId="0" fontId="0" fillId="0" borderId="38" xfId="0" applyBorder="1" applyProtection="1">
      <protection locked="0"/>
    </xf>
    <xf numFmtId="0" fontId="0" fillId="0" borderId="18" xfId="0" applyBorder="1" applyAlignment="1" applyProtection="1">
      <alignment vertical="center"/>
      <protection locked="0"/>
    </xf>
    <xf numFmtId="0" fontId="0" fillId="0" borderId="1" xfId="0" applyBorder="1" applyAlignment="1" applyProtection="1">
      <alignment vertical="center"/>
      <protection locked="0"/>
    </xf>
    <xf numFmtId="8" fontId="0" fillId="0" borderId="5" xfId="0" applyNumberFormat="1" applyBorder="1" applyAlignment="1" applyProtection="1">
      <alignment vertical="center"/>
      <protection locked="0"/>
    </xf>
    <xf numFmtId="10" fontId="0" fillId="0" borderId="11" xfId="21" applyNumberFormat="1" applyFont="1" applyFill="1" applyBorder="1" applyAlignment="1" applyProtection="1">
      <alignment horizontal="center" vertical="center"/>
      <protection locked="0"/>
    </xf>
    <xf numFmtId="10" fontId="4" fillId="0" borderId="1" xfId="24" applyNumberFormat="1" applyFont="1" applyFill="1" applyBorder="1" applyAlignment="1" applyProtection="1">
      <alignment horizontal="center" vertical="center" wrapText="1"/>
    </xf>
    <xf numFmtId="2" fontId="5" fillId="0" borderId="5" xfId="21" applyNumberFormat="1" applyFont="1" applyFill="1" applyBorder="1" applyAlignment="1" applyProtection="1">
      <alignment horizontal="center" vertical="center" wrapText="1"/>
      <protection locked="0"/>
    </xf>
    <xf numFmtId="2" fontId="5" fillId="0" borderId="5" xfId="21" applyNumberFormat="1" applyFont="1" applyFill="1" applyBorder="1" applyAlignment="1" applyProtection="1">
      <alignment horizontal="center" vertical="center" wrapText="1"/>
    </xf>
    <xf numFmtId="4" fontId="5" fillId="4" borderId="50" xfId="0" applyNumberFormat="1" applyFont="1" applyFill="1" applyBorder="1" applyAlignment="1" applyProtection="1">
      <alignment horizontal="center" vertical="center" wrapText="1"/>
      <protection locked="0"/>
    </xf>
    <xf numFmtId="0" fontId="0" fillId="0" borderId="39" xfId="0" applyBorder="1" applyAlignment="1" applyProtection="1">
      <alignment horizontal="center" vertical="center"/>
      <protection locked="0"/>
    </xf>
    <xf numFmtId="0" fontId="54" fillId="0" borderId="2" xfId="0" applyFont="1" applyBorder="1" applyAlignment="1" applyProtection="1">
      <alignment wrapText="1"/>
      <protection locked="0"/>
    </xf>
    <xf numFmtId="0" fontId="0" fillId="0" borderId="2" xfId="0" applyBorder="1" applyAlignment="1" applyProtection="1">
      <alignment wrapText="1"/>
      <protection locked="0"/>
    </xf>
    <xf numFmtId="0" fontId="0" fillId="0" borderId="27" xfId="0" applyBorder="1" applyProtection="1">
      <protection locked="0"/>
    </xf>
    <xf numFmtId="9" fontId="0" fillId="0" borderId="0" xfId="21" applyFont="1" applyBorder="1" applyAlignment="1">
      <alignment horizontal="center"/>
    </xf>
    <xf numFmtId="10" fontId="0" fillId="0" borderId="0" xfId="0" applyNumberFormat="1"/>
    <xf numFmtId="2" fontId="5" fillId="0" borderId="1" xfId="10" applyNumberFormat="1" applyFont="1" applyFill="1" applyBorder="1" applyAlignment="1">
      <alignment horizontal="center" vertical="center"/>
    </xf>
    <xf numFmtId="2" fontId="5" fillId="0" borderId="5" xfId="10" applyNumberFormat="1" applyFont="1" applyFill="1" applyBorder="1" applyAlignment="1">
      <alignment horizontal="center" vertical="center"/>
    </xf>
    <xf numFmtId="0" fontId="4" fillId="0" borderId="0" xfId="16" applyAlignment="1" applyProtection="1">
      <alignment vertical="center"/>
      <protection locked="0"/>
    </xf>
    <xf numFmtId="0" fontId="27" fillId="3" borderId="12" xfId="0" applyFont="1" applyFill="1" applyBorder="1" applyAlignment="1" applyProtection="1">
      <alignment horizontal="center" vertical="top" wrapText="1"/>
      <protection locked="0"/>
    </xf>
    <xf numFmtId="0" fontId="4" fillId="2" borderId="0" xfId="16" applyFill="1" applyAlignment="1" applyProtection="1">
      <alignment vertical="center"/>
      <protection locked="0"/>
    </xf>
    <xf numFmtId="0" fontId="15" fillId="16" borderId="2" xfId="16" applyFont="1" applyFill="1" applyBorder="1" applyAlignment="1" applyProtection="1">
      <alignment horizontal="center" vertical="center" textRotation="90" wrapText="1"/>
      <protection locked="0"/>
    </xf>
    <xf numFmtId="0" fontId="2" fillId="16" borderId="4" xfId="16" applyFont="1" applyFill="1" applyBorder="1" applyAlignment="1" applyProtection="1">
      <alignment horizontal="center" vertical="center" wrapText="1"/>
      <protection locked="0"/>
    </xf>
    <xf numFmtId="0" fontId="2" fillId="2" borderId="0" xfId="16" applyFont="1" applyFill="1" applyAlignment="1" applyProtection="1">
      <alignment vertical="center"/>
      <protection locked="0"/>
    </xf>
    <xf numFmtId="10" fontId="73" fillId="16" borderId="3" xfId="0" applyNumberFormat="1" applyFont="1" applyFill="1" applyBorder="1" applyAlignment="1" applyProtection="1">
      <alignment vertical="center"/>
      <protection locked="0"/>
    </xf>
    <xf numFmtId="10" fontId="73" fillId="17" borderId="1" xfId="0" applyNumberFormat="1" applyFont="1" applyFill="1" applyBorder="1" applyAlignment="1" applyProtection="1">
      <alignment vertical="center"/>
      <protection locked="0"/>
    </xf>
    <xf numFmtId="169" fontId="4" fillId="2" borderId="0" xfId="3" applyFont="1" applyFill="1" applyAlignment="1" applyProtection="1">
      <alignment vertical="center"/>
      <protection locked="0"/>
    </xf>
    <xf numFmtId="10" fontId="4" fillId="2" borderId="0" xfId="16" applyNumberFormat="1" applyFill="1" applyAlignment="1" applyProtection="1">
      <alignment vertical="center"/>
      <protection locked="0"/>
    </xf>
    <xf numFmtId="172" fontId="73" fillId="17" borderId="1" xfId="0" applyNumberFormat="1" applyFont="1" applyFill="1" applyBorder="1" applyAlignment="1" applyProtection="1">
      <alignment vertical="center"/>
      <protection locked="0"/>
    </xf>
    <xf numFmtId="172" fontId="73" fillId="17" borderId="2" xfId="0" applyNumberFormat="1" applyFont="1" applyFill="1" applyBorder="1" applyAlignment="1" applyProtection="1">
      <alignment vertical="center"/>
      <protection locked="0"/>
    </xf>
    <xf numFmtId="10" fontId="73" fillId="17" borderId="4" xfId="0" applyNumberFormat="1" applyFont="1" applyFill="1" applyBorder="1" applyAlignment="1" applyProtection="1">
      <alignment vertical="center"/>
      <protection locked="0"/>
    </xf>
    <xf numFmtId="10" fontId="2" fillId="16" borderId="35" xfId="21" applyNumberFormat="1" applyFont="1" applyFill="1" applyBorder="1" applyAlignment="1" applyProtection="1">
      <alignment horizontal="center" vertical="center" wrapText="1"/>
      <protection locked="0"/>
    </xf>
    <xf numFmtId="0" fontId="2" fillId="16" borderId="45" xfId="16" applyFont="1" applyFill="1" applyBorder="1" applyAlignment="1" applyProtection="1">
      <alignment horizontal="center" vertical="top" wrapText="1"/>
      <protection locked="0"/>
    </xf>
    <xf numFmtId="0" fontId="12" fillId="2" borderId="0" xfId="16" applyFont="1" applyFill="1" applyAlignment="1" applyProtection="1">
      <alignment vertical="center"/>
      <protection locked="0"/>
    </xf>
    <xf numFmtId="0" fontId="12" fillId="0" borderId="0" xfId="16" applyFont="1" applyAlignment="1" applyProtection="1">
      <alignment vertical="center"/>
      <protection locked="0"/>
    </xf>
    <xf numFmtId="0" fontId="4" fillId="2" borderId="0" xfId="16" applyFill="1" applyAlignment="1" applyProtection="1">
      <alignment horizontal="left" vertical="center"/>
      <protection locked="0"/>
    </xf>
    <xf numFmtId="10" fontId="3" fillId="2" borderId="0" xfId="16" applyNumberFormat="1" applyFont="1" applyFill="1" applyAlignment="1" applyProtection="1">
      <alignment vertical="center"/>
      <protection locked="0"/>
    </xf>
    <xf numFmtId="0" fontId="4" fillId="2" borderId="0" xfId="16" applyFill="1" applyAlignment="1" applyProtection="1">
      <alignment vertical="top"/>
      <protection locked="0"/>
    </xf>
    <xf numFmtId="0" fontId="21" fillId="4" borderId="1" xfId="0" applyFont="1"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10" fontId="4" fillId="0" borderId="0" xfId="16" applyNumberFormat="1" applyAlignment="1" applyProtection="1">
      <alignment vertical="center"/>
      <protection locked="0"/>
    </xf>
    <xf numFmtId="0" fontId="4" fillId="0" borderId="0" xfId="16" applyAlignment="1" applyProtection="1">
      <alignment horizontal="left" vertical="center"/>
      <protection locked="0"/>
    </xf>
    <xf numFmtId="10" fontId="0" fillId="0" borderId="3" xfId="21" applyNumberFormat="1" applyFont="1" applyFill="1" applyBorder="1" applyProtection="1"/>
    <xf numFmtId="0" fontId="0" fillId="0" borderId="2" xfId="0" applyBorder="1"/>
    <xf numFmtId="9" fontId="0" fillId="0" borderId="2" xfId="21" applyFont="1" applyFill="1" applyBorder="1" applyProtection="1"/>
    <xf numFmtId="172" fontId="72" fillId="16" borderId="7" xfId="0" applyNumberFormat="1" applyFont="1" applyFill="1" applyBorder="1" applyAlignment="1">
      <alignment vertical="center"/>
    </xf>
    <xf numFmtId="172" fontId="72" fillId="17" borderId="7" xfId="0" applyNumberFormat="1" applyFont="1" applyFill="1" applyBorder="1" applyAlignment="1">
      <alignment vertical="center"/>
    </xf>
    <xf numFmtId="10" fontId="93" fillId="0" borderId="1" xfId="21" applyNumberFormat="1" applyFont="1" applyFill="1" applyBorder="1" applyAlignment="1" applyProtection="1">
      <alignment horizontal="center" vertical="center"/>
    </xf>
    <xf numFmtId="172" fontId="72" fillId="17" borderId="54" xfId="0" applyNumberFormat="1" applyFont="1" applyFill="1" applyBorder="1" applyAlignment="1">
      <alignment vertical="center"/>
    </xf>
    <xf numFmtId="172" fontId="72" fillId="16" borderId="3" xfId="0" applyNumberFormat="1" applyFont="1" applyFill="1" applyBorder="1" applyAlignment="1">
      <alignment vertical="center"/>
    </xf>
    <xf numFmtId="172" fontId="72" fillId="17" borderId="1" xfId="0" applyNumberFormat="1" applyFont="1" applyFill="1" applyBorder="1" applyAlignment="1">
      <alignment vertical="center"/>
    </xf>
    <xf numFmtId="172" fontId="72" fillId="16" borderId="1" xfId="0" applyNumberFormat="1" applyFont="1" applyFill="1" applyBorder="1" applyAlignment="1">
      <alignment vertical="center"/>
    </xf>
    <xf numFmtId="172" fontId="72" fillId="17" borderId="4" xfId="0" applyNumberFormat="1" applyFont="1" applyFill="1" applyBorder="1" applyAlignment="1">
      <alignment vertical="center"/>
    </xf>
    <xf numFmtId="10" fontId="96" fillId="0" borderId="1" xfId="21" applyNumberFormat="1" applyFont="1" applyFill="1" applyBorder="1" applyAlignment="1" applyProtection="1">
      <alignment horizontal="center" vertical="center"/>
    </xf>
    <xf numFmtId="180" fontId="5" fillId="34" borderId="17" xfId="10" applyNumberFormat="1" applyFont="1" applyFill="1" applyBorder="1" applyAlignment="1">
      <alignment horizontal="center" vertical="center" wrapText="1"/>
    </xf>
    <xf numFmtId="180" fontId="5" fillId="34" borderId="3" xfId="10" applyNumberFormat="1" applyFont="1" applyFill="1" applyBorder="1" applyAlignment="1">
      <alignment horizontal="center" vertical="center" wrapText="1"/>
    </xf>
    <xf numFmtId="180" fontId="5" fillId="34" borderId="3" xfId="10" applyNumberFormat="1" applyFont="1" applyFill="1" applyBorder="1" applyAlignment="1" applyProtection="1">
      <alignment horizontal="center" vertical="center" wrapText="1"/>
    </xf>
    <xf numFmtId="180" fontId="5" fillId="34" borderId="3" xfId="10" applyNumberFormat="1" applyFont="1" applyFill="1" applyBorder="1" applyAlignment="1" applyProtection="1">
      <alignment horizontal="center" vertical="center" wrapText="1"/>
      <protection locked="0"/>
    </xf>
    <xf numFmtId="4" fontId="5" fillId="34" borderId="3" xfId="0" applyNumberFormat="1" applyFont="1" applyFill="1" applyBorder="1" applyAlignment="1" applyProtection="1">
      <alignment horizontal="center" vertical="center" wrapText="1"/>
      <protection locked="0"/>
    </xf>
    <xf numFmtId="180" fontId="5" fillId="34" borderId="18" xfId="10" applyNumberFormat="1" applyFont="1" applyFill="1" applyBorder="1" applyAlignment="1">
      <alignment horizontal="center" vertical="center" wrapText="1"/>
    </xf>
    <xf numFmtId="180" fontId="5" fillId="34" borderId="1" xfId="10" applyNumberFormat="1" applyFont="1" applyFill="1" applyBorder="1" applyAlignment="1">
      <alignment horizontal="center" vertical="center" wrapText="1"/>
    </xf>
    <xf numFmtId="180" fontId="5" fillId="34" borderId="1" xfId="10" applyNumberFormat="1" applyFont="1" applyFill="1" applyBorder="1" applyAlignment="1" applyProtection="1">
      <alignment horizontal="center" vertical="center" wrapText="1"/>
    </xf>
    <xf numFmtId="180" fontId="5" fillId="34" borderId="1" xfId="10" applyNumberFormat="1" applyFont="1" applyFill="1" applyBorder="1" applyAlignment="1" applyProtection="1">
      <alignment horizontal="center" vertical="center" wrapText="1"/>
      <protection locked="0"/>
    </xf>
    <xf numFmtId="4" fontId="5" fillId="34" borderId="1" xfId="0" applyNumberFormat="1" applyFont="1" applyFill="1" applyBorder="1" applyAlignment="1" applyProtection="1">
      <alignment horizontal="center" vertical="center" wrapText="1"/>
      <protection locked="0"/>
    </xf>
    <xf numFmtId="181" fontId="5" fillId="34" borderId="1" xfId="9" applyNumberFormat="1" applyFont="1" applyFill="1" applyBorder="1" applyAlignment="1" applyProtection="1">
      <alignment horizontal="center" vertical="center"/>
      <protection locked="0"/>
    </xf>
    <xf numFmtId="181" fontId="5" fillId="34" borderId="1" xfId="9" applyNumberFormat="1" applyFont="1" applyFill="1" applyBorder="1" applyAlignment="1">
      <alignment horizontal="center" vertical="center"/>
    </xf>
    <xf numFmtId="180" fontId="5" fillId="34" borderId="63" xfId="0" applyNumberFormat="1" applyFont="1" applyFill="1" applyBorder="1" applyAlignment="1">
      <alignment horizontal="center" vertical="center" wrapText="1"/>
    </xf>
    <xf numFmtId="180" fontId="5" fillId="34" borderId="4" xfId="0" applyNumberFormat="1" applyFont="1" applyFill="1" applyBorder="1" applyAlignment="1">
      <alignment horizontal="center" vertical="center" wrapText="1"/>
    </xf>
    <xf numFmtId="180" fontId="5" fillId="34" borderId="4" xfId="0" applyNumberFormat="1" applyFont="1" applyFill="1" applyBorder="1" applyAlignment="1" applyProtection="1">
      <alignment horizontal="center" vertical="center" wrapText="1"/>
      <protection locked="0"/>
    </xf>
    <xf numFmtId="4" fontId="5" fillId="34" borderId="4" xfId="0" applyNumberFormat="1" applyFont="1" applyFill="1" applyBorder="1" applyAlignment="1" applyProtection="1">
      <alignment horizontal="center" vertical="center" wrapText="1"/>
      <protection locked="0"/>
    </xf>
    <xf numFmtId="9" fontId="5" fillId="0" borderId="1" xfId="21" applyFont="1" applyFill="1" applyBorder="1" applyAlignment="1" applyProtection="1">
      <alignment horizontal="center" vertical="center"/>
    </xf>
    <xf numFmtId="172" fontId="5" fillId="0" borderId="1" xfId="21" applyNumberFormat="1" applyFont="1" applyFill="1" applyBorder="1" applyAlignment="1" applyProtection="1">
      <alignment horizontal="center" vertical="center"/>
    </xf>
    <xf numFmtId="181" fontId="5" fillId="4" borderId="50" xfId="9" applyNumberFormat="1" applyFont="1" applyFill="1" applyBorder="1" applyAlignment="1" applyProtection="1">
      <alignment horizontal="center" vertical="center"/>
    </xf>
    <xf numFmtId="9" fontId="5" fillId="0" borderId="5" xfId="21" applyFont="1" applyFill="1" applyBorder="1" applyAlignment="1" applyProtection="1">
      <alignment horizontal="center" vertical="center" wrapText="1"/>
    </xf>
    <xf numFmtId="181" fontId="5" fillId="34" borderId="1" xfId="9" applyNumberFormat="1" applyFont="1" applyFill="1" applyBorder="1" applyAlignment="1" applyProtection="1">
      <alignment horizontal="center" vertical="center"/>
    </xf>
    <xf numFmtId="6" fontId="54" fillId="0" borderId="1" xfId="0" applyNumberFormat="1" applyFont="1" applyBorder="1" applyAlignment="1">
      <alignment vertical="center"/>
    </xf>
    <xf numFmtId="0" fontId="54" fillId="0" borderId="34" xfId="0" applyFont="1" applyBorder="1"/>
    <xf numFmtId="0" fontId="54" fillId="0" borderId="3" xfId="0" applyFont="1" applyBorder="1" applyAlignment="1">
      <alignment horizontal="left" vertical="center"/>
    </xf>
    <xf numFmtId="10" fontId="0" fillId="0" borderId="1" xfId="24" applyNumberFormat="1" applyFont="1" applyFill="1" applyBorder="1"/>
    <xf numFmtId="175" fontId="0" fillId="0" borderId="1" xfId="0" applyNumberFormat="1" applyBorder="1" applyAlignment="1">
      <alignment vertical="center"/>
    </xf>
    <xf numFmtId="0" fontId="0" fillId="0" borderId="17" xfId="0" applyBorder="1"/>
    <xf numFmtId="3" fontId="5" fillId="0" borderId="5" xfId="10" applyNumberFormat="1" applyFont="1" applyFill="1" applyBorder="1" applyAlignment="1">
      <alignment horizontal="center" vertical="center"/>
    </xf>
    <xf numFmtId="2" fontId="5" fillId="0" borderId="22" xfId="10" applyNumberFormat="1" applyFont="1" applyFill="1" applyBorder="1" applyAlignment="1">
      <alignment horizontal="center" vertical="center"/>
    </xf>
    <xf numFmtId="0" fontId="2" fillId="16" borderId="2" xfId="16" applyFont="1" applyFill="1" applyBorder="1" applyAlignment="1" applyProtection="1">
      <alignment horizontal="center" vertical="center" wrapText="1"/>
      <protection locked="0"/>
    </xf>
    <xf numFmtId="0" fontId="25" fillId="0" borderId="2" xfId="0" applyFont="1" applyBorder="1" applyAlignment="1">
      <alignment horizontal="left" vertical="center"/>
    </xf>
    <xf numFmtId="183" fontId="5" fillId="0" borderId="1" xfId="5" applyNumberFormat="1" applyFont="1" applyFill="1" applyBorder="1" applyAlignment="1">
      <alignment vertical="center"/>
    </xf>
    <xf numFmtId="169" fontId="5" fillId="0" borderId="1" xfId="5" applyFont="1" applyFill="1" applyBorder="1" applyAlignment="1">
      <alignment vertical="center"/>
    </xf>
    <xf numFmtId="179" fontId="5" fillId="0" borderId="1" xfId="2867" applyNumberFormat="1" applyFont="1" applyFill="1" applyBorder="1" applyAlignment="1">
      <alignment horizontal="center" vertical="center"/>
    </xf>
    <xf numFmtId="169" fontId="84" fillId="0" borderId="1" xfId="5" applyFont="1" applyFill="1" applyBorder="1" applyAlignment="1">
      <alignment vertical="center"/>
    </xf>
    <xf numFmtId="169" fontId="5" fillId="0" borderId="1" xfId="2867" applyFont="1" applyFill="1" applyBorder="1" applyAlignment="1">
      <alignment vertical="center"/>
    </xf>
    <xf numFmtId="178" fontId="5" fillId="0" borderId="1" xfId="2867" applyNumberFormat="1" applyFont="1" applyFill="1" applyBorder="1" applyAlignment="1">
      <alignment horizontal="center" vertical="center"/>
    </xf>
    <xf numFmtId="2" fontId="5" fillId="0" borderId="1" xfId="24" applyNumberFormat="1" applyFont="1" applyFill="1" applyBorder="1" applyAlignment="1">
      <alignment horizontal="center" vertical="center" wrapText="1"/>
    </xf>
    <xf numFmtId="169" fontId="5" fillId="0" borderId="1" xfId="2867" applyFont="1" applyFill="1" applyBorder="1" applyAlignment="1">
      <alignment horizontal="center" vertical="center"/>
    </xf>
    <xf numFmtId="43" fontId="5" fillId="0" borderId="1" xfId="21" applyNumberFormat="1" applyFont="1" applyFill="1" applyBorder="1" applyAlignment="1" applyProtection="1">
      <alignment horizontal="center" vertical="center" wrapText="1"/>
      <protection locked="0"/>
    </xf>
    <xf numFmtId="2" fontId="5" fillId="0" borderId="1" xfId="24" applyNumberFormat="1" applyFont="1" applyFill="1" applyBorder="1" applyAlignment="1" applyProtection="1">
      <alignment horizontal="center" vertical="center" wrapText="1"/>
      <protection locked="0"/>
    </xf>
    <xf numFmtId="10" fontId="55" fillId="0" borderId="1" xfId="24" applyNumberFormat="1" applyFont="1" applyFill="1" applyBorder="1" applyAlignment="1">
      <alignment horizontal="center" vertical="center"/>
    </xf>
    <xf numFmtId="10" fontId="55" fillId="0" borderId="1" xfId="24" applyNumberFormat="1" applyFont="1" applyFill="1" applyBorder="1" applyAlignment="1">
      <alignment horizontal="center" vertical="center" wrapText="1"/>
    </xf>
    <xf numFmtId="10" fontId="5" fillId="0" borderId="1" xfId="24" applyNumberFormat="1" applyFont="1" applyFill="1" applyBorder="1" applyAlignment="1">
      <alignment vertical="center"/>
    </xf>
    <xf numFmtId="179" fontId="5" fillId="0" borderId="1" xfId="2867" applyNumberFormat="1" applyFont="1" applyFill="1" applyBorder="1" applyAlignment="1">
      <alignment vertical="center"/>
    </xf>
    <xf numFmtId="10" fontId="5" fillId="0" borderId="1" xfId="24" applyNumberFormat="1" applyFont="1" applyFill="1" applyBorder="1" applyAlignment="1">
      <alignment horizontal="center" vertical="center"/>
    </xf>
    <xf numFmtId="10" fontId="5" fillId="0" borderId="1" xfId="24" applyNumberFormat="1" applyFont="1" applyFill="1" applyBorder="1" applyAlignment="1">
      <alignment horizontal="center" vertical="center" wrapText="1"/>
    </xf>
    <xf numFmtId="9" fontId="5" fillId="0" borderId="1" xfId="24" applyFont="1" applyFill="1" applyBorder="1" applyAlignment="1">
      <alignment vertical="center" wrapText="1"/>
    </xf>
    <xf numFmtId="10" fontId="5" fillId="0" borderId="1" xfId="24" applyNumberFormat="1" applyFont="1" applyFill="1" applyBorder="1" applyAlignment="1">
      <alignment vertical="center" wrapText="1"/>
    </xf>
    <xf numFmtId="10" fontId="38" fillId="0" borderId="1" xfId="2860" applyNumberFormat="1" applyFont="1" applyFill="1" applyBorder="1" applyAlignment="1">
      <alignment horizontal="center" vertical="center"/>
    </xf>
    <xf numFmtId="10" fontId="38" fillId="0" borderId="1" xfId="2860" applyNumberFormat="1" applyFont="1" applyFill="1" applyBorder="1" applyAlignment="1" applyProtection="1">
      <alignment horizontal="center" vertical="center"/>
      <protection locked="0"/>
    </xf>
    <xf numFmtId="10" fontId="38" fillId="0" borderId="1" xfId="2860" applyNumberFormat="1" applyFont="1" applyFill="1" applyBorder="1" applyAlignment="1" applyProtection="1">
      <alignment horizontal="center" vertical="center"/>
    </xf>
    <xf numFmtId="10" fontId="5" fillId="0" borderId="1" xfId="24" applyNumberFormat="1" applyFont="1" applyFill="1" applyBorder="1" applyAlignment="1" applyProtection="1">
      <alignment horizontal="center" vertical="center" wrapText="1"/>
      <protection locked="0"/>
    </xf>
    <xf numFmtId="10" fontId="5" fillId="0" borderId="1" xfId="21" applyNumberFormat="1" applyFont="1" applyFill="1" applyBorder="1" applyAlignment="1" applyProtection="1">
      <alignment horizontal="center" vertical="center" wrapText="1"/>
      <protection locked="0"/>
    </xf>
    <xf numFmtId="180" fontId="5" fillId="4" borderId="50" xfId="9" applyNumberFormat="1" applyFont="1" applyFill="1" applyBorder="1" applyAlignment="1" applyProtection="1">
      <alignment horizontal="center" vertical="center"/>
    </xf>
    <xf numFmtId="181" fontId="5" fillId="4" borderId="50" xfId="9" applyNumberFormat="1" applyFont="1" applyFill="1" applyBorder="1" applyAlignment="1" applyProtection="1">
      <alignment horizontal="center" vertical="center"/>
      <protection locked="0"/>
    </xf>
    <xf numFmtId="180" fontId="5" fillId="34" borderId="3" xfId="9" applyNumberFormat="1" applyFont="1" applyFill="1" applyBorder="1" applyAlignment="1" applyProtection="1">
      <alignment horizontal="center" vertical="center"/>
    </xf>
    <xf numFmtId="180" fontId="5" fillId="34" borderId="1" xfId="9" applyNumberFormat="1" applyFont="1" applyFill="1" applyBorder="1" applyAlignment="1" applyProtection="1">
      <alignment horizontal="center" vertical="center"/>
    </xf>
    <xf numFmtId="180" fontId="5" fillId="34" borderId="4" xfId="9" applyNumberFormat="1" applyFont="1" applyFill="1" applyBorder="1" applyAlignment="1" applyProtection="1">
      <alignment horizontal="center" vertical="center"/>
    </xf>
    <xf numFmtId="180" fontId="5" fillId="34" borderId="12" xfId="0" applyNumberFormat="1" applyFont="1" applyFill="1" applyBorder="1" applyAlignment="1">
      <alignment horizontal="center" vertical="center" wrapText="1"/>
    </xf>
    <xf numFmtId="175" fontId="21" fillId="0" borderId="0" xfId="3" applyNumberFormat="1" applyFont="1" applyAlignment="1">
      <alignment horizontal="center" vertical="center"/>
    </xf>
    <xf numFmtId="0" fontId="54" fillId="0" borderId="1" xfId="0" applyFont="1" applyBorder="1" applyAlignment="1" applyProtection="1">
      <alignment horizontal="left" vertical="center"/>
      <protection locked="0"/>
    </xf>
    <xf numFmtId="0" fontId="0" fillId="0" borderId="1" xfId="0" applyBorder="1" applyAlignment="1">
      <alignment vertical="center"/>
    </xf>
    <xf numFmtId="8" fontId="0" fillId="0" borderId="5" xfId="0" applyNumberFormat="1" applyBorder="1" applyAlignment="1">
      <alignment vertical="center"/>
    </xf>
    <xf numFmtId="10" fontId="0" fillId="0" borderId="11" xfId="21" applyNumberFormat="1" applyFont="1" applyFill="1" applyBorder="1" applyAlignment="1" applyProtection="1">
      <alignment horizontal="center"/>
    </xf>
    <xf numFmtId="175" fontId="0" fillId="0" borderId="1" xfId="0" applyNumberFormat="1" applyBorder="1"/>
    <xf numFmtId="0" fontId="54" fillId="0" borderId="1" xfId="0" applyFont="1" applyBorder="1" applyAlignment="1">
      <alignment vertical="top" wrapText="1"/>
    </xf>
    <xf numFmtId="0" fontId="54" fillId="0" borderId="1" xfId="0" applyFont="1" applyBorder="1" applyAlignment="1" applyProtection="1">
      <alignment vertical="top" wrapText="1"/>
      <protection locked="0"/>
    </xf>
    <xf numFmtId="6" fontId="54" fillId="0" borderId="1" xfId="0" applyNumberFormat="1" applyFont="1" applyBorder="1" applyAlignment="1" applyProtection="1">
      <alignment vertical="center"/>
      <protection locked="0"/>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169" fontId="5" fillId="0" borderId="1" xfId="0" applyNumberFormat="1" applyFont="1" applyBorder="1" applyAlignment="1">
      <alignment horizontal="center" vertical="center" wrapText="1"/>
    </xf>
    <xf numFmtId="169" fontId="5" fillId="0" borderId="1" xfId="0" applyNumberFormat="1" applyFont="1" applyBorder="1" applyAlignment="1">
      <alignment vertical="center" wrapText="1"/>
    </xf>
    <xf numFmtId="169" fontId="5" fillId="0" borderId="1" xfId="0" applyNumberFormat="1" applyFont="1" applyBorder="1" applyAlignment="1" applyProtection="1">
      <alignment horizontal="center" vertical="center" wrapText="1"/>
      <protection locked="0"/>
    </xf>
    <xf numFmtId="43" fontId="5" fillId="0" borderId="1" xfId="0" applyNumberFormat="1" applyFont="1" applyBorder="1" applyAlignment="1" applyProtection="1">
      <alignment horizontal="center" vertical="center" wrapText="1"/>
      <protection locked="0"/>
    </xf>
    <xf numFmtId="3" fontId="5" fillId="0" borderId="1" xfId="0" applyNumberFormat="1" applyFont="1" applyBorder="1" applyAlignment="1" applyProtection="1">
      <alignment horizontal="center" vertical="center" wrapText="1"/>
      <protection locked="0"/>
    </xf>
    <xf numFmtId="0" fontId="55" fillId="0" borderId="1" xfId="0" applyFont="1" applyBorder="1" applyAlignment="1" applyProtection="1">
      <alignment horizontal="justify" vertical="top" wrapText="1"/>
      <protection locked="0"/>
    </xf>
    <xf numFmtId="0" fontId="5" fillId="0" borderId="1" xfId="0" applyFont="1" applyBorder="1" applyAlignment="1" applyProtection="1">
      <alignment horizontal="justify" vertical="center" wrapText="1"/>
      <protection locked="0"/>
    </xf>
    <xf numFmtId="0" fontId="55" fillId="0" borderId="1" xfId="3924" applyFont="1" applyFill="1" applyBorder="1" applyAlignment="1" applyProtection="1">
      <alignment horizontal="justify" vertical="center" wrapText="1"/>
      <protection locked="0"/>
    </xf>
    <xf numFmtId="0" fontId="5" fillId="0" borderId="1" xfId="0" applyFont="1" applyBorder="1" applyAlignment="1">
      <alignment vertical="center"/>
    </xf>
    <xf numFmtId="10" fontId="5" fillId="0" borderId="1" xfId="0" applyNumberFormat="1" applyFont="1" applyBorder="1" applyAlignment="1">
      <alignment horizontal="center" vertical="center"/>
    </xf>
    <xf numFmtId="10" fontId="5" fillId="0" borderId="1" xfId="21" applyNumberFormat="1"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182" fontId="5" fillId="0" borderId="1" xfId="0" applyNumberFormat="1" applyFont="1" applyBorder="1" applyAlignment="1">
      <alignment horizontal="center" vertical="center" wrapText="1"/>
    </xf>
    <xf numFmtId="4" fontId="5" fillId="0" borderId="1" xfId="0" applyNumberFormat="1" applyFont="1" applyBorder="1" applyAlignment="1" applyProtection="1">
      <alignment horizontal="center" vertical="center" wrapText="1"/>
      <protection locked="0"/>
    </xf>
    <xf numFmtId="182" fontId="5" fillId="0" borderId="1" xfId="0" applyNumberFormat="1" applyFont="1" applyBorder="1" applyAlignment="1" applyProtection="1">
      <alignment horizontal="center" vertical="center" wrapText="1"/>
      <protection locked="0"/>
    </xf>
    <xf numFmtId="0" fontId="5" fillId="0" borderId="1" xfId="0" applyFont="1" applyBorder="1" applyAlignment="1">
      <alignment horizontal="right" vertical="center"/>
    </xf>
    <xf numFmtId="180" fontId="5" fillId="0" borderId="1" xfId="0" applyNumberFormat="1" applyFont="1" applyBorder="1" applyAlignment="1">
      <alignment horizontal="right" vertical="center"/>
    </xf>
    <xf numFmtId="180" fontId="5" fillId="0" borderId="1" xfId="0" applyNumberFormat="1" applyFont="1" applyBorder="1" applyAlignment="1" applyProtection="1">
      <alignment horizontal="right" vertical="center"/>
      <protection locked="0"/>
    </xf>
    <xf numFmtId="1" fontId="5" fillId="0" borderId="1" xfId="0" applyNumberFormat="1" applyFont="1" applyBorder="1" applyAlignment="1">
      <alignment horizontal="center" vertical="center"/>
    </xf>
    <xf numFmtId="185" fontId="5" fillId="0" borderId="1" xfId="0" applyNumberFormat="1" applyFont="1" applyBorder="1" applyAlignment="1">
      <alignment horizontal="center" vertical="center"/>
    </xf>
    <xf numFmtId="179" fontId="5" fillId="0" borderId="1" xfId="0" applyNumberFormat="1" applyFont="1" applyBorder="1" applyAlignment="1">
      <alignment horizontal="center" vertical="center"/>
    </xf>
    <xf numFmtId="3" fontId="5" fillId="0" borderId="1" xfId="0" applyNumberFormat="1" applyFont="1" applyBorder="1" applyAlignment="1">
      <alignment horizontal="center" vertical="center"/>
    </xf>
    <xf numFmtId="0" fontId="5" fillId="0" borderId="1" xfId="0" applyFont="1" applyBorder="1" applyAlignment="1" applyProtection="1">
      <alignment horizontal="center" vertical="center"/>
      <protection locked="0"/>
    </xf>
    <xf numFmtId="2" fontId="5" fillId="0" borderId="1" xfId="0" applyNumberFormat="1" applyFont="1" applyBorder="1" applyAlignment="1">
      <alignment horizontal="center" vertical="center"/>
    </xf>
    <xf numFmtId="1" fontId="5" fillId="0" borderId="1" xfId="0" applyNumberFormat="1" applyFont="1" applyBorder="1" applyAlignment="1" applyProtection="1">
      <alignment horizontal="center" vertical="center"/>
      <protection locked="0"/>
    </xf>
    <xf numFmtId="0" fontId="5" fillId="0" borderId="1" xfId="0" applyFont="1" applyBorder="1" applyAlignment="1" applyProtection="1">
      <alignment horizontal="right" vertical="center"/>
      <protection locked="0"/>
    </xf>
    <xf numFmtId="181" fontId="5" fillId="0" borderId="1" xfId="0" applyNumberFormat="1" applyFont="1" applyBorder="1" applyAlignment="1">
      <alignment horizontal="center" vertical="center"/>
    </xf>
    <xf numFmtId="180" fontId="5" fillId="0" borderId="1" xfId="0" applyNumberFormat="1" applyFont="1" applyBorder="1" applyAlignment="1">
      <alignment horizontal="center" vertical="center"/>
    </xf>
    <xf numFmtId="181" fontId="5" fillId="0" borderId="1" xfId="0" applyNumberFormat="1" applyFont="1" applyBorder="1" applyAlignment="1" applyProtection="1">
      <alignment horizontal="center" vertical="center"/>
      <protection locked="0"/>
    </xf>
    <xf numFmtId="182" fontId="5" fillId="0" borderId="2" xfId="0" applyNumberFormat="1" applyFont="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2" xfId="0" applyNumberFormat="1" applyFont="1" applyBorder="1" applyAlignment="1" applyProtection="1">
      <alignment horizontal="center" vertical="center" wrapText="1"/>
      <protection locked="0"/>
    </xf>
    <xf numFmtId="182" fontId="5" fillId="0" borderId="2" xfId="0" applyNumberFormat="1" applyFont="1" applyBorder="1" applyAlignment="1" applyProtection="1">
      <alignment horizontal="center" vertical="center" wrapText="1"/>
      <protection locked="0"/>
    </xf>
    <xf numFmtId="175" fontId="5" fillId="0" borderId="5"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182" fontId="5" fillId="0" borderId="5" xfId="0" applyNumberFormat="1" applyFont="1" applyBorder="1" applyAlignment="1">
      <alignment horizontal="center" vertical="center" wrapText="1"/>
    </xf>
    <xf numFmtId="3" fontId="5" fillId="0" borderId="5" xfId="0" applyNumberFormat="1" applyFont="1" applyBorder="1" applyAlignment="1" applyProtection="1">
      <alignment horizontal="center" vertical="center" wrapText="1"/>
      <protection locked="0"/>
    </xf>
    <xf numFmtId="4" fontId="5" fillId="0" borderId="5" xfId="0" applyNumberFormat="1" applyFont="1" applyBorder="1" applyAlignment="1" applyProtection="1">
      <alignment horizontal="center" vertical="center" wrapText="1"/>
      <protection locked="0"/>
    </xf>
    <xf numFmtId="3" fontId="5" fillId="0" borderId="1" xfId="0" applyNumberFormat="1" applyFont="1" applyBorder="1" applyAlignment="1" applyProtection="1">
      <alignment horizontal="center" vertical="center"/>
      <protection locked="0"/>
    </xf>
    <xf numFmtId="186" fontId="5" fillId="0" borderId="1" xfId="0" applyNumberFormat="1" applyFont="1" applyBorder="1" applyAlignment="1" applyProtection="1">
      <alignment horizontal="right" vertical="center"/>
      <protection locked="0"/>
    </xf>
    <xf numFmtId="0" fontId="5" fillId="0" borderId="2" xfId="0" applyFont="1" applyBorder="1" applyAlignment="1">
      <alignment horizontal="center" vertical="center"/>
    </xf>
    <xf numFmtId="3" fontId="5" fillId="0" borderId="2" xfId="0" applyNumberFormat="1" applyFont="1" applyBorder="1" applyAlignment="1">
      <alignment horizontal="center" vertical="center" wrapText="1"/>
    </xf>
    <xf numFmtId="3" fontId="5" fillId="0" borderId="2" xfId="0" applyNumberFormat="1" applyFont="1" applyBorder="1" applyAlignment="1" applyProtection="1">
      <alignment horizontal="center" vertical="center" wrapText="1"/>
      <protection locked="0"/>
    </xf>
    <xf numFmtId="4" fontId="5" fillId="0" borderId="22" xfId="0" applyNumberFormat="1" applyFont="1" applyBorder="1" applyAlignment="1">
      <alignment horizontal="center" vertical="center" wrapText="1"/>
    </xf>
    <xf numFmtId="4" fontId="5" fillId="0" borderId="22" xfId="0" applyNumberFormat="1" applyFont="1" applyBorder="1" applyAlignment="1" applyProtection="1">
      <alignment horizontal="center" vertical="center" wrapText="1"/>
      <protection locked="0"/>
    </xf>
    <xf numFmtId="39" fontId="5" fillId="0" borderId="5" xfId="0" applyNumberFormat="1"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xf>
    <xf numFmtId="182" fontId="5" fillId="0" borderId="5" xfId="0" applyNumberFormat="1" applyFont="1" applyBorder="1" applyAlignment="1" applyProtection="1">
      <alignment horizontal="center" vertical="center" wrapText="1"/>
      <protection locked="0"/>
    </xf>
    <xf numFmtId="178" fontId="5"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180" fontId="5" fillId="34" borderId="10" xfId="10" applyNumberFormat="1" applyFont="1" applyFill="1" applyBorder="1" applyAlignment="1" applyProtection="1">
      <alignment horizontal="center" vertical="center" wrapText="1"/>
    </xf>
    <xf numFmtId="180" fontId="5" fillId="34" borderId="11" xfId="10" applyNumberFormat="1" applyFont="1" applyFill="1" applyBorder="1" applyAlignment="1" applyProtection="1">
      <alignment horizontal="center" vertical="center" wrapText="1"/>
    </xf>
    <xf numFmtId="0" fontId="17" fillId="17" borderId="73" xfId="0" applyFont="1" applyFill="1" applyBorder="1" applyAlignment="1" applyProtection="1">
      <alignment horizontal="left" vertical="center" wrapText="1"/>
      <protection locked="0"/>
    </xf>
    <xf numFmtId="10" fontId="4" fillId="0" borderId="1" xfId="24" applyNumberFormat="1" applyFont="1" applyFill="1" applyBorder="1" applyAlignment="1" applyProtection="1">
      <alignment horizontal="center" vertical="center" wrapText="1"/>
      <protection locked="0"/>
    </xf>
    <xf numFmtId="10" fontId="4" fillId="0" borderId="1" xfId="16" applyNumberFormat="1" applyBorder="1" applyAlignment="1">
      <alignment horizontal="center" vertical="center" wrapText="1"/>
    </xf>
    <xf numFmtId="10" fontId="4" fillId="0" borderId="1" xfId="16" applyNumberFormat="1" applyBorder="1" applyAlignment="1" applyProtection="1">
      <alignment horizontal="center" vertical="center" wrapText="1"/>
      <protection locked="0"/>
    </xf>
    <xf numFmtId="172" fontId="4" fillId="0" borderId="1" xfId="0" applyNumberFormat="1" applyFont="1" applyBorder="1" applyAlignment="1">
      <alignment horizontal="center" vertical="center"/>
    </xf>
    <xf numFmtId="192" fontId="4" fillId="0" borderId="1" xfId="16" applyNumberFormat="1" applyBorder="1" applyAlignment="1">
      <alignment horizontal="center" vertical="center" wrapText="1"/>
    </xf>
    <xf numFmtId="10" fontId="4" fillId="0" borderId="1" xfId="0" applyNumberFormat="1" applyFont="1" applyBorder="1" applyAlignment="1">
      <alignment horizontal="center" vertical="center"/>
    </xf>
    <xf numFmtId="10" fontId="4" fillId="0" borderId="2" xfId="16" applyNumberFormat="1" applyBorder="1" applyAlignment="1">
      <alignment horizontal="center" vertical="center" wrapText="1"/>
    </xf>
    <xf numFmtId="10" fontId="4" fillId="0" borderId="2" xfId="0" applyNumberFormat="1" applyFont="1" applyBorder="1" applyAlignment="1">
      <alignment horizontal="center" vertical="center"/>
    </xf>
    <xf numFmtId="10" fontId="4" fillId="0" borderId="3" xfId="16" applyNumberFormat="1" applyBorder="1" applyAlignment="1">
      <alignment horizontal="center" vertical="center" wrapText="1"/>
    </xf>
    <xf numFmtId="10" fontId="24" fillId="0" borderId="1" xfId="16" applyNumberFormat="1" applyFont="1" applyBorder="1" applyAlignment="1">
      <alignment horizontal="center" vertical="center" wrapText="1"/>
    </xf>
    <xf numFmtId="172" fontId="4" fillId="0" borderId="1" xfId="0" applyNumberFormat="1" applyFont="1" applyBorder="1" applyAlignment="1" applyProtection="1">
      <alignment horizontal="center" vertical="center"/>
      <protection locked="0"/>
    </xf>
    <xf numFmtId="10" fontId="4" fillId="0" borderId="1" xfId="24" applyNumberFormat="1" applyFont="1" applyFill="1" applyBorder="1" applyAlignment="1" applyProtection="1">
      <alignment horizontal="center" vertical="center"/>
    </xf>
    <xf numFmtId="10" fontId="4" fillId="0" borderId="1" xfId="0" applyNumberFormat="1" applyFont="1" applyBorder="1" applyAlignment="1" applyProtection="1">
      <alignment horizontal="center" vertical="center"/>
      <protection locked="0"/>
    </xf>
    <xf numFmtId="10" fontId="4" fillId="0" borderId="4" xfId="16" applyNumberFormat="1" applyBorder="1" applyAlignment="1">
      <alignment horizontal="center" vertical="center" wrapText="1"/>
    </xf>
    <xf numFmtId="10" fontId="4" fillId="0" borderId="4" xfId="0" applyNumberFormat="1" applyFont="1" applyBorder="1" applyAlignment="1">
      <alignment horizontal="center" vertical="center"/>
    </xf>
    <xf numFmtId="10" fontId="97" fillId="0" borderId="1" xfId="0" applyNumberFormat="1" applyFont="1" applyBorder="1" applyAlignment="1">
      <alignment horizontal="center" vertical="center"/>
    </xf>
    <xf numFmtId="10" fontId="97" fillId="0" borderId="1" xfId="0" applyNumberFormat="1" applyFont="1" applyBorder="1" applyAlignment="1" applyProtection="1">
      <alignment horizontal="center" vertical="center"/>
      <protection locked="0"/>
    </xf>
    <xf numFmtId="10" fontId="4" fillId="0" borderId="1" xfId="24" applyNumberFormat="1" applyFont="1" applyFill="1" applyBorder="1" applyAlignment="1" applyProtection="1">
      <alignment horizontal="center" vertical="center"/>
      <protection locked="0"/>
    </xf>
    <xf numFmtId="10" fontId="4" fillId="0" borderId="3" xfId="16" applyNumberFormat="1" applyBorder="1" applyAlignment="1" applyProtection="1">
      <alignment horizontal="center" vertical="center" wrapText="1"/>
      <protection locked="0"/>
    </xf>
    <xf numFmtId="10" fontId="4" fillId="0" borderId="4" xfId="16" applyNumberFormat="1" applyBorder="1" applyAlignment="1" applyProtection="1">
      <alignment horizontal="center" vertical="center" wrapText="1"/>
      <protection locked="0"/>
    </xf>
    <xf numFmtId="172" fontId="73" fillId="17" borderId="4" xfId="0" applyNumberFormat="1" applyFont="1" applyFill="1" applyBorder="1" applyAlignment="1" applyProtection="1">
      <alignment vertical="center"/>
      <protection locked="0"/>
    </xf>
    <xf numFmtId="10" fontId="4" fillId="0" borderId="2" xfId="16" applyNumberFormat="1" applyBorder="1" applyAlignment="1" applyProtection="1">
      <alignment horizontal="center" vertical="center" wrapText="1"/>
      <protection locked="0"/>
    </xf>
    <xf numFmtId="10" fontId="4" fillId="0" borderId="4" xfId="24" applyNumberFormat="1" applyFont="1" applyFill="1" applyBorder="1" applyAlignment="1" applyProtection="1">
      <alignment horizontal="center" vertical="center"/>
    </xf>
    <xf numFmtId="10" fontId="4" fillId="0" borderId="4" xfId="0" applyNumberFormat="1" applyFont="1" applyBorder="1" applyAlignment="1" applyProtection="1">
      <alignment horizontal="center" vertical="center"/>
      <protection locked="0"/>
    </xf>
    <xf numFmtId="10" fontId="0" fillId="0" borderId="11" xfId="21" applyNumberFormat="1" applyFont="1" applyFill="1" applyBorder="1" applyProtection="1">
      <protection locked="0"/>
    </xf>
    <xf numFmtId="0" fontId="54" fillId="0" borderId="1" xfId="0" applyFont="1" applyBorder="1" applyProtection="1">
      <protection locked="0"/>
    </xf>
    <xf numFmtId="180" fontId="2" fillId="16" borderId="21" xfId="0" applyNumberFormat="1" applyFont="1" applyFill="1" applyBorder="1" applyAlignment="1">
      <alignment vertical="center" wrapText="1"/>
    </xf>
    <xf numFmtId="180" fontId="2" fillId="16" borderId="5" xfId="0" applyNumberFormat="1" applyFont="1" applyFill="1" applyBorder="1" applyAlignment="1">
      <alignment vertical="center" wrapText="1"/>
    </xf>
    <xf numFmtId="0" fontId="2" fillId="16" borderId="2" xfId="0" applyFont="1" applyFill="1" applyBorder="1" applyAlignment="1">
      <alignment horizontal="center" vertical="top" wrapText="1"/>
    </xf>
    <xf numFmtId="0" fontId="2" fillId="16" borderId="2" xfId="0" applyFont="1" applyFill="1" applyBorder="1" applyAlignment="1">
      <alignment horizontal="center" vertical="center" wrapText="1"/>
    </xf>
    <xf numFmtId="0" fontId="2" fillId="16" borderId="20" xfId="0" applyFont="1" applyFill="1" applyBorder="1" applyAlignment="1">
      <alignment horizontal="center" vertical="center" wrapText="1"/>
    </xf>
    <xf numFmtId="0" fontId="2" fillId="16" borderId="22" xfId="0" applyFont="1" applyFill="1" applyBorder="1" applyAlignment="1">
      <alignment horizontal="center" vertical="top" wrapText="1"/>
    </xf>
    <xf numFmtId="0" fontId="2" fillId="16" borderId="22" xfId="0" applyFont="1" applyFill="1" applyBorder="1" applyAlignment="1">
      <alignment horizontal="center" vertical="center" wrapText="1"/>
    </xf>
    <xf numFmtId="0" fontId="4" fillId="16" borderId="22" xfId="16" applyFill="1" applyBorder="1" applyAlignment="1">
      <alignment horizontal="center" vertical="center" wrapText="1"/>
    </xf>
    <xf numFmtId="10" fontId="4" fillId="16" borderId="22" xfId="16" applyNumberFormat="1" applyFill="1" applyBorder="1" applyAlignment="1">
      <alignment horizontal="center" vertical="center" wrapText="1"/>
    </xf>
    <xf numFmtId="0" fontId="43" fillId="4" borderId="1" xfId="0" applyFont="1" applyFill="1" applyBorder="1" applyAlignment="1">
      <alignment horizontal="center" vertical="center"/>
    </xf>
    <xf numFmtId="180" fontId="2" fillId="16" borderId="12" xfId="0" applyNumberFormat="1" applyFont="1" applyFill="1" applyBorder="1" applyAlignment="1">
      <alignment vertical="center" wrapText="1"/>
    </xf>
    <xf numFmtId="180" fontId="2" fillId="16" borderId="4" xfId="0" applyNumberFormat="1" applyFont="1" applyFill="1" applyBorder="1" applyAlignment="1">
      <alignment vertical="center" wrapText="1"/>
    </xf>
    <xf numFmtId="180" fontId="10" fillId="16" borderId="4" xfId="0" applyNumberFormat="1" applyFont="1" applyFill="1" applyBorder="1" applyAlignment="1">
      <alignment horizontal="center" vertical="center" wrapText="1"/>
    </xf>
    <xf numFmtId="0" fontId="2" fillId="16" borderId="11" xfId="0" applyFont="1" applyFill="1" applyBorder="1" applyAlignment="1">
      <alignment vertical="center" wrapText="1"/>
    </xf>
    <xf numFmtId="0" fontId="2" fillId="16" borderId="1" xfId="0" applyFont="1" applyFill="1" applyBorder="1" applyAlignment="1">
      <alignment vertical="center" wrapText="1"/>
    </xf>
    <xf numFmtId="180" fontId="10" fillId="16" borderId="1" xfId="0" applyNumberFormat="1" applyFont="1" applyFill="1" applyBorder="1" applyAlignment="1">
      <alignment horizontal="center" vertical="center" wrapText="1"/>
    </xf>
    <xf numFmtId="180" fontId="10" fillId="16" borderId="5" xfId="0" applyNumberFormat="1" applyFont="1" applyFill="1" applyBorder="1" applyAlignment="1">
      <alignment horizontal="center" vertical="center" wrapText="1"/>
    </xf>
    <xf numFmtId="169" fontId="0" fillId="0" borderId="0" xfId="2867" applyFont="1"/>
    <xf numFmtId="10" fontId="0" fillId="0" borderId="0" xfId="24" applyNumberFormat="1" applyFont="1"/>
    <xf numFmtId="175" fontId="0" fillId="0" borderId="0" xfId="2867" applyNumberFormat="1" applyFont="1"/>
    <xf numFmtId="10" fontId="42" fillId="0" borderId="0" xfId="24" applyNumberFormat="1" applyFont="1" applyFill="1"/>
    <xf numFmtId="178" fontId="5" fillId="0" borderId="0" xfId="0" applyNumberFormat="1" applyFont="1" applyAlignment="1">
      <alignment horizontal="center"/>
    </xf>
    <xf numFmtId="0" fontId="23" fillId="0" borderId="0" xfId="0" applyFont="1" applyAlignment="1" applyProtection="1">
      <alignment horizontal="center"/>
      <protection locked="0"/>
    </xf>
    <xf numFmtId="0" fontId="22" fillId="0" borderId="0" xfId="0" applyFont="1" applyAlignment="1" applyProtection="1">
      <alignment horizontal="center"/>
      <protection locked="0"/>
    </xf>
    <xf numFmtId="0" fontId="22" fillId="0" borderId="0" xfId="0" applyFont="1" applyProtection="1">
      <protection locked="0"/>
    </xf>
    <xf numFmtId="0" fontId="43" fillId="0" borderId="0" xfId="0" applyFont="1"/>
    <xf numFmtId="0" fontId="42" fillId="0" borderId="0" xfId="0" applyFont="1" applyAlignment="1">
      <alignment horizontal="center"/>
    </xf>
    <xf numFmtId="0" fontId="42" fillId="0" borderId="0" xfId="0" applyFont="1" applyAlignment="1">
      <alignment horizontal="center" vertical="center"/>
    </xf>
    <xf numFmtId="4" fontId="42" fillId="0" borderId="0" xfId="0" applyNumberFormat="1" applyFont="1" applyAlignment="1">
      <alignment horizontal="center"/>
    </xf>
    <xf numFmtId="4" fontId="42" fillId="0" borderId="0" xfId="0" applyNumberFormat="1" applyFont="1"/>
    <xf numFmtId="0" fontId="42" fillId="0" borderId="0" xfId="0" applyFont="1"/>
    <xf numFmtId="169" fontId="42" fillId="0" borderId="0" xfId="2867" applyFont="1" applyFill="1"/>
    <xf numFmtId="175" fontId="0" fillId="0" borderId="0" xfId="0" applyNumberFormat="1"/>
    <xf numFmtId="190" fontId="42" fillId="0" borderId="0" xfId="0" applyNumberFormat="1" applyFont="1"/>
    <xf numFmtId="39" fontId="58" fillId="0" borderId="0" xfId="0" applyNumberFormat="1" applyFont="1" applyAlignment="1">
      <alignment horizontal="center" vertical="center"/>
    </xf>
    <xf numFmtId="175" fontId="0" fillId="0" borderId="0" xfId="0" applyNumberFormat="1" applyAlignment="1">
      <alignment horizontal="center" vertical="center"/>
    </xf>
    <xf numFmtId="191" fontId="0" fillId="0" borderId="0" xfId="2867" applyNumberFormat="1" applyFont="1"/>
    <xf numFmtId="0" fontId="86" fillId="0" borderId="0" xfId="0" applyFont="1"/>
    <xf numFmtId="169" fontId="87" fillId="0" borderId="0" xfId="2867" applyFont="1"/>
    <xf numFmtId="169" fontId="87" fillId="0" borderId="0" xfId="2867" applyFont="1" applyAlignment="1">
      <alignment horizontal="center" vertical="center"/>
    </xf>
    <xf numFmtId="169" fontId="88" fillId="0" borderId="0" xfId="2867" applyFont="1"/>
    <xf numFmtId="175" fontId="42" fillId="0" borderId="0" xfId="0" applyNumberFormat="1" applyFont="1"/>
    <xf numFmtId="10" fontId="42" fillId="0" borderId="0" xfId="24" applyNumberFormat="1" applyFont="1"/>
    <xf numFmtId="43" fontId="0" fillId="0" borderId="0" xfId="0" applyNumberFormat="1"/>
    <xf numFmtId="186" fontId="0" fillId="0" borderId="0" xfId="0" applyNumberFormat="1"/>
    <xf numFmtId="186" fontId="42" fillId="0" borderId="0" xfId="0" applyNumberFormat="1" applyFont="1"/>
    <xf numFmtId="175" fontId="42" fillId="0" borderId="0" xfId="2867" applyNumberFormat="1" applyFont="1"/>
    <xf numFmtId="2" fontId="58" fillId="0" borderId="1" xfId="24" applyNumberFormat="1" applyFont="1" applyFill="1" applyBorder="1" applyAlignment="1" applyProtection="1">
      <alignment horizontal="center" vertical="center" wrapText="1"/>
      <protection locked="0"/>
    </xf>
    <xf numFmtId="188" fontId="58" fillId="0" borderId="1" xfId="5020" applyNumberFormat="1" applyFont="1" applyFill="1" applyBorder="1" applyAlignment="1" applyProtection="1">
      <alignment horizontal="center" vertical="center" wrapText="1"/>
      <protection locked="0"/>
    </xf>
    <xf numFmtId="187" fontId="10" fillId="0" borderId="1" xfId="5020" applyNumberFormat="1" applyFont="1" applyFill="1" applyBorder="1" applyAlignment="1" applyProtection="1">
      <alignment horizontal="center" vertical="center" wrapText="1"/>
      <protection locked="0"/>
    </xf>
    <xf numFmtId="3" fontId="58" fillId="0" borderId="1" xfId="2867" applyNumberFormat="1" applyFont="1" applyFill="1" applyBorder="1" applyAlignment="1" applyProtection="1">
      <alignment horizontal="center" vertical="center" wrapText="1"/>
      <protection locked="0"/>
    </xf>
    <xf numFmtId="3" fontId="10" fillId="0" borderId="1" xfId="2867" applyNumberFormat="1" applyFont="1" applyFill="1" applyBorder="1" applyAlignment="1" applyProtection="1">
      <alignment horizontal="center" vertical="center" wrapText="1"/>
      <protection locked="0"/>
    </xf>
    <xf numFmtId="4" fontId="10" fillId="0" borderId="1" xfId="2867" applyNumberFormat="1" applyFont="1" applyFill="1" applyBorder="1" applyAlignment="1" applyProtection="1">
      <alignment horizontal="center" vertical="center" wrapText="1"/>
      <protection locked="0"/>
    </xf>
    <xf numFmtId="180" fontId="10" fillId="16" borderId="5" xfId="0" applyNumberFormat="1" applyFont="1" applyFill="1" applyBorder="1" applyAlignment="1" applyProtection="1">
      <alignment horizontal="center" vertical="center" wrapText="1"/>
      <protection locked="0"/>
    </xf>
    <xf numFmtId="180" fontId="10" fillId="16" borderId="4" xfId="0" applyNumberFormat="1" applyFont="1" applyFill="1" applyBorder="1" applyAlignment="1" applyProtection="1">
      <alignment horizontal="center" vertical="center" wrapText="1"/>
      <protection locked="0"/>
    </xf>
    <xf numFmtId="180" fontId="18" fillId="16" borderId="4" xfId="0" applyNumberFormat="1" applyFont="1" applyFill="1" applyBorder="1" applyAlignment="1" applyProtection="1">
      <alignment horizontal="center" vertical="center" wrapText="1"/>
      <protection locked="0"/>
    </xf>
    <xf numFmtId="0" fontId="2" fillId="16" borderId="14" xfId="0" applyFont="1" applyFill="1" applyBorder="1" applyAlignment="1">
      <alignment horizontal="center" vertical="center" wrapText="1"/>
    </xf>
    <xf numFmtId="0" fontId="2" fillId="16" borderId="62" xfId="0" applyFont="1" applyFill="1" applyBorder="1" applyAlignment="1">
      <alignment horizontal="center" vertical="center" wrapText="1"/>
    </xf>
    <xf numFmtId="0" fontId="16" fillId="16" borderId="16" xfId="0" applyFont="1" applyFill="1" applyBorder="1" applyAlignment="1">
      <alignment horizontal="left" vertical="center" wrapText="1"/>
    </xf>
    <xf numFmtId="2" fontId="58" fillId="0" borderId="1" xfId="24" applyNumberFormat="1" applyFont="1" applyFill="1" applyBorder="1" applyAlignment="1" applyProtection="1">
      <alignment horizontal="center" vertical="center" wrapText="1"/>
    </xf>
    <xf numFmtId="181" fontId="16" fillId="17" borderId="8" xfId="0" applyNumberFormat="1" applyFont="1" applyFill="1" applyBorder="1" applyAlignment="1">
      <alignment horizontal="left" vertical="center" wrapText="1"/>
    </xf>
    <xf numFmtId="188" fontId="58" fillId="0" borderId="1" xfId="5020" applyNumberFormat="1" applyFont="1" applyFill="1" applyBorder="1" applyAlignment="1" applyProtection="1">
      <alignment horizontal="center" vertical="center" wrapText="1"/>
    </xf>
    <xf numFmtId="37" fontId="58" fillId="0" borderId="1" xfId="10" applyNumberFormat="1" applyFont="1" applyFill="1" applyBorder="1" applyAlignment="1" applyProtection="1">
      <alignment horizontal="center" vertical="center"/>
    </xf>
    <xf numFmtId="0" fontId="16" fillId="16" borderId="8" xfId="0" applyFont="1" applyFill="1" applyBorder="1" applyAlignment="1">
      <alignment horizontal="left" vertical="center" wrapText="1"/>
    </xf>
    <xf numFmtId="2" fontId="10" fillId="0" borderId="1" xfId="24" applyNumberFormat="1" applyFont="1" applyFill="1" applyBorder="1" applyAlignment="1" applyProtection="1">
      <alignment horizontal="center" vertical="center" wrapText="1"/>
    </xf>
    <xf numFmtId="187" fontId="10" fillId="0" borderId="1" xfId="5020" applyNumberFormat="1" applyFont="1" applyFill="1" applyBorder="1" applyAlignment="1" applyProtection="1">
      <alignment horizontal="center" vertical="center" wrapText="1"/>
    </xf>
    <xf numFmtId="3" fontId="58" fillId="0" borderId="1" xfId="2867" applyNumberFormat="1" applyFont="1" applyFill="1" applyBorder="1" applyAlignment="1" applyProtection="1">
      <alignment horizontal="center" vertical="center" wrapText="1"/>
    </xf>
    <xf numFmtId="3" fontId="10" fillId="0" borderId="1" xfId="2867" applyNumberFormat="1" applyFont="1" applyFill="1" applyBorder="1" applyAlignment="1" applyProtection="1">
      <alignment horizontal="center" vertical="center" wrapText="1"/>
    </xf>
    <xf numFmtId="187" fontId="58" fillId="0" borderId="1" xfId="5020" applyNumberFormat="1" applyFont="1" applyFill="1" applyBorder="1" applyAlignment="1" applyProtection="1">
      <alignment horizontal="center" vertical="center" wrapText="1"/>
    </xf>
    <xf numFmtId="0" fontId="16" fillId="16" borderId="73" xfId="0" applyFont="1" applyFill="1" applyBorder="1" applyAlignment="1">
      <alignment horizontal="left" vertical="center" wrapText="1"/>
    </xf>
    <xf numFmtId="175" fontId="10" fillId="0" borderId="1" xfId="2867" applyNumberFormat="1" applyFont="1" applyFill="1" applyBorder="1" applyAlignment="1" applyProtection="1">
      <alignment horizontal="center" vertical="center" wrapText="1"/>
    </xf>
    <xf numFmtId="0" fontId="16" fillId="17" borderId="73" xfId="0" applyFont="1" applyFill="1" applyBorder="1" applyAlignment="1">
      <alignment horizontal="left" vertical="center" wrapText="1"/>
    </xf>
    <xf numFmtId="1" fontId="10" fillId="0" borderId="1" xfId="2867" applyNumberFormat="1" applyFont="1" applyFill="1" applyBorder="1" applyAlignment="1" applyProtection="1">
      <alignment horizontal="center" vertical="center" wrapText="1"/>
    </xf>
    <xf numFmtId="0" fontId="16" fillId="17" borderId="43" xfId="0" applyFont="1" applyFill="1" applyBorder="1" applyAlignment="1">
      <alignment horizontal="left" vertical="center" wrapText="1"/>
    </xf>
    <xf numFmtId="3" fontId="10" fillId="0" borderId="1" xfId="2867" applyNumberFormat="1" applyFont="1" applyFill="1" applyBorder="1" applyAlignment="1" applyProtection="1">
      <alignment horizontal="right" vertical="center" wrapText="1"/>
    </xf>
    <xf numFmtId="4" fontId="10" fillId="0" borderId="1" xfId="2867" applyNumberFormat="1" applyFont="1" applyFill="1" applyBorder="1" applyAlignment="1" applyProtection="1">
      <alignment horizontal="center" vertical="center" wrapText="1"/>
    </xf>
    <xf numFmtId="2" fontId="10" fillId="0" borderId="1" xfId="24" applyNumberFormat="1" applyFont="1" applyFill="1" applyBorder="1" applyAlignment="1" applyProtection="1">
      <alignment horizontal="center" vertical="center" wrapText="1"/>
      <protection locked="0"/>
    </xf>
    <xf numFmtId="175" fontId="58" fillId="0" borderId="0" xfId="2867" applyNumberFormat="1" applyFont="1" applyFill="1" applyBorder="1" applyAlignment="1">
      <alignment horizontal="center" vertical="center" wrapText="1"/>
    </xf>
    <xf numFmtId="188" fontId="58" fillId="0" borderId="0" xfId="5020" applyNumberFormat="1" applyFont="1" applyFill="1" applyBorder="1" applyAlignment="1">
      <alignment horizontal="center" vertical="center" wrapText="1"/>
    </xf>
    <xf numFmtId="180" fontId="10" fillId="16" borderId="1" xfId="0" applyNumberFormat="1" applyFont="1" applyFill="1" applyBorder="1" applyAlignment="1" applyProtection="1">
      <alignment horizontal="center" vertical="center" wrapText="1"/>
      <protection locked="0"/>
    </xf>
    <xf numFmtId="0" fontId="2" fillId="16" borderId="14" xfId="0" applyFont="1" applyFill="1" applyBorder="1" applyAlignment="1">
      <alignment vertical="center" wrapText="1"/>
    </xf>
    <xf numFmtId="0" fontId="2" fillId="16" borderId="22" xfId="0" applyFont="1" applyFill="1" applyBorder="1" applyAlignment="1">
      <alignment vertical="center" wrapText="1"/>
    </xf>
    <xf numFmtId="0" fontId="2" fillId="16" borderId="22" xfId="19" applyFont="1" applyFill="1" applyBorder="1" applyAlignment="1">
      <alignment vertical="center" wrapText="1"/>
    </xf>
    <xf numFmtId="0" fontId="2" fillId="16" borderId="60" xfId="0" applyFont="1" applyFill="1" applyBorder="1" applyAlignment="1">
      <alignment vertical="center" wrapText="1"/>
    </xf>
    <xf numFmtId="0" fontId="16" fillId="16" borderId="41" xfId="0" applyFont="1" applyFill="1" applyBorder="1" applyAlignment="1">
      <alignment horizontal="left" vertical="center" wrapText="1"/>
    </xf>
    <xf numFmtId="2" fontId="58" fillId="0" borderId="3" xfId="24" applyNumberFormat="1" applyFont="1" applyFill="1" applyBorder="1" applyAlignment="1" applyProtection="1">
      <alignment horizontal="center" vertical="center" wrapText="1"/>
    </xf>
    <xf numFmtId="181" fontId="16" fillId="17" borderId="96" xfId="0" applyNumberFormat="1" applyFont="1" applyFill="1" applyBorder="1" applyAlignment="1">
      <alignment horizontal="left" vertical="center" wrapText="1"/>
    </xf>
    <xf numFmtId="187" fontId="10" fillId="0" borderId="4" xfId="5020" applyNumberFormat="1" applyFont="1" applyFill="1" applyBorder="1" applyAlignment="1" applyProtection="1">
      <alignment horizontal="center" vertical="center" wrapText="1"/>
    </xf>
    <xf numFmtId="181" fontId="16" fillId="17" borderId="52" xfId="0" applyNumberFormat="1" applyFont="1" applyFill="1" applyBorder="1" applyAlignment="1">
      <alignment horizontal="left" vertical="center" wrapText="1"/>
    </xf>
    <xf numFmtId="187" fontId="10" fillId="0" borderId="2" xfId="5020" applyNumberFormat="1" applyFont="1" applyFill="1" applyBorder="1" applyAlignment="1" applyProtection="1">
      <alignment horizontal="center" vertical="center" wrapText="1"/>
    </xf>
    <xf numFmtId="187" fontId="10" fillId="0" borderId="2" xfId="5020" applyNumberFormat="1" applyFont="1" applyFill="1" applyBorder="1" applyAlignment="1" applyProtection="1">
      <alignment horizontal="center" vertical="center" wrapText="1"/>
      <protection locked="0"/>
    </xf>
    <xf numFmtId="169" fontId="58" fillId="0" borderId="5" xfId="2867" applyFont="1" applyFill="1" applyBorder="1" applyAlignment="1" applyProtection="1">
      <alignment horizontal="center" vertical="center" wrapText="1"/>
    </xf>
    <xf numFmtId="3" fontId="58" fillId="0" borderId="3" xfId="2867" applyNumberFormat="1" applyFont="1" applyFill="1" applyBorder="1" applyAlignment="1" applyProtection="1">
      <alignment horizontal="center" vertical="center" wrapText="1"/>
    </xf>
    <xf numFmtId="3" fontId="58" fillId="0" borderId="3" xfId="2867" applyNumberFormat="1" applyFont="1" applyFill="1" applyBorder="1" applyAlignment="1" applyProtection="1">
      <alignment horizontal="center" vertical="center" wrapText="1"/>
      <protection locked="0"/>
    </xf>
    <xf numFmtId="2" fontId="58" fillId="0" borderId="3" xfId="24" applyNumberFormat="1" applyFont="1" applyFill="1" applyBorder="1" applyAlignment="1" applyProtection="1">
      <alignment horizontal="center" vertical="center" wrapText="1"/>
      <protection locked="0"/>
    </xf>
    <xf numFmtId="169" fontId="58" fillId="0" borderId="5" xfId="2867" applyFont="1" applyFill="1" applyBorder="1" applyAlignment="1" applyProtection="1">
      <alignment horizontal="center" vertical="center" wrapText="1"/>
      <protection locked="0"/>
    </xf>
    <xf numFmtId="187" fontId="58" fillId="0" borderId="1" xfId="5020" applyNumberFormat="1" applyFont="1" applyFill="1" applyBorder="1" applyAlignment="1" applyProtection="1">
      <alignment horizontal="center" vertical="center" wrapText="1"/>
      <protection locked="0"/>
    </xf>
    <xf numFmtId="37" fontId="58" fillId="0" borderId="1" xfId="10" applyNumberFormat="1" applyFont="1" applyFill="1" applyBorder="1" applyAlignment="1" applyProtection="1">
      <alignment horizontal="center" vertical="center"/>
      <protection locked="0"/>
    </xf>
    <xf numFmtId="175" fontId="10" fillId="0" borderId="1" xfId="2867" applyNumberFormat="1" applyFont="1" applyFill="1" applyBorder="1" applyAlignment="1" applyProtection="1">
      <alignment horizontal="center" vertical="center" wrapText="1"/>
      <protection locked="0"/>
    </xf>
    <xf numFmtId="1" fontId="10" fillId="0" borderId="1" xfId="2867" applyNumberFormat="1" applyFont="1" applyFill="1" applyBorder="1" applyAlignment="1" applyProtection="1">
      <alignment horizontal="center" vertical="center" wrapText="1"/>
      <protection locked="0"/>
    </xf>
    <xf numFmtId="3" fontId="10" fillId="0" borderId="1" xfId="2867" applyNumberFormat="1" applyFont="1" applyFill="1" applyBorder="1" applyAlignment="1" applyProtection="1">
      <alignment horizontal="right" vertical="center" wrapText="1"/>
      <protection locked="0"/>
    </xf>
    <xf numFmtId="187" fontId="10" fillId="0" borderId="4" xfId="5020" applyNumberFormat="1" applyFont="1" applyFill="1" applyBorder="1" applyAlignment="1" applyProtection="1">
      <alignment horizontal="center" vertical="center" wrapText="1"/>
      <protection locked="0"/>
    </xf>
    <xf numFmtId="180" fontId="18" fillId="16" borderId="8" xfId="0" applyNumberFormat="1" applyFont="1" applyFill="1" applyBorder="1" applyAlignment="1">
      <alignment horizontal="left" vertical="center" wrapText="1"/>
    </xf>
    <xf numFmtId="0" fontId="18" fillId="16" borderId="8" xfId="0" applyFont="1" applyFill="1" applyBorder="1" applyAlignment="1">
      <alignment horizontal="left" vertical="center" wrapText="1"/>
    </xf>
    <xf numFmtId="180" fontId="18" fillId="16" borderId="96" xfId="0" applyNumberFormat="1" applyFont="1" applyFill="1" applyBorder="1" applyAlignment="1">
      <alignment horizontal="left" vertical="center" wrapText="1"/>
    </xf>
    <xf numFmtId="10" fontId="4" fillId="16" borderId="22" xfId="16" applyNumberFormat="1" applyFill="1" applyBorder="1" applyAlignment="1" applyProtection="1">
      <alignment horizontal="center" vertical="center" wrapText="1"/>
      <protection locked="0"/>
    </xf>
    <xf numFmtId="0" fontId="42" fillId="0" borderId="1" xfId="0" applyFont="1" applyBorder="1" applyAlignment="1">
      <alignment horizontal="center" vertical="center"/>
    </xf>
    <xf numFmtId="180" fontId="5" fillId="16" borderId="3" xfId="10" applyNumberFormat="1" applyFont="1" applyFill="1" applyBorder="1" applyAlignment="1" applyProtection="1">
      <alignment horizontal="center" vertical="center" wrapText="1"/>
      <protection locked="0"/>
    </xf>
    <xf numFmtId="180" fontId="5" fillId="16" borderId="1" xfId="10" applyNumberFormat="1" applyFont="1" applyFill="1" applyBorder="1" applyAlignment="1" applyProtection="1">
      <alignment horizontal="center" vertical="center" wrapText="1"/>
      <protection locked="0"/>
    </xf>
    <xf numFmtId="2" fontId="58" fillId="0" borderId="17" xfId="24" applyNumberFormat="1" applyFont="1" applyFill="1" applyBorder="1" applyAlignment="1" applyProtection="1">
      <alignment horizontal="center" vertical="center" wrapText="1"/>
    </xf>
    <xf numFmtId="188" fontId="58" fillId="0" borderId="18" xfId="5020" applyNumberFormat="1" applyFont="1" applyFill="1" applyBorder="1" applyAlignment="1" applyProtection="1">
      <alignment horizontal="center" vertical="center" wrapText="1"/>
    </xf>
    <xf numFmtId="2" fontId="58" fillId="0" borderId="18" xfId="24" applyNumberFormat="1" applyFont="1" applyFill="1" applyBorder="1" applyAlignment="1" applyProtection="1">
      <alignment horizontal="center" vertical="center" wrapText="1"/>
    </xf>
    <xf numFmtId="2" fontId="10" fillId="0" borderId="18" xfId="24" applyNumberFormat="1" applyFont="1" applyFill="1" applyBorder="1" applyAlignment="1" applyProtection="1">
      <alignment horizontal="center" vertical="center" wrapText="1"/>
    </xf>
    <xf numFmtId="187" fontId="10" fillId="0" borderId="20" xfId="5020" applyNumberFormat="1" applyFont="1" applyFill="1" applyBorder="1" applyAlignment="1" applyProtection="1">
      <alignment horizontal="center" vertical="center" wrapText="1"/>
    </xf>
    <xf numFmtId="3" fontId="58" fillId="0" borderId="17" xfId="2867" applyNumberFormat="1" applyFont="1" applyFill="1" applyBorder="1" applyAlignment="1" applyProtection="1">
      <alignment horizontal="center" vertical="center" wrapText="1"/>
    </xf>
    <xf numFmtId="3" fontId="10" fillId="0" borderId="18" xfId="2867" applyNumberFormat="1" applyFont="1" applyFill="1" applyBorder="1" applyAlignment="1" applyProtection="1">
      <alignment horizontal="center" vertical="center" wrapText="1"/>
    </xf>
    <xf numFmtId="187" fontId="10" fillId="0" borderId="18" xfId="5020" applyNumberFormat="1" applyFont="1" applyFill="1" applyBorder="1" applyAlignment="1" applyProtection="1">
      <alignment horizontal="center" vertical="center" wrapText="1"/>
    </xf>
    <xf numFmtId="3" fontId="58" fillId="0" borderId="18" xfId="2867" applyNumberFormat="1" applyFont="1" applyFill="1" applyBorder="1" applyAlignment="1" applyProtection="1">
      <alignment horizontal="center" vertical="center" wrapText="1"/>
    </xf>
    <xf numFmtId="169" fontId="58" fillId="0" borderId="39" xfId="2867" applyFont="1" applyFill="1" applyBorder="1" applyAlignment="1" applyProtection="1">
      <alignment horizontal="center" vertical="center" wrapText="1"/>
    </xf>
    <xf numFmtId="187" fontId="58" fillId="0" borderId="18" xfId="5020" applyNumberFormat="1" applyFont="1" applyFill="1" applyBorder="1" applyAlignment="1" applyProtection="1">
      <alignment horizontal="center" vertical="center" wrapText="1"/>
    </xf>
    <xf numFmtId="4" fontId="10" fillId="0" borderId="18" xfId="2867" applyNumberFormat="1" applyFont="1" applyFill="1" applyBorder="1" applyAlignment="1" applyProtection="1">
      <alignment horizontal="center" vertical="center" wrapText="1"/>
    </xf>
    <xf numFmtId="180" fontId="10" fillId="16" borderId="39" xfId="0" applyNumberFormat="1" applyFont="1" applyFill="1" applyBorder="1" applyAlignment="1">
      <alignment horizontal="center" vertical="center" wrapText="1"/>
    </xf>
    <xf numFmtId="180" fontId="10" fillId="16" borderId="18" xfId="0" applyNumberFormat="1" applyFont="1" applyFill="1" applyBorder="1" applyAlignment="1">
      <alignment horizontal="center" vertical="center" wrapText="1"/>
    </xf>
    <xf numFmtId="180" fontId="10" fillId="16" borderId="63" xfId="0" applyNumberFormat="1" applyFont="1" applyFill="1" applyBorder="1" applyAlignment="1">
      <alignment horizontal="center" vertical="center" wrapText="1"/>
    </xf>
    <xf numFmtId="2" fontId="58" fillId="0" borderId="5" xfId="24" applyNumberFormat="1" applyFont="1" applyFill="1" applyBorder="1" applyAlignment="1" applyProtection="1">
      <alignment horizontal="center" vertical="center" wrapText="1"/>
    </xf>
    <xf numFmtId="0" fontId="2" fillId="16" borderId="32" xfId="0" applyFont="1" applyFill="1" applyBorder="1" applyAlignment="1">
      <alignment horizontal="center" vertical="center" wrapText="1"/>
    </xf>
    <xf numFmtId="0" fontId="2" fillId="16" borderId="52" xfId="0" applyFont="1" applyFill="1" applyBorder="1" applyAlignment="1">
      <alignment horizontal="center" vertical="top" wrapText="1"/>
    </xf>
    <xf numFmtId="180" fontId="10" fillId="16" borderId="39" xfId="0" applyNumberFormat="1" applyFont="1" applyFill="1" applyBorder="1" applyAlignment="1" applyProtection="1">
      <alignment horizontal="center" vertical="center" wrapText="1"/>
      <protection locked="0"/>
    </xf>
    <xf numFmtId="180" fontId="10" fillId="16" borderId="18" xfId="0" applyNumberFormat="1" applyFont="1" applyFill="1" applyBorder="1" applyAlignment="1" applyProtection="1">
      <alignment horizontal="center" vertical="center" wrapText="1"/>
      <protection locked="0"/>
    </xf>
    <xf numFmtId="180" fontId="10" fillId="16" borderId="63" xfId="0" applyNumberFormat="1" applyFont="1" applyFill="1" applyBorder="1" applyAlignment="1" applyProtection="1">
      <alignment horizontal="center" vertical="center" wrapText="1"/>
      <protection locked="0"/>
    </xf>
    <xf numFmtId="0" fontId="58" fillId="0" borderId="3" xfId="0" applyFont="1" applyBorder="1" applyAlignment="1">
      <alignment horizontal="center" vertical="center"/>
    </xf>
    <xf numFmtId="0" fontId="58" fillId="0" borderId="3" xfId="0" applyFont="1" applyBorder="1" applyAlignment="1" applyProtection="1">
      <alignment horizontal="center" vertical="center"/>
      <protection locked="0"/>
    </xf>
    <xf numFmtId="0" fontId="58" fillId="0" borderId="1" xfId="0" applyFont="1" applyBorder="1" applyAlignment="1">
      <alignment horizontal="center" vertical="center"/>
    </xf>
    <xf numFmtId="0" fontId="58" fillId="0" borderId="1" xfId="0" applyFont="1" applyBorder="1" applyAlignment="1" applyProtection="1">
      <alignment horizontal="center" vertical="center"/>
      <protection locked="0"/>
    </xf>
    <xf numFmtId="3" fontId="58" fillId="0" borderId="3" xfId="0" applyNumberFormat="1" applyFont="1" applyBorder="1" applyAlignment="1" applyProtection="1">
      <alignment horizontal="center" vertical="center" wrapText="1"/>
      <protection locked="0"/>
    </xf>
    <xf numFmtId="37" fontId="58" fillId="0" borderId="3" xfId="0" applyNumberFormat="1" applyFont="1" applyBorder="1" applyAlignment="1">
      <alignment horizontal="center" vertical="center" wrapText="1"/>
    </xf>
    <xf numFmtId="3" fontId="58" fillId="0" borderId="3" xfId="0" applyNumberFormat="1" applyFont="1" applyBorder="1" applyAlignment="1">
      <alignment horizontal="center" vertical="center" wrapText="1"/>
    </xf>
    <xf numFmtId="37" fontId="58" fillId="0" borderId="1" xfId="0" applyNumberFormat="1" applyFont="1" applyBorder="1" applyAlignment="1">
      <alignment horizontal="center" vertical="center"/>
    </xf>
    <xf numFmtId="3" fontId="58" fillId="0" borderId="1" xfId="0" applyNumberFormat="1" applyFont="1" applyBorder="1" applyAlignment="1">
      <alignment horizontal="center" vertical="center"/>
    </xf>
    <xf numFmtId="3" fontId="58" fillId="0" borderId="1" xfId="0" applyNumberFormat="1" applyFont="1" applyBorder="1" applyAlignment="1" applyProtection="1">
      <alignment horizontal="center" vertical="center"/>
      <protection locked="0"/>
    </xf>
    <xf numFmtId="37" fontId="58" fillId="0" borderId="1" xfId="0" applyNumberFormat="1" applyFont="1" applyBorder="1" applyAlignment="1">
      <alignment horizontal="center" vertical="center" wrapText="1"/>
    </xf>
    <xf numFmtId="3" fontId="58" fillId="0" borderId="1" xfId="0" applyNumberFormat="1" applyFont="1" applyBorder="1" applyAlignment="1" applyProtection="1">
      <alignment horizontal="center" vertical="center" wrapText="1"/>
      <protection locked="0"/>
    </xf>
    <xf numFmtId="3" fontId="58" fillId="0" borderId="1" xfId="0" applyNumberFormat="1" applyFont="1" applyBorder="1" applyAlignment="1">
      <alignment horizontal="center" vertical="center" wrapText="1"/>
    </xf>
    <xf numFmtId="4" fontId="58" fillId="0" borderId="1" xfId="0" applyNumberFormat="1" applyFont="1" applyBorder="1" applyAlignment="1" applyProtection="1">
      <alignment horizontal="center" vertical="center"/>
      <protection locked="0"/>
    </xf>
    <xf numFmtId="4" fontId="58" fillId="0" borderId="1" xfId="0" applyNumberFormat="1" applyFont="1" applyBorder="1" applyAlignment="1">
      <alignment horizontal="center" vertical="center"/>
    </xf>
    <xf numFmtId="188" fontId="17" fillId="0" borderId="1" xfId="0" applyNumberFormat="1" applyFont="1" applyBorder="1" applyAlignment="1" applyProtection="1">
      <alignment wrapText="1"/>
      <protection locked="0"/>
    </xf>
    <xf numFmtId="0" fontId="17" fillId="0" borderId="1" xfId="0" applyFont="1" applyBorder="1" applyAlignment="1" applyProtection="1">
      <alignment wrapText="1"/>
      <protection locked="0"/>
    </xf>
    <xf numFmtId="187" fontId="17" fillId="0" borderId="4" xfId="0" applyNumberFormat="1" applyFont="1" applyBorder="1" applyAlignment="1" applyProtection="1">
      <alignment wrapText="1"/>
      <protection locked="0"/>
    </xf>
    <xf numFmtId="0" fontId="17" fillId="0" borderId="4" xfId="0" applyFont="1" applyBorder="1" applyAlignment="1" applyProtection="1">
      <alignment wrapText="1"/>
      <protection locked="0"/>
    </xf>
    <xf numFmtId="0" fontId="58" fillId="0" borderId="5" xfId="0" applyFont="1" applyBorder="1" applyAlignment="1">
      <alignment horizontal="center" vertical="center"/>
    </xf>
    <xf numFmtId="0" fontId="58" fillId="0" borderId="5" xfId="0" applyFont="1" applyBorder="1" applyAlignment="1" applyProtection="1">
      <alignment horizontal="center" vertical="center"/>
      <protection locked="0"/>
    </xf>
    <xf numFmtId="2" fontId="58" fillId="0" borderId="1" xfId="0" applyNumberFormat="1" applyFont="1" applyBorder="1" applyAlignment="1">
      <alignment horizontal="center" vertical="center"/>
    </xf>
    <xf numFmtId="2" fontId="58" fillId="0" borderId="1" xfId="0" applyNumberFormat="1" applyFont="1" applyBorder="1" applyAlignment="1" applyProtection="1">
      <alignment horizontal="center" vertical="center"/>
      <protection locked="0"/>
    </xf>
    <xf numFmtId="7" fontId="58" fillId="0" borderId="1" xfId="10" applyNumberFormat="1" applyFont="1" applyFill="1" applyBorder="1" applyAlignment="1" applyProtection="1">
      <alignment horizontal="center" vertical="center" wrapText="1"/>
      <protection locked="0"/>
    </xf>
    <xf numFmtId="169" fontId="5" fillId="0" borderId="0" xfId="2867" applyFont="1" applyFill="1" applyAlignment="1"/>
    <xf numFmtId="43" fontId="42" fillId="0" borderId="0" xfId="0" applyNumberFormat="1" applyFont="1"/>
    <xf numFmtId="0" fontId="10" fillId="16" borderId="40"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28" fillId="0" borderId="23" xfId="0" applyFont="1" applyBorder="1" applyAlignment="1">
      <alignment horizontal="center"/>
    </xf>
    <xf numFmtId="0" fontId="28" fillId="0" borderId="24" xfId="0" applyFont="1" applyBorder="1" applyAlignment="1">
      <alignment horizontal="center"/>
    </xf>
    <xf numFmtId="0" fontId="28" fillId="0" borderId="37" xfId="0" applyFont="1" applyBorder="1" applyAlignment="1">
      <alignment horizontal="center"/>
    </xf>
    <xf numFmtId="0" fontId="28" fillId="0" borderId="26" xfId="0" applyFont="1" applyBorder="1" applyAlignment="1">
      <alignment horizontal="center"/>
    </xf>
    <xf numFmtId="0" fontId="28" fillId="0" borderId="0" xfId="0" applyFont="1" applyAlignment="1">
      <alignment horizontal="center"/>
    </xf>
    <xf numFmtId="0" fontId="28" fillId="0" borderId="27" xfId="0" applyFont="1" applyBorder="1" applyAlignment="1">
      <alignment horizontal="center"/>
    </xf>
    <xf numFmtId="0" fontId="28" fillId="0" borderId="28" xfId="0" applyFont="1" applyBorder="1" applyAlignment="1">
      <alignment horizontal="center"/>
    </xf>
    <xf numFmtId="0" fontId="28" fillId="0" borderId="29" xfId="0" applyFont="1" applyBorder="1" applyAlignment="1">
      <alignment horizontal="center"/>
    </xf>
    <xf numFmtId="0" fontId="28" fillId="0" borderId="38" xfId="0" applyFont="1" applyBorder="1" applyAlignment="1">
      <alignment horizontal="center"/>
    </xf>
    <xf numFmtId="0" fontId="66" fillId="16" borderId="32" xfId="0" applyFont="1" applyFill="1" applyBorder="1" applyAlignment="1">
      <alignment horizontal="center" vertical="center" wrapText="1"/>
    </xf>
    <xf numFmtId="0" fontId="66" fillId="16" borderId="33" xfId="0" applyFont="1" applyFill="1" applyBorder="1" applyAlignment="1">
      <alignment horizontal="center" vertical="center" wrapText="1"/>
    </xf>
    <xf numFmtId="0" fontId="68" fillId="16" borderId="30" xfId="0" applyFont="1" applyFill="1" applyBorder="1" applyAlignment="1">
      <alignment horizontal="center"/>
    </xf>
    <xf numFmtId="0" fontId="27" fillId="3" borderId="47" xfId="0" applyFont="1" applyFill="1" applyBorder="1" applyAlignment="1">
      <alignment vertical="center" wrapText="1"/>
    </xf>
    <xf numFmtId="0" fontId="27" fillId="3" borderId="46" xfId="0" applyFont="1" applyFill="1" applyBorder="1" applyAlignment="1">
      <alignment horizontal="left" vertical="center" wrapText="1"/>
    </xf>
    <xf numFmtId="0" fontId="27" fillId="3" borderId="47" xfId="0" applyFont="1" applyFill="1" applyBorder="1" applyAlignment="1">
      <alignment horizontal="left" vertical="center" wrapText="1"/>
    </xf>
    <xf numFmtId="0" fontId="27" fillId="3" borderId="48" xfId="0" applyFont="1" applyFill="1" applyBorder="1" applyAlignment="1">
      <alignment horizontal="left" vertical="center" wrapText="1"/>
    </xf>
    <xf numFmtId="0" fontId="10" fillId="3" borderId="28"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9" xfId="0" applyFont="1" applyFill="1" applyBorder="1" applyAlignment="1">
      <alignment horizontal="center" vertical="center" wrapText="1"/>
    </xf>
    <xf numFmtId="0" fontId="61" fillId="16" borderId="46" xfId="0" applyFont="1" applyFill="1" applyBorder="1" applyAlignment="1">
      <alignment horizontal="center" vertical="center" wrapText="1"/>
    </xf>
    <xf numFmtId="0" fontId="61" fillId="16" borderId="47" xfId="0" applyFont="1" applyFill="1" applyBorder="1" applyAlignment="1">
      <alignment horizontal="center" vertical="center" wrapText="1"/>
    </xf>
    <xf numFmtId="0" fontId="61" fillId="16"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9" xfId="0"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11" fillId="20" borderId="59"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61" fillId="20" borderId="46" xfId="0" applyFont="1" applyFill="1" applyBorder="1" applyAlignment="1">
      <alignment horizontal="center" vertical="center"/>
    </xf>
    <xf numFmtId="0" fontId="61" fillId="20" borderId="47" xfId="0" applyFont="1" applyFill="1" applyBorder="1" applyAlignment="1">
      <alignment horizontal="center" vertical="center"/>
    </xf>
    <xf numFmtId="0" fontId="61" fillId="20" borderId="48" xfId="0" applyFont="1" applyFill="1" applyBorder="1" applyAlignment="1">
      <alignment horizontal="center" vertical="center"/>
    </xf>
    <xf numFmtId="0" fontId="11" fillId="16" borderId="36"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54"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181" fontId="3" fillId="16" borderId="26" xfId="0" applyNumberFormat="1" applyFont="1" applyFill="1" applyBorder="1" applyAlignment="1" applyProtection="1">
      <alignment horizontal="center" vertical="center" wrapText="1"/>
      <protection locked="0"/>
    </xf>
    <xf numFmtId="181" fontId="3" fillId="16" borderId="0" xfId="0" applyNumberFormat="1" applyFont="1" applyFill="1" applyAlignment="1" applyProtection="1">
      <alignment horizontal="center" vertical="center" wrapText="1"/>
      <protection locked="0"/>
    </xf>
    <xf numFmtId="181" fontId="3" fillId="16" borderId="28" xfId="0" applyNumberFormat="1" applyFont="1" applyFill="1" applyBorder="1" applyAlignment="1" applyProtection="1">
      <alignment horizontal="center" vertical="center" wrapText="1"/>
      <protection locked="0"/>
    </xf>
    <xf numFmtId="181" fontId="3" fillId="16" borderId="29" xfId="0" applyNumberFormat="1" applyFont="1" applyFill="1" applyBorder="1" applyAlignment="1" applyProtection="1">
      <alignment horizontal="center" vertical="center" wrapText="1"/>
      <protection locked="0"/>
    </xf>
    <xf numFmtId="9" fontId="55" fillId="16" borderId="42" xfId="21" applyFont="1" applyFill="1" applyBorder="1" applyAlignment="1">
      <alignment horizontal="center" vertical="center"/>
    </xf>
    <xf numFmtId="9" fontId="55" fillId="16" borderId="5" xfId="21" applyFont="1" applyFill="1" applyBorder="1" applyAlignment="1">
      <alignment horizontal="center" vertical="center"/>
    </xf>
    <xf numFmtId="9" fontId="55" fillId="16" borderId="3" xfId="21" applyFont="1" applyFill="1" applyBorder="1" applyAlignment="1">
      <alignment horizontal="center" vertical="center"/>
    </xf>
    <xf numFmtId="9" fontId="55" fillId="16" borderId="10" xfId="21" applyFont="1" applyFill="1" applyBorder="1" applyAlignment="1">
      <alignment horizontal="center" vertical="center"/>
    </xf>
    <xf numFmtId="9" fontId="55" fillId="16" borderId="7" xfId="21" applyFont="1" applyFill="1" applyBorder="1" applyAlignment="1">
      <alignment horizontal="center" vertical="center"/>
    </xf>
    <xf numFmtId="9" fontId="55" fillId="16" borderId="1" xfId="21" applyFont="1" applyFill="1" applyBorder="1" applyAlignment="1">
      <alignment horizontal="center" vertical="center"/>
    </xf>
    <xf numFmtId="9" fontId="55" fillId="16" borderId="11" xfId="21" applyFont="1" applyFill="1" applyBorder="1" applyAlignment="1">
      <alignment horizontal="center" vertical="center"/>
    </xf>
    <xf numFmtId="9" fontId="55" fillId="16" borderId="44" xfId="21" applyFont="1" applyFill="1" applyBorder="1" applyAlignment="1">
      <alignment horizontal="center" vertical="center"/>
    </xf>
    <xf numFmtId="9" fontId="55" fillId="16" borderId="4" xfId="21" applyFont="1" applyFill="1" applyBorder="1" applyAlignment="1">
      <alignment horizontal="center" vertical="center"/>
    </xf>
    <xf numFmtId="9" fontId="55" fillId="16" borderId="12" xfId="21" applyFont="1" applyFill="1" applyBorder="1" applyAlignment="1">
      <alignment horizontal="center" vertical="center"/>
    </xf>
    <xf numFmtId="0" fontId="55" fillId="0" borderId="1" xfId="0" applyFont="1"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4" fillId="0" borderId="65"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8" fillId="0" borderId="41" xfId="0" applyFont="1" applyBorder="1" applyAlignment="1">
      <alignment horizontal="justify" vertical="center" wrapText="1"/>
    </xf>
    <xf numFmtId="0" fontId="58" fillId="0" borderId="8" xfId="0" applyFont="1" applyBorder="1" applyAlignment="1">
      <alignment horizontal="justify" vertical="center" wrapText="1"/>
    </xf>
    <xf numFmtId="0" fontId="58" fillId="0" borderId="52" xfId="0" applyFont="1" applyBorder="1" applyAlignment="1">
      <alignment horizontal="justify" vertical="center" wrapText="1"/>
    </xf>
    <xf numFmtId="3" fontId="3" fillId="0" borderId="59" xfId="0" applyNumberFormat="1" applyFont="1" applyBorder="1" applyAlignment="1">
      <alignment horizontal="center" vertical="center" wrapText="1"/>
    </xf>
    <xf numFmtId="0" fontId="4" fillId="0" borderId="55"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56" xfId="0" applyFont="1" applyBorder="1" applyAlignment="1">
      <alignment horizontal="center" vertical="center" wrapText="1"/>
    </xf>
    <xf numFmtId="0" fontId="55" fillId="0" borderId="1" xfId="0" applyFont="1" applyBorder="1" applyAlignment="1" applyProtection="1">
      <alignment horizontal="justify" vertical="top" wrapText="1"/>
      <protection locked="0"/>
    </xf>
    <xf numFmtId="0" fontId="55" fillId="0" borderId="7" xfId="0" applyFont="1" applyBorder="1" applyAlignment="1" applyProtection="1">
      <alignment horizontal="justify" vertical="top" wrapText="1"/>
      <protection locked="0"/>
    </xf>
    <xf numFmtId="0" fontId="55" fillId="0" borderId="2" xfId="0" applyFont="1" applyBorder="1" applyAlignment="1" applyProtection="1">
      <alignment horizontal="center" vertical="center" wrapText="1"/>
      <protection locked="0"/>
    </xf>
    <xf numFmtId="0" fontId="0" fillId="0" borderId="0" xfId="0" applyAlignment="1">
      <alignment horizontal="center" vertical="center"/>
    </xf>
    <xf numFmtId="0" fontId="5" fillId="0" borderId="63" xfId="0" applyFont="1" applyBorder="1" applyAlignment="1">
      <alignment horizontal="center" vertical="center" wrapText="1"/>
    </xf>
    <xf numFmtId="0" fontId="58" fillId="0" borderId="52" xfId="0" applyFont="1" applyBorder="1" applyAlignment="1">
      <alignment horizontal="left" vertical="top" wrapText="1"/>
    </xf>
    <xf numFmtId="0" fontId="58" fillId="0" borderId="60" xfId="0" applyFont="1" applyBorder="1" applyAlignment="1">
      <alignment horizontal="left" vertical="top" wrapText="1"/>
    </xf>
    <xf numFmtId="0" fontId="58" fillId="0" borderId="64" xfId="0" applyFont="1" applyBorder="1" applyAlignment="1">
      <alignment horizontal="left" vertical="top" wrapText="1"/>
    </xf>
    <xf numFmtId="3" fontId="3" fillId="0" borderId="49" xfId="0" applyNumberFormat="1" applyFont="1" applyBorder="1" applyAlignment="1">
      <alignment horizontal="center" vertical="center" wrapText="1"/>
    </xf>
    <xf numFmtId="3" fontId="3" fillId="0" borderId="69" xfId="0" applyNumberFormat="1" applyFont="1" applyBorder="1" applyAlignment="1">
      <alignment horizontal="center" vertical="center" wrapText="1"/>
    </xf>
    <xf numFmtId="0" fontId="4" fillId="0" borderId="43" xfId="0" applyFont="1" applyBorder="1" applyAlignment="1">
      <alignment horizontal="center" vertical="center" wrapText="1"/>
    </xf>
    <xf numFmtId="0" fontId="55" fillId="0" borderId="54" xfId="0" applyFont="1" applyBorder="1" applyAlignment="1" applyProtection="1">
      <alignment horizontal="justify" vertical="top" wrapText="1"/>
      <protection locked="0"/>
    </xf>
    <xf numFmtId="0" fontId="58" fillId="0" borderId="60" xfId="0" applyFont="1" applyBorder="1" applyAlignment="1">
      <alignment horizontal="left" vertical="center" wrapText="1"/>
    </xf>
    <xf numFmtId="0" fontId="58" fillId="0" borderId="64" xfId="0" applyFont="1" applyBorder="1" applyAlignment="1">
      <alignment horizontal="left" vertical="center" wrapText="1"/>
    </xf>
    <xf numFmtId="0" fontId="25" fillId="0" borderId="1" xfId="0" applyFont="1" applyBorder="1" applyAlignment="1" applyProtection="1">
      <alignment horizontal="justify" vertical="top" wrapText="1"/>
      <protection locked="0"/>
    </xf>
    <xf numFmtId="0" fontId="0" fillId="0" borderId="34" xfId="0" applyBorder="1" applyAlignment="1" applyProtection="1">
      <alignment horizontal="justify" vertical="top" wrapText="1"/>
      <protection locked="0"/>
    </xf>
    <xf numFmtId="0" fontId="0" fillId="0" borderId="22" xfId="0" applyBorder="1" applyAlignment="1" applyProtection="1">
      <alignment horizontal="justify" vertical="top" wrapText="1"/>
      <protection locked="0"/>
    </xf>
    <xf numFmtId="0" fontId="0" fillId="0" borderId="5" xfId="0" applyBorder="1" applyAlignment="1" applyProtection="1">
      <alignment horizontal="justify" vertical="top" wrapText="1"/>
      <protection locked="0"/>
    </xf>
    <xf numFmtId="0" fontId="52" fillId="30" borderId="77" xfId="0" applyFont="1" applyFill="1" applyBorder="1" applyAlignment="1">
      <alignment horizontal="center" vertical="center"/>
    </xf>
    <xf numFmtId="0" fontId="42" fillId="0" borderId="78" xfId="0" applyFont="1" applyBorder="1"/>
    <xf numFmtId="0" fontId="42" fillId="0" borderId="79" xfId="0" applyFont="1" applyBorder="1"/>
    <xf numFmtId="0" fontId="52" fillId="30" borderId="85" xfId="0" applyFont="1" applyFill="1" applyBorder="1" applyAlignment="1">
      <alignment horizontal="center" vertical="center"/>
    </xf>
    <xf numFmtId="0" fontId="42" fillId="0" borderId="86" xfId="0" applyFont="1" applyBorder="1"/>
    <xf numFmtId="0" fontId="42" fillId="0" borderId="87" xfId="0" applyFont="1" applyBorder="1"/>
    <xf numFmtId="0" fontId="5" fillId="0" borderId="17" xfId="0" applyFont="1" applyBorder="1" applyAlignment="1">
      <alignment horizontal="center" vertical="center" wrapText="1"/>
    </xf>
    <xf numFmtId="0" fontId="58" fillId="0" borderId="16" xfId="0" applyFont="1" applyBorder="1" applyAlignment="1">
      <alignment horizontal="justify" vertical="center" wrapText="1"/>
    </xf>
    <xf numFmtId="0" fontId="58" fillId="0" borderId="96" xfId="0" applyFont="1" applyBorder="1" applyAlignment="1">
      <alignment horizontal="justify" vertical="center" wrapText="1"/>
    </xf>
    <xf numFmtId="0" fontId="10" fillId="16" borderId="46" xfId="0" applyFont="1" applyFill="1" applyBorder="1" applyAlignment="1">
      <alignment horizontal="center" vertical="center" wrapText="1"/>
    </xf>
    <xf numFmtId="0" fontId="10" fillId="16" borderId="47" xfId="0" applyFont="1" applyFill="1" applyBorder="1" applyAlignment="1">
      <alignment horizontal="center" vertical="center" wrapText="1"/>
    </xf>
    <xf numFmtId="0" fontId="10" fillId="16" borderId="48" xfId="0" applyFont="1" applyFill="1" applyBorder="1" applyAlignment="1">
      <alignment horizontal="center" vertical="center" wrapText="1"/>
    </xf>
    <xf numFmtId="0" fontId="10" fillId="2" borderId="46"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52" fillId="29" borderId="74" xfId="0" applyFont="1" applyFill="1" applyBorder="1" applyAlignment="1">
      <alignment horizontal="center" vertical="center" wrapText="1"/>
    </xf>
    <xf numFmtId="0" fontId="42" fillId="0" borderId="75" xfId="0" applyFont="1" applyBorder="1"/>
    <xf numFmtId="0" fontId="42" fillId="0" borderId="76" xfId="0" applyFont="1" applyBorder="1"/>
    <xf numFmtId="0" fontId="42" fillId="0" borderId="82" xfId="0" applyFont="1" applyBorder="1"/>
    <xf numFmtId="0" fontId="42" fillId="0" borderId="83" xfId="0" applyFont="1" applyBorder="1"/>
    <xf numFmtId="0" fontId="42" fillId="0" borderId="84" xfId="0" applyFont="1" applyBorder="1"/>
    <xf numFmtId="0" fontId="52" fillId="29" borderId="77" xfId="0" applyFont="1" applyFill="1" applyBorder="1" applyAlignment="1">
      <alignment horizontal="center" vertical="center"/>
    </xf>
    <xf numFmtId="0" fontId="10" fillId="20" borderId="49" xfId="0" applyFont="1" applyFill="1" applyBorder="1" applyAlignment="1">
      <alignment horizontal="center" vertical="center" wrapText="1"/>
    </xf>
    <xf numFmtId="0" fontId="10" fillId="20" borderId="59" xfId="0" applyFont="1" applyFill="1" applyBorder="1" applyAlignment="1">
      <alignment horizontal="center" vertical="center" wrapText="1"/>
    </xf>
    <xf numFmtId="0" fontId="61" fillId="20" borderId="23" xfId="0" applyFont="1" applyFill="1" applyBorder="1" applyAlignment="1">
      <alignment horizontal="center" vertical="center" wrapText="1"/>
    </xf>
    <xf numFmtId="0" fontId="61" fillId="20" borderId="26" xfId="0" applyFont="1" applyFill="1" applyBorder="1" applyAlignment="1">
      <alignment horizontal="center" vertical="center" wrapText="1"/>
    </xf>
    <xf numFmtId="0" fontId="89" fillId="29" borderId="80" xfId="0" applyFont="1" applyFill="1" applyBorder="1" applyAlignment="1">
      <alignment horizontal="center" vertical="center" wrapText="1"/>
    </xf>
    <xf numFmtId="0" fontId="43" fillId="0" borderId="88" xfId="0" applyFont="1" applyBorder="1"/>
    <xf numFmtId="0" fontId="42" fillId="0" borderId="88" xfId="0" applyFont="1" applyBorder="1"/>
    <xf numFmtId="0" fontId="89" fillId="29" borderId="81" xfId="0" applyFont="1" applyFill="1" applyBorder="1" applyAlignment="1">
      <alignment horizontal="center" vertical="center" wrapText="1"/>
    </xf>
    <xf numFmtId="0" fontId="42" fillId="0" borderId="89" xfId="0" applyFont="1" applyBorder="1"/>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67" fillId="16" borderId="6" xfId="0" applyFont="1" applyFill="1" applyBorder="1" applyAlignment="1">
      <alignment horizontal="center" vertical="center" wrapText="1"/>
    </xf>
    <xf numFmtId="0" fontId="67" fillId="16" borderId="53" xfId="0" applyFont="1" applyFill="1" applyBorder="1" applyAlignment="1">
      <alignment horizontal="center" vertical="center" wrapText="1"/>
    </xf>
    <xf numFmtId="0" fontId="67" fillId="16" borderId="57" xfId="0" applyFont="1" applyFill="1" applyBorder="1" applyAlignment="1">
      <alignment horizontal="center" vertical="center" wrapText="1"/>
    </xf>
    <xf numFmtId="0" fontId="27" fillId="0" borderId="46" xfId="0" applyFont="1" applyBorder="1" applyAlignment="1">
      <alignment horizontal="left" vertical="center"/>
    </xf>
    <xf numFmtId="0" fontId="27" fillId="0" borderId="47" xfId="0" applyFont="1" applyBorder="1" applyAlignment="1">
      <alignment horizontal="left" vertical="center"/>
    </xf>
    <xf numFmtId="0" fontId="27" fillId="0" borderId="48" xfId="0" applyFont="1" applyBorder="1" applyAlignment="1">
      <alignment horizontal="left" vertical="center"/>
    </xf>
    <xf numFmtId="10" fontId="5" fillId="0" borderId="1" xfId="0" applyNumberFormat="1" applyFont="1" applyBorder="1" applyAlignment="1" applyProtection="1">
      <alignment horizontal="center" vertical="center" wrapText="1"/>
      <protection locked="0"/>
    </xf>
    <xf numFmtId="0" fontId="4" fillId="0" borderId="1" xfId="16" applyBorder="1" applyAlignment="1">
      <alignment horizontal="justify" vertical="top" wrapText="1"/>
    </xf>
    <xf numFmtId="0" fontId="15" fillId="0" borderId="1" xfId="0" applyFont="1" applyBorder="1" applyAlignment="1">
      <alignment horizontal="center" vertical="center" wrapText="1"/>
    </xf>
    <xf numFmtId="10" fontId="4" fillId="0" borderId="1" xfId="0" applyNumberFormat="1" applyFont="1" applyBorder="1" applyAlignment="1" applyProtection="1">
      <alignment horizontal="center" vertical="center" wrapText="1"/>
      <protection locked="0"/>
    </xf>
    <xf numFmtId="10" fontId="11" fillId="0" borderId="1" xfId="0" applyNumberFormat="1" applyFont="1" applyBorder="1" applyAlignment="1" applyProtection="1">
      <alignment horizontal="center" vertical="center" wrapText="1"/>
      <protection locked="0"/>
    </xf>
    <xf numFmtId="0" fontId="15" fillId="0" borderId="1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45" xfId="0" applyFont="1" applyBorder="1" applyAlignment="1">
      <alignment horizontal="center" vertical="center" wrapText="1"/>
    </xf>
    <xf numFmtId="0" fontId="3" fillId="0" borderId="1" xfId="0" applyFont="1" applyBorder="1" applyAlignment="1" applyProtection="1">
      <alignment horizontal="justify" vertical="top" wrapText="1"/>
      <protection locked="0"/>
    </xf>
    <xf numFmtId="0" fontId="4" fillId="0" borderId="65" xfId="16" applyBorder="1" applyAlignment="1">
      <alignment horizontal="center" vertical="center" wrapText="1"/>
    </xf>
    <xf numFmtId="0" fontId="4" fillId="0" borderId="67" xfId="16" applyBorder="1" applyAlignment="1">
      <alignment horizontal="center" vertical="center" wrapText="1"/>
    </xf>
    <xf numFmtId="0" fontId="4" fillId="0" borderId="68" xfId="16" applyBorder="1" applyAlignment="1">
      <alignment horizontal="center" vertical="center" wrapText="1"/>
    </xf>
    <xf numFmtId="0" fontId="4" fillId="0" borderId="4" xfId="16" applyBorder="1" applyAlignment="1">
      <alignment horizontal="justify" vertical="top" wrapText="1"/>
    </xf>
    <xf numFmtId="0" fontId="4" fillId="0" borderId="3" xfId="16" applyBorder="1" applyAlignment="1">
      <alignment horizontal="justify" vertical="top" wrapText="1"/>
    </xf>
    <xf numFmtId="0" fontId="4" fillId="0" borderId="17" xfId="16" applyBorder="1" applyAlignment="1">
      <alignment horizontal="center" vertical="center" wrapText="1"/>
    </xf>
    <xf numFmtId="0" fontId="4" fillId="0" borderId="18" xfId="16" applyBorder="1" applyAlignment="1">
      <alignment horizontal="center" vertical="center" wrapText="1"/>
    </xf>
    <xf numFmtId="0" fontId="4" fillId="0" borderId="63" xfId="16" applyBorder="1" applyAlignment="1">
      <alignment horizontal="center" vertical="center" wrapText="1"/>
    </xf>
    <xf numFmtId="0" fontId="15" fillId="0" borderId="2" xfId="0" applyFont="1" applyBorder="1" applyAlignment="1">
      <alignment horizontal="center" vertical="center" wrapText="1"/>
    </xf>
    <xf numFmtId="10" fontId="4" fillId="0" borderId="2" xfId="0" applyNumberFormat="1" applyFont="1" applyBorder="1" applyAlignment="1" applyProtection="1">
      <alignment horizontal="center" vertical="center" wrapText="1"/>
      <protection locked="0"/>
    </xf>
    <xf numFmtId="0" fontId="54" fillId="0" borderId="61" xfId="0" applyFont="1" applyBorder="1" applyAlignment="1" applyProtection="1">
      <alignment horizontal="justify" vertical="top" wrapText="1"/>
      <protection locked="0"/>
    </xf>
    <xf numFmtId="0" fontId="54" fillId="0" borderId="45" xfId="0" applyFont="1" applyBorder="1" applyAlignment="1" applyProtection="1">
      <alignment horizontal="justify" vertical="top" wrapText="1"/>
      <protection locked="0"/>
    </xf>
    <xf numFmtId="0" fontId="4" fillId="0" borderId="17" xfId="16" applyBorder="1" applyAlignment="1">
      <alignment horizontal="justify" vertical="center" wrapText="1"/>
    </xf>
    <xf numFmtId="0" fontId="4" fillId="0" borderId="18" xfId="16" applyBorder="1" applyAlignment="1">
      <alignment horizontal="justify" vertical="center" wrapText="1"/>
    </xf>
    <xf numFmtId="0" fontId="4" fillId="0" borderId="63" xfId="16" applyBorder="1" applyAlignment="1">
      <alignment horizontal="justify" vertical="center" wrapText="1"/>
    </xf>
    <xf numFmtId="0" fontId="0" fillId="0" borderId="23"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0" xfId="0"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65" fillId="16" borderId="17" xfId="0" applyFont="1" applyFill="1" applyBorder="1" applyAlignment="1" applyProtection="1">
      <alignment horizontal="center" vertical="center" wrapText="1"/>
      <protection locked="0"/>
    </xf>
    <xf numFmtId="0" fontId="65" fillId="16" borderId="3" xfId="0" applyFont="1" applyFill="1" applyBorder="1" applyAlignment="1" applyProtection="1">
      <alignment horizontal="center" vertical="center" wrapText="1"/>
      <protection locked="0"/>
    </xf>
    <xf numFmtId="0" fontId="65" fillId="16" borderId="10" xfId="0" applyFont="1" applyFill="1" applyBorder="1" applyAlignment="1" applyProtection="1">
      <alignment horizontal="center" vertical="center" wrapText="1"/>
      <protection locked="0"/>
    </xf>
    <xf numFmtId="0" fontId="70" fillId="16" borderId="18" xfId="0" applyFont="1" applyFill="1" applyBorder="1" applyAlignment="1" applyProtection="1">
      <alignment horizontal="center" vertical="center" wrapText="1"/>
      <protection locked="0"/>
    </xf>
    <xf numFmtId="0" fontId="70" fillId="16" borderId="1" xfId="0" applyFont="1" applyFill="1" applyBorder="1" applyAlignment="1" applyProtection="1">
      <alignment horizontal="center" vertical="center" wrapText="1"/>
      <protection locked="0"/>
    </xf>
    <xf numFmtId="0" fontId="70" fillId="16" borderId="11" xfId="0" applyFont="1" applyFill="1" applyBorder="1" applyAlignment="1" applyProtection="1">
      <alignment horizontal="center" vertical="center" wrapText="1"/>
      <protection locked="0"/>
    </xf>
    <xf numFmtId="0" fontId="2" fillId="16" borderId="34" xfId="16" applyFont="1" applyFill="1" applyBorder="1" applyAlignment="1" applyProtection="1">
      <alignment horizontal="center" vertical="center" wrapText="1"/>
      <protection locked="0"/>
    </xf>
    <xf numFmtId="0" fontId="2" fillId="16" borderId="22" xfId="16" applyFont="1" applyFill="1" applyBorder="1" applyAlignment="1" applyProtection="1">
      <alignment horizontal="center" vertical="center" wrapText="1"/>
      <protection locked="0"/>
    </xf>
    <xf numFmtId="0" fontId="15" fillId="16" borderId="16" xfId="16" applyFont="1" applyFill="1" applyBorder="1" applyAlignment="1" applyProtection="1">
      <alignment horizontal="center" vertical="center" wrapText="1"/>
      <protection locked="0"/>
    </xf>
    <xf numFmtId="0" fontId="15" fillId="16" borderId="36" xfId="16" applyFont="1" applyFill="1" applyBorder="1" applyAlignment="1" applyProtection="1">
      <alignment horizontal="center" vertical="center" wrapText="1"/>
      <protection locked="0"/>
    </xf>
    <xf numFmtId="0" fontId="2" fillId="20" borderId="3" xfId="16" applyFont="1" applyFill="1" applyBorder="1" applyAlignment="1" applyProtection="1">
      <alignment horizontal="center" vertical="center" wrapText="1"/>
      <protection locked="0"/>
    </xf>
    <xf numFmtId="0" fontId="10" fillId="16" borderId="43" xfId="0" applyFont="1" applyFill="1" applyBorder="1" applyAlignment="1" applyProtection="1">
      <alignment horizontal="left" vertical="center" wrapText="1"/>
      <protection locked="0"/>
    </xf>
    <xf numFmtId="0" fontId="10" fillId="16" borderId="30" xfId="0" applyFont="1" applyFill="1" applyBorder="1" applyAlignment="1" applyProtection="1">
      <alignment horizontal="left" vertical="center" wrapText="1"/>
      <protection locked="0"/>
    </xf>
    <xf numFmtId="0" fontId="10" fillId="16" borderId="31" xfId="0" applyFont="1" applyFill="1" applyBorder="1" applyAlignment="1" applyProtection="1">
      <alignment horizontal="left" vertical="center" wrapText="1"/>
      <protection locked="0"/>
    </xf>
    <xf numFmtId="0" fontId="10" fillId="2" borderId="23" xfId="0" applyFont="1" applyFill="1" applyBorder="1" applyAlignment="1" applyProtection="1">
      <alignment horizontal="left" vertical="center" wrapText="1"/>
      <protection locked="0"/>
    </xf>
    <xf numFmtId="0" fontId="10" fillId="2" borderId="24" xfId="0" applyFont="1" applyFill="1" applyBorder="1" applyAlignment="1" applyProtection="1">
      <alignment horizontal="left" vertical="center" wrapText="1"/>
      <protection locked="0"/>
    </xf>
    <xf numFmtId="0" fontId="10" fillId="2" borderId="37" xfId="0" applyFont="1" applyFill="1" applyBorder="1" applyAlignment="1" applyProtection="1">
      <alignment horizontal="left" vertical="center" wrapText="1"/>
      <protection locked="0"/>
    </xf>
    <xf numFmtId="0" fontId="10" fillId="2" borderId="46" xfId="0" applyFont="1" applyFill="1" applyBorder="1" applyAlignment="1" applyProtection="1">
      <alignment horizontal="left" vertical="center" wrapText="1"/>
      <protection locked="0"/>
    </xf>
    <xf numFmtId="0" fontId="10" fillId="2" borderId="47" xfId="0" applyFont="1" applyFill="1" applyBorder="1" applyAlignment="1" applyProtection="1">
      <alignment horizontal="left" vertical="center" wrapText="1"/>
      <protection locked="0"/>
    </xf>
    <xf numFmtId="0" fontId="10" fillId="2" borderId="48" xfId="0" applyFont="1" applyFill="1" applyBorder="1" applyAlignment="1" applyProtection="1">
      <alignment horizontal="left" vertical="center" wrapText="1"/>
      <protection locked="0"/>
    </xf>
    <xf numFmtId="0" fontId="10" fillId="16" borderId="40" xfId="0" applyFont="1" applyFill="1" applyBorder="1" applyAlignment="1" applyProtection="1">
      <alignment horizontal="left" vertical="center" wrapText="1"/>
      <protection locked="0"/>
    </xf>
    <xf numFmtId="0" fontId="10" fillId="16" borderId="32" xfId="0" applyFont="1" applyFill="1" applyBorder="1" applyAlignment="1" applyProtection="1">
      <alignment horizontal="left" vertical="center" wrapText="1"/>
      <protection locked="0"/>
    </xf>
    <xf numFmtId="0" fontId="10" fillId="16" borderId="33" xfId="0" applyFont="1" applyFill="1" applyBorder="1" applyAlignment="1" applyProtection="1">
      <alignment horizontal="left" vertical="center" wrapText="1"/>
      <protection locked="0"/>
    </xf>
    <xf numFmtId="0" fontId="2" fillId="16" borderId="23" xfId="16" applyFont="1" applyFill="1" applyBorder="1" applyAlignment="1" applyProtection="1">
      <alignment horizontal="center" vertical="center" wrapText="1"/>
      <protection locked="0"/>
    </xf>
    <xf numFmtId="0" fontId="2" fillId="16" borderId="26" xfId="16" applyFont="1" applyFill="1" applyBorder="1" applyAlignment="1" applyProtection="1">
      <alignment horizontal="center" vertical="center" wrapText="1"/>
      <protection locked="0"/>
    </xf>
    <xf numFmtId="0" fontId="2" fillId="16" borderId="3" xfId="16" applyFont="1" applyFill="1" applyBorder="1" applyAlignment="1" applyProtection="1">
      <alignment horizontal="center" vertical="center" wrapText="1"/>
      <protection locked="0"/>
    </xf>
    <xf numFmtId="0" fontId="2" fillId="16" borderId="2" xfId="16" applyFont="1" applyFill="1" applyBorder="1" applyAlignment="1" applyProtection="1">
      <alignment horizontal="center" vertical="center" wrapText="1"/>
      <protection locked="0"/>
    </xf>
    <xf numFmtId="0" fontId="27" fillId="3" borderId="43" xfId="0" applyFont="1" applyFill="1" applyBorder="1" applyAlignment="1" applyProtection="1">
      <alignment horizontal="left" vertical="center" wrapText="1"/>
      <protection locked="0"/>
    </xf>
    <xf numFmtId="0" fontId="27" fillId="3" borderId="30" xfId="0" applyFont="1" applyFill="1" applyBorder="1" applyAlignment="1" applyProtection="1">
      <alignment horizontal="left" vertical="center" wrapText="1"/>
      <protection locked="0"/>
    </xf>
    <xf numFmtId="0" fontId="27" fillId="3" borderId="44" xfId="0" applyFont="1" applyFill="1" applyBorder="1" applyAlignment="1" applyProtection="1">
      <alignment horizontal="left" vertical="center" wrapText="1"/>
      <protection locked="0"/>
    </xf>
    <xf numFmtId="0" fontId="10" fillId="0" borderId="46" xfId="0" applyFont="1" applyBorder="1" applyAlignment="1" applyProtection="1">
      <alignment horizontal="center" vertical="center" wrapText="1"/>
      <protection locked="0"/>
    </xf>
    <xf numFmtId="0" fontId="10" fillId="0" borderId="47" xfId="0" applyFont="1" applyBorder="1" applyAlignment="1" applyProtection="1">
      <alignment horizontal="center" vertical="center" wrapText="1"/>
      <protection locked="0"/>
    </xf>
    <xf numFmtId="0" fontId="10" fillId="0" borderId="48" xfId="0" applyFont="1" applyBorder="1" applyAlignment="1" applyProtection="1">
      <alignment horizontal="center" vertical="center" wrapText="1"/>
      <protection locked="0"/>
    </xf>
    <xf numFmtId="0" fontId="53" fillId="16" borderId="10" xfId="16" applyFont="1" applyFill="1" applyBorder="1" applyAlignment="1" applyProtection="1">
      <alignment horizontal="center" vertical="center" wrapText="1"/>
      <protection locked="0"/>
    </xf>
    <xf numFmtId="0" fontId="53" fillId="16" borderId="19" xfId="16" applyFont="1" applyFill="1" applyBorder="1" applyAlignment="1" applyProtection="1">
      <alignment horizontal="center" vertical="center" wrapText="1"/>
      <protection locked="0"/>
    </xf>
    <xf numFmtId="0" fontId="4" fillId="0" borderId="20" xfId="16" applyBorder="1" applyAlignment="1">
      <alignment horizontal="center" vertical="center" wrapText="1"/>
    </xf>
    <xf numFmtId="0" fontId="21" fillId="4" borderId="8" xfId="0" applyFont="1" applyFill="1" applyBorder="1" applyAlignment="1" applyProtection="1">
      <alignment horizontal="center" vertical="center"/>
      <protection locked="0"/>
    </xf>
    <xf numFmtId="0" fontId="21" fillId="4" borderId="6" xfId="0" applyFont="1" applyFill="1" applyBorder="1" applyAlignment="1" applyProtection="1">
      <alignment horizontal="center" vertical="center"/>
      <protection locked="0"/>
    </xf>
    <xf numFmtId="0" fontId="21" fillId="4" borderId="7" xfId="0" applyFont="1" applyFill="1" applyBorder="1" applyAlignment="1" applyProtection="1">
      <alignment horizontal="center" vertical="center"/>
      <protection locked="0"/>
    </xf>
    <xf numFmtId="0" fontId="21" fillId="4" borderId="8" xfId="0" applyFont="1" applyFill="1" applyBorder="1" applyAlignment="1" applyProtection="1">
      <alignment horizontal="center" vertical="center" wrapText="1"/>
      <protection locked="0"/>
    </xf>
    <xf numFmtId="0" fontId="21" fillId="4" borderId="6" xfId="0" applyFont="1" applyFill="1" applyBorder="1" applyAlignment="1" applyProtection="1">
      <alignment horizontal="center" vertical="center" wrapText="1"/>
      <protection locked="0"/>
    </xf>
    <xf numFmtId="0" fontId="21" fillId="4" borderId="7" xfId="0" applyFont="1" applyFill="1" applyBorder="1" applyAlignment="1" applyProtection="1">
      <alignment horizontal="center" vertical="center" wrapText="1"/>
      <protection locked="0"/>
    </xf>
    <xf numFmtId="0" fontId="4" fillId="0" borderId="2" xfId="16" applyBorder="1" applyAlignment="1">
      <alignment horizontal="justify" vertical="top" wrapText="1"/>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2" fillId="16" borderId="15" xfId="16" applyFont="1" applyFill="1" applyBorder="1" applyAlignment="1" applyProtection="1">
      <alignment horizontal="center" vertical="center" wrapText="1"/>
      <protection locked="0"/>
    </xf>
    <xf numFmtId="0" fontId="2" fillId="16" borderId="35" xfId="16" applyFont="1" applyFill="1" applyBorder="1" applyAlignment="1" applyProtection="1">
      <alignment horizontal="center" vertical="center" wrapText="1"/>
      <protection locked="0"/>
    </xf>
    <xf numFmtId="0" fontId="3" fillId="0" borderId="11" xfId="0" applyFont="1" applyBorder="1" applyAlignment="1" applyProtection="1">
      <alignment horizontal="justify" vertical="top" wrapText="1"/>
      <protection locked="0"/>
    </xf>
    <xf numFmtId="0" fontId="3" fillId="0" borderId="12" xfId="0" applyFont="1" applyBorder="1" applyAlignment="1" applyProtection="1">
      <alignment horizontal="justify" vertical="top" wrapText="1"/>
      <protection locked="0"/>
    </xf>
    <xf numFmtId="10" fontId="4" fillId="0" borderId="3" xfId="0" applyNumberFormat="1" applyFont="1" applyBorder="1" applyAlignment="1" applyProtection="1">
      <alignment horizontal="center" vertical="center" wrapText="1"/>
      <protection locked="0"/>
    </xf>
    <xf numFmtId="0" fontId="3" fillId="0" borderId="10" xfId="0" applyFont="1" applyBorder="1" applyAlignment="1" applyProtection="1">
      <alignment horizontal="justify" vertical="top" wrapText="1"/>
      <protection locked="0"/>
    </xf>
    <xf numFmtId="10" fontId="2" fillId="0" borderId="3" xfId="0" applyNumberFormat="1"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10" fontId="2" fillId="0" borderId="4" xfId="0" applyNumberFormat="1" applyFont="1" applyBorder="1" applyAlignment="1" applyProtection="1">
      <alignment horizontal="center" vertical="center" wrapText="1"/>
      <protection locked="0"/>
    </xf>
    <xf numFmtId="10" fontId="4" fillId="0" borderId="4" xfId="0" applyNumberFormat="1" applyFont="1" applyBorder="1" applyAlignment="1" applyProtection="1">
      <alignment horizontal="center" vertical="center" wrapText="1"/>
      <protection locked="0"/>
    </xf>
    <xf numFmtId="0" fontId="54" fillId="0" borderId="62" xfId="0" applyFont="1" applyBorder="1" applyAlignment="1" applyProtection="1">
      <alignment horizontal="justify" vertical="top" wrapText="1"/>
      <protection locked="0"/>
    </xf>
    <xf numFmtId="10" fontId="2" fillId="0" borderId="2" xfId="0" applyNumberFormat="1" applyFont="1" applyBorder="1" applyAlignment="1" applyProtection="1">
      <alignment horizontal="center" vertical="center" wrapText="1"/>
      <protection locked="0"/>
    </xf>
    <xf numFmtId="0" fontId="3" fillId="0" borderId="61" xfId="0" applyFont="1" applyBorder="1" applyAlignment="1" applyProtection="1">
      <alignment horizontal="justify" vertical="top" wrapText="1"/>
      <protection locked="0"/>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1" xfId="0" applyFont="1" applyBorder="1" applyAlignment="1">
      <alignment horizontal="center" vertical="center"/>
    </xf>
    <xf numFmtId="0" fontId="17" fillId="0" borderId="1" xfId="0" applyFont="1" applyBorder="1" applyAlignment="1" applyProtection="1">
      <alignment vertical="center" wrapText="1"/>
      <protection locked="0"/>
    </xf>
    <xf numFmtId="0" fontId="17" fillId="0" borderId="1" xfId="0" applyFont="1" applyBorder="1" applyAlignment="1" applyProtection="1">
      <alignment horizontal="center" vertical="center" wrapText="1"/>
      <protection locked="0"/>
    </xf>
    <xf numFmtId="169" fontId="17" fillId="0" borderId="1" xfId="2867" applyFont="1" applyFill="1" applyBorder="1" applyAlignment="1" applyProtection="1">
      <alignment horizontal="center" vertical="center" wrapText="1"/>
      <protection locked="0"/>
    </xf>
    <xf numFmtId="0" fontId="8" fillId="0" borderId="1" xfId="0" applyFont="1" applyBorder="1" applyAlignment="1" applyProtection="1">
      <alignment vertical="center" wrapText="1"/>
      <protection locked="0"/>
    </xf>
    <xf numFmtId="0" fontId="15" fillId="16" borderId="18"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63"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43" fillId="4" borderId="8" xfId="0" applyFont="1" applyFill="1" applyBorder="1" applyAlignment="1">
      <alignment horizontal="center" vertical="center"/>
    </xf>
    <xf numFmtId="0" fontId="43" fillId="4" borderId="6" xfId="0" applyFont="1" applyFill="1" applyBorder="1" applyAlignment="1">
      <alignment horizontal="center" vertical="center"/>
    </xf>
    <xf numFmtId="0" fontId="43" fillId="4" borderId="7" xfId="0" applyFont="1" applyFill="1" applyBorder="1" applyAlignment="1">
      <alignment horizontal="center" vertical="center"/>
    </xf>
    <xf numFmtId="0" fontId="43" fillId="4" borderId="1" xfId="0" applyFont="1" applyFill="1" applyBorder="1" applyAlignment="1">
      <alignment horizontal="center" vertical="center" wrapText="1"/>
    </xf>
    <xf numFmtId="0" fontId="0" fillId="0" borderId="21" xfId="0" applyBorder="1" applyAlignment="1" applyProtection="1">
      <alignment horizontal="center"/>
      <protection locked="0"/>
    </xf>
    <xf numFmtId="0" fontId="0" fillId="0" borderId="11" xfId="0" applyBorder="1" applyAlignment="1" applyProtection="1">
      <alignment horizontal="center"/>
      <protection locked="0"/>
    </xf>
    <xf numFmtId="3" fontId="4" fillId="0" borderId="18"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3" fontId="2" fillId="0" borderId="1" xfId="0" applyNumberFormat="1" applyFont="1" applyBorder="1" applyAlignment="1" applyProtection="1">
      <alignment horizontal="center" vertical="center" wrapText="1"/>
      <protection locked="0"/>
    </xf>
    <xf numFmtId="169" fontId="17" fillId="0" borderId="5" xfId="2867" applyFont="1" applyFill="1" applyBorder="1" applyAlignment="1" applyProtection="1">
      <alignment horizontal="center" vertical="center" wrapText="1"/>
      <protection locked="0"/>
    </xf>
    <xf numFmtId="0" fontId="8" fillId="0" borderId="5" xfId="0" applyFont="1" applyBorder="1" applyAlignment="1" applyProtection="1">
      <alignment vertical="center" wrapText="1"/>
      <protection locked="0"/>
    </xf>
    <xf numFmtId="0" fontId="17" fillId="0" borderId="5" xfId="0" applyFont="1" applyBorder="1" applyAlignment="1" applyProtection="1">
      <alignment vertical="center" wrapText="1"/>
      <protection locked="0"/>
    </xf>
    <xf numFmtId="0" fontId="17" fillId="0" borderId="5" xfId="0" applyFont="1" applyBorder="1" applyAlignment="1" applyProtection="1">
      <alignment horizontal="center" vertical="center" wrapText="1"/>
      <protection locked="0"/>
    </xf>
    <xf numFmtId="3" fontId="4" fillId="0" borderId="39" xfId="0" applyNumberFormat="1" applyFont="1" applyBorder="1" applyAlignment="1">
      <alignment horizontal="center" vertical="center"/>
    </xf>
    <xf numFmtId="0" fontId="4" fillId="0" borderId="5" xfId="0" applyFont="1" applyBorder="1" applyAlignment="1">
      <alignment horizontal="center" vertical="center" wrapText="1"/>
    </xf>
    <xf numFmtId="43" fontId="17" fillId="0" borderId="1" xfId="0" applyNumberFormat="1" applyFont="1" applyBorder="1" applyAlignment="1" applyProtection="1">
      <alignment vertical="center" wrapText="1"/>
      <protection locked="0"/>
    </xf>
    <xf numFmtId="0" fontId="4" fillId="0" borderId="5" xfId="0" applyFont="1" applyBorder="1" applyAlignment="1">
      <alignment vertical="center" wrapText="1"/>
    </xf>
    <xf numFmtId="4" fontId="17" fillId="0" borderId="5" xfId="0" applyNumberFormat="1" applyFont="1" applyBorder="1" applyAlignment="1" applyProtection="1">
      <alignment horizontal="center" vertical="center" wrapText="1"/>
      <protection locked="0"/>
    </xf>
    <xf numFmtId="4" fontId="17" fillId="0" borderId="1" xfId="0" applyNumberFormat="1"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4" fontId="17" fillId="0" borderId="4" xfId="0" applyNumberFormat="1" applyFont="1" applyBorder="1" applyAlignment="1" applyProtection="1">
      <alignment horizontal="center" vertical="center" wrapText="1"/>
      <protection locked="0"/>
    </xf>
    <xf numFmtId="3" fontId="17" fillId="0" borderId="1" xfId="0" applyNumberFormat="1"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43" fontId="17" fillId="0" borderId="5" xfId="0" applyNumberFormat="1" applyFont="1" applyBorder="1" applyAlignment="1" applyProtection="1">
      <alignment vertical="center" wrapText="1"/>
      <protection locked="0"/>
    </xf>
    <xf numFmtId="0" fontId="0" fillId="0" borderId="12" xfId="0" applyBorder="1" applyAlignment="1" applyProtection="1">
      <alignment horizontal="center"/>
      <protection locked="0"/>
    </xf>
    <xf numFmtId="0" fontId="17" fillId="0" borderId="22" xfId="0" applyFont="1" applyBorder="1" applyAlignment="1" applyProtection="1">
      <alignment vertical="center" wrapText="1"/>
      <protection locked="0"/>
    </xf>
    <xf numFmtId="3" fontId="17" fillId="0" borderId="5" xfId="0" applyNumberFormat="1" applyFont="1" applyBorder="1" applyAlignment="1" applyProtection="1">
      <alignment horizontal="center" vertical="center" wrapText="1"/>
      <protection locked="0"/>
    </xf>
    <xf numFmtId="0" fontId="0" fillId="0" borderId="2"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 xfId="0" applyBorder="1" applyAlignment="1" applyProtection="1">
      <alignment horizontal="center"/>
      <protection locked="0"/>
    </xf>
    <xf numFmtId="3" fontId="17" fillId="0" borderId="22" xfId="0" applyNumberFormat="1"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169" fontId="17" fillId="0" borderId="22" xfId="2867" applyFont="1" applyFill="1" applyBorder="1" applyAlignment="1" applyProtection="1">
      <alignment horizontal="center" vertical="center" wrapText="1"/>
      <protection locked="0"/>
    </xf>
    <xf numFmtId="0" fontId="8" fillId="0" borderId="22" xfId="0" applyFont="1" applyBorder="1" applyAlignment="1" applyProtection="1">
      <alignment vertical="center" wrapText="1"/>
      <protection locked="0"/>
    </xf>
    <xf numFmtId="175" fontId="17" fillId="0" borderId="5" xfId="2867" applyNumberFormat="1" applyFont="1" applyFill="1" applyBorder="1" applyAlignment="1" applyProtection="1">
      <alignment horizontal="center" vertical="center" wrapText="1"/>
      <protection locked="0"/>
    </xf>
    <xf numFmtId="175" fontId="17" fillId="0" borderId="1" xfId="2867" applyNumberFormat="1" applyFont="1" applyFill="1" applyBorder="1" applyAlignment="1" applyProtection="1">
      <alignment horizontal="center" vertical="center" wrapText="1"/>
      <protection locked="0"/>
    </xf>
    <xf numFmtId="175" fontId="17" fillId="0" borderId="5" xfId="2867" applyNumberFormat="1" applyFont="1" applyFill="1" applyBorder="1" applyAlignment="1" applyProtection="1">
      <alignment horizontal="center" vertical="center"/>
      <protection locked="0"/>
    </xf>
    <xf numFmtId="175" fontId="17" fillId="0" borderId="1" xfId="2867" applyNumberFormat="1" applyFont="1" applyFill="1" applyBorder="1" applyAlignment="1" applyProtection="1">
      <alignment horizontal="center" vertical="center"/>
      <protection locked="0"/>
    </xf>
    <xf numFmtId="4" fontId="17" fillId="0" borderId="7" xfId="0" applyNumberFormat="1" applyFont="1" applyBorder="1" applyAlignment="1" applyProtection="1">
      <alignment horizontal="center" vertical="center" wrapText="1"/>
      <protection locked="0"/>
    </xf>
    <xf numFmtId="0" fontId="17" fillId="0" borderId="18"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7" fillId="0" borderId="34" xfId="0" applyFont="1" applyBorder="1" applyAlignment="1" applyProtection="1">
      <alignment vertical="center" wrapText="1"/>
      <protection locked="0"/>
    </xf>
    <xf numFmtId="175" fontId="17" fillId="0" borderId="2" xfId="2867" applyNumberFormat="1" applyFont="1" applyFill="1" applyBorder="1" applyAlignment="1" applyProtection="1">
      <alignment horizontal="center" vertical="center" wrapText="1"/>
      <protection locked="0"/>
    </xf>
    <xf numFmtId="175" fontId="17" fillId="0" borderId="22" xfId="2867" applyNumberFormat="1" applyFont="1" applyFill="1" applyBorder="1" applyAlignment="1" applyProtection="1">
      <alignment horizontal="center" vertical="center" wrapText="1"/>
      <protection locked="0"/>
    </xf>
    <xf numFmtId="175" fontId="17" fillId="0" borderId="2" xfId="2867" applyNumberFormat="1" applyFont="1" applyFill="1" applyBorder="1" applyAlignment="1" applyProtection="1">
      <alignment horizontal="center" vertical="center"/>
      <protection locked="0"/>
    </xf>
    <xf numFmtId="175" fontId="17" fillId="0" borderId="22" xfId="2867" applyNumberFormat="1" applyFont="1" applyFill="1" applyBorder="1" applyAlignment="1" applyProtection="1">
      <alignment horizontal="center" vertical="center"/>
      <protection locked="0"/>
    </xf>
    <xf numFmtId="3" fontId="17" fillId="0" borderId="2" xfId="0" applyNumberFormat="1" applyFont="1" applyBorder="1" applyAlignment="1" applyProtection="1">
      <alignment horizontal="center" vertical="center" wrapText="1"/>
      <protection locked="0"/>
    </xf>
    <xf numFmtId="43" fontId="17" fillId="0" borderId="3" xfId="0" applyNumberFormat="1" applyFont="1" applyBorder="1" applyAlignment="1" applyProtection="1">
      <alignment vertical="center" wrapText="1"/>
      <protection locked="0"/>
    </xf>
    <xf numFmtId="0" fontId="17" fillId="0" borderId="2" xfId="0" applyFont="1" applyBorder="1" applyAlignment="1" applyProtection="1">
      <alignment vertical="center" wrapText="1"/>
      <protection locked="0"/>
    </xf>
    <xf numFmtId="43" fontId="18" fillId="0" borderId="10" xfId="0" applyNumberFormat="1" applyFont="1" applyBorder="1" applyAlignment="1" applyProtection="1">
      <alignment vertical="center" wrapText="1"/>
      <protection locked="0"/>
    </xf>
    <xf numFmtId="0" fontId="18" fillId="0" borderId="11" xfId="0" applyFont="1" applyBorder="1" applyAlignment="1" applyProtection="1">
      <alignment vertical="center" wrapText="1"/>
      <protection locked="0"/>
    </xf>
    <xf numFmtId="0" fontId="18" fillId="0" borderId="19" xfId="0" applyFont="1" applyBorder="1" applyAlignment="1" applyProtection="1">
      <alignment vertical="center" wrapText="1"/>
      <protection locked="0"/>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vertical="center" wrapText="1"/>
    </xf>
    <xf numFmtId="4" fontId="17" fillId="0" borderId="3" xfId="0" applyNumberFormat="1" applyFont="1" applyBorder="1" applyAlignment="1" applyProtection="1">
      <alignment horizontal="center" vertical="center" wrapText="1"/>
      <protection locked="0"/>
    </xf>
    <xf numFmtId="0" fontId="8" fillId="0" borderId="3" xfId="0" applyFont="1" applyBorder="1" applyAlignment="1" applyProtection="1">
      <alignment vertical="center" wrapText="1"/>
      <protection locked="0"/>
    </xf>
    <xf numFmtId="0" fontId="8" fillId="0" borderId="2" xfId="0" applyFont="1" applyBorder="1" applyAlignment="1" applyProtection="1">
      <alignment vertical="center" wrapText="1"/>
      <protection locked="0"/>
    </xf>
    <xf numFmtId="0" fontId="17" fillId="0" borderId="3" xfId="0" applyFont="1" applyBorder="1" applyAlignment="1" applyProtection="1">
      <alignment vertical="center" wrapText="1"/>
      <protection locked="0"/>
    </xf>
    <xf numFmtId="0" fontId="17" fillId="0" borderId="3" xfId="0" applyFont="1" applyBorder="1" applyAlignment="1" applyProtection="1">
      <alignment horizontal="center" vertical="center" wrapText="1"/>
      <protection locked="0"/>
    </xf>
    <xf numFmtId="169" fontId="17" fillId="0" borderId="3" xfId="2867" applyFont="1" applyFill="1" applyBorder="1" applyAlignment="1" applyProtection="1">
      <alignment horizontal="center" vertical="center" wrapText="1"/>
      <protection locked="0"/>
    </xf>
    <xf numFmtId="169" fontId="17" fillId="0" borderId="2" xfId="2867" applyFont="1" applyFill="1" applyBorder="1" applyAlignment="1" applyProtection="1">
      <alignment horizontal="center" vertical="center" wrapText="1"/>
      <protection locked="0"/>
    </xf>
    <xf numFmtId="3" fontId="4" fillId="0" borderId="17" xfId="0" applyNumberFormat="1" applyFont="1" applyBorder="1" applyAlignment="1">
      <alignment horizontal="center" vertical="center"/>
    </xf>
    <xf numFmtId="3" fontId="4" fillId="0" borderId="2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3" fontId="2" fillId="0" borderId="10" xfId="0" applyNumberFormat="1" applyFont="1" applyBorder="1" applyAlignment="1" applyProtection="1">
      <alignment horizontal="center" vertical="center" wrapText="1"/>
      <protection locked="0"/>
    </xf>
    <xf numFmtId="3" fontId="2" fillId="0" borderId="11" xfId="0" applyNumberFormat="1" applyFont="1" applyBorder="1" applyAlignment="1" applyProtection="1">
      <alignment horizontal="center" vertical="center" wrapText="1"/>
      <protection locked="0"/>
    </xf>
    <xf numFmtId="3" fontId="2" fillId="0" borderId="19" xfId="0" applyNumberFormat="1" applyFont="1" applyBorder="1" applyAlignment="1" applyProtection="1">
      <alignment horizontal="center" vertical="center" wrapText="1"/>
      <protection locked="0"/>
    </xf>
    <xf numFmtId="0" fontId="17" fillId="0" borderId="36" xfId="0" applyFont="1" applyBorder="1" applyAlignment="1" applyProtection="1">
      <alignment vertical="center" wrapText="1"/>
      <protection locked="0"/>
    </xf>
    <xf numFmtId="0" fontId="17" fillId="0" borderId="7" xfId="0" applyFont="1" applyBorder="1" applyAlignment="1" applyProtection="1">
      <alignment vertical="center" wrapText="1"/>
      <protection locked="0"/>
    </xf>
    <xf numFmtId="0" fontId="17" fillId="0" borderId="54" xfId="0" applyFont="1" applyBorder="1" applyAlignment="1" applyProtection="1">
      <alignment vertical="center" wrapText="1"/>
      <protection locked="0"/>
    </xf>
    <xf numFmtId="0" fontId="29" fillId="16" borderId="28" xfId="19" applyFont="1" applyFill="1" applyBorder="1" applyAlignment="1">
      <alignment horizontal="left" vertical="center" wrapText="1"/>
    </xf>
    <xf numFmtId="0" fontId="29" fillId="16" borderId="29" xfId="19" applyFont="1" applyFill="1" applyBorder="1" applyAlignment="1">
      <alignment horizontal="left" vertical="center" wrapText="1"/>
    </xf>
    <xf numFmtId="0" fontId="29" fillId="16" borderId="38" xfId="19" applyFont="1" applyFill="1" applyBorder="1" applyAlignment="1">
      <alignment horizontal="left" vertical="center" wrapText="1"/>
    </xf>
    <xf numFmtId="0" fontId="11" fillId="0" borderId="58" xfId="0" applyFont="1" applyBorder="1" applyAlignment="1" applyProtection="1">
      <alignment horizontal="left" vertical="center" wrapText="1"/>
      <protection locked="0"/>
    </xf>
    <xf numFmtId="0" fontId="11" fillId="0" borderId="50" xfId="0" applyFont="1" applyBorder="1" applyAlignment="1" applyProtection="1">
      <alignment horizontal="left" vertical="center" wrapText="1"/>
      <protection locked="0"/>
    </xf>
    <xf numFmtId="0" fontId="11" fillId="0" borderId="51" xfId="0" applyFont="1" applyBorder="1" applyAlignment="1" applyProtection="1">
      <alignment horizontal="left" vertical="center" wrapText="1"/>
      <protection locked="0"/>
    </xf>
    <xf numFmtId="0" fontId="29" fillId="0" borderId="46" xfId="19" applyFont="1" applyBorder="1" applyAlignment="1">
      <alignment horizontal="center" vertical="center" wrapText="1"/>
    </xf>
    <xf numFmtId="0" fontId="29" fillId="0" borderId="47" xfId="19" applyFont="1" applyBorder="1" applyAlignment="1">
      <alignment horizontal="center" vertical="center" wrapText="1"/>
    </xf>
    <xf numFmtId="0" fontId="29" fillId="0" borderId="48" xfId="19" applyFont="1" applyBorder="1" applyAlignment="1">
      <alignment horizontal="center" vertical="center" wrapText="1"/>
    </xf>
    <xf numFmtId="0" fontId="2" fillId="16" borderId="46" xfId="0" applyFont="1" applyFill="1" applyBorder="1" applyAlignment="1">
      <alignment horizontal="center" vertical="center" wrapText="1"/>
    </xf>
    <xf numFmtId="0" fontId="2" fillId="16" borderId="47" xfId="0" applyFont="1" applyFill="1" applyBorder="1" applyAlignment="1">
      <alignment horizontal="center" vertical="center" wrapText="1"/>
    </xf>
    <xf numFmtId="0" fontId="2" fillId="16" borderId="48" xfId="0" applyFont="1" applyFill="1" applyBorder="1" applyAlignment="1">
      <alignment horizontal="center" vertical="center" wrapText="1"/>
    </xf>
    <xf numFmtId="0" fontId="2" fillId="20" borderId="46" xfId="0" applyFont="1" applyFill="1" applyBorder="1" applyAlignment="1">
      <alignment horizontal="center" vertical="center" wrapText="1"/>
    </xf>
    <xf numFmtId="0" fontId="2" fillId="20" borderId="47" xfId="0" applyFont="1" applyFill="1" applyBorder="1" applyAlignment="1">
      <alignment horizontal="center" vertical="center" wrapText="1"/>
    </xf>
    <xf numFmtId="0" fontId="2" fillId="20" borderId="48" xfId="0" applyFont="1" applyFill="1" applyBorder="1" applyAlignment="1">
      <alignment horizontal="center" vertical="center" wrapText="1"/>
    </xf>
    <xf numFmtId="0" fontId="2" fillId="16" borderId="17"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 fillId="16" borderId="32" xfId="0" applyFont="1" applyFill="1" applyBorder="1" applyAlignment="1">
      <alignment horizontal="center" vertical="center" wrapText="1"/>
    </xf>
    <xf numFmtId="0" fontId="2" fillId="16" borderId="36" xfId="0" applyFont="1" applyFill="1" applyBorder="1" applyAlignment="1">
      <alignment horizontal="center" vertical="center" wrapText="1"/>
    </xf>
    <xf numFmtId="0" fontId="2" fillId="16" borderId="16"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71" fillId="16" borderId="1" xfId="0" applyFont="1" applyFill="1" applyBorder="1" applyAlignment="1">
      <alignment horizontal="center" vertical="center"/>
    </xf>
    <xf numFmtId="0" fontId="65" fillId="16" borderId="2" xfId="0" applyFont="1" applyFill="1" applyBorder="1" applyAlignment="1">
      <alignment horizontal="center"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0" borderId="37" xfId="0" applyFont="1" applyBorder="1" applyAlignment="1">
      <alignment horizontal="left" vertical="center" wrapText="1"/>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1" fillId="0" borderId="37" xfId="0" applyFont="1" applyBorder="1" applyAlignment="1">
      <alignment horizontal="left" vertical="center"/>
    </xf>
    <xf numFmtId="0" fontId="10" fillId="16" borderId="46" xfId="0" applyFont="1" applyFill="1" applyBorder="1" applyAlignment="1">
      <alignment horizontal="left" vertical="center"/>
    </xf>
    <xf numFmtId="0" fontId="10" fillId="16" borderId="47" xfId="0" applyFont="1" applyFill="1" applyBorder="1" applyAlignment="1">
      <alignment horizontal="left" vertical="center"/>
    </xf>
    <xf numFmtId="0" fontId="10" fillId="16" borderId="48" xfId="0" applyFont="1" applyFill="1" applyBorder="1" applyAlignment="1">
      <alignment horizontal="left" vertical="center"/>
    </xf>
    <xf numFmtId="0" fontId="10" fillId="0" borderId="58" xfId="0" applyFont="1" applyBorder="1" applyAlignment="1">
      <alignment horizontal="left" vertical="center"/>
    </xf>
    <xf numFmtId="0" fontId="10" fillId="0" borderId="50" xfId="0" applyFont="1" applyBorder="1" applyAlignment="1">
      <alignment horizontal="left" vertical="center"/>
    </xf>
    <xf numFmtId="0" fontId="10" fillId="0" borderId="51" xfId="0" applyFont="1" applyBorder="1" applyAlignment="1">
      <alignment horizontal="left" vertical="center"/>
    </xf>
    <xf numFmtId="0" fontId="10" fillId="16" borderId="46" xfId="0" applyFont="1" applyFill="1" applyBorder="1" applyAlignment="1">
      <alignment horizontal="left" vertical="center" wrapText="1"/>
    </xf>
    <xf numFmtId="0" fontId="10" fillId="16" borderId="47" xfId="0" applyFont="1" applyFill="1" applyBorder="1" applyAlignment="1">
      <alignment horizontal="left" vertical="center" wrapText="1"/>
    </xf>
    <xf numFmtId="0" fontId="10" fillId="16" borderId="48" xfId="0" applyFont="1" applyFill="1" applyBorder="1" applyAlignment="1">
      <alignment horizontal="left" vertical="center" wrapText="1"/>
    </xf>
    <xf numFmtId="0" fontId="10" fillId="0" borderId="58" xfId="0" applyFont="1" applyBorder="1" applyAlignment="1">
      <alignment horizontal="left" vertical="center" wrapText="1"/>
    </xf>
    <xf numFmtId="0" fontId="10" fillId="0" borderId="50" xfId="0" applyFont="1" applyBorder="1" applyAlignment="1">
      <alignment horizontal="left" vertical="center" wrapText="1"/>
    </xf>
    <xf numFmtId="0" fontId="10" fillId="0" borderId="51" xfId="0" applyFont="1" applyBorder="1" applyAlignment="1">
      <alignment horizontal="left" vertical="center" wrapText="1"/>
    </xf>
    <xf numFmtId="0" fontId="76" fillId="0" borderId="49" xfId="0" applyFont="1" applyBorder="1" applyAlignment="1">
      <alignment horizontal="justify" vertical="center"/>
    </xf>
    <xf numFmtId="0" fontId="76" fillId="0" borderId="59" xfId="0" applyFont="1" applyBorder="1" applyAlignment="1">
      <alignment horizontal="justify" vertical="center"/>
    </xf>
    <xf numFmtId="0" fontId="76" fillId="0" borderId="69" xfId="0" applyFont="1" applyBorder="1" applyAlignment="1">
      <alignment horizontal="justify" vertical="center"/>
    </xf>
    <xf numFmtId="0" fontId="76" fillId="28" borderId="49" xfId="0" applyFont="1" applyFill="1" applyBorder="1" applyAlignment="1">
      <alignment horizontal="justify" vertical="center"/>
    </xf>
    <xf numFmtId="0" fontId="76" fillId="28" borderId="59" xfId="0" applyFont="1" applyFill="1" applyBorder="1" applyAlignment="1">
      <alignment horizontal="justify" vertical="center"/>
    </xf>
    <xf numFmtId="0" fontId="76" fillId="28" borderId="69" xfId="0" applyFont="1" applyFill="1" applyBorder="1" applyAlignment="1">
      <alignment horizontal="justify" vertical="center"/>
    </xf>
    <xf numFmtId="10" fontId="76" fillId="0" borderId="1" xfId="21" applyNumberFormat="1" applyFont="1" applyBorder="1" applyAlignment="1">
      <alignment horizontal="center" vertical="center"/>
    </xf>
    <xf numFmtId="9" fontId="76" fillId="0" borderId="1" xfId="21" applyFont="1" applyBorder="1" applyAlignment="1">
      <alignment horizontal="center" vertical="center"/>
    </xf>
    <xf numFmtId="0" fontId="0" fillId="3" borderId="23" xfId="0" applyFill="1" applyBorder="1" applyAlignment="1">
      <alignment horizontal="center" vertical="center"/>
    </xf>
    <xf numFmtId="0" fontId="0" fillId="3" borderId="26" xfId="0" applyFill="1" applyBorder="1" applyAlignment="1">
      <alignment horizontal="center" vertical="center"/>
    </xf>
    <xf numFmtId="0" fontId="0" fillId="3" borderId="28" xfId="0" applyFill="1"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0" fillId="0" borderId="20" xfId="0" applyBorder="1" applyAlignment="1">
      <alignment horizontal="center" vertical="center"/>
    </xf>
    <xf numFmtId="0" fontId="54" fillId="0" borderId="20" xfId="0" applyFont="1" applyBorder="1" applyAlignment="1">
      <alignment horizontal="left" vertical="center"/>
    </xf>
    <xf numFmtId="0" fontId="54" fillId="0" borderId="14" xfId="0" applyFont="1" applyBorder="1" applyAlignment="1">
      <alignment horizontal="left" vertical="center"/>
    </xf>
    <xf numFmtId="0" fontId="54" fillId="0" borderId="15" xfId="0" applyFont="1" applyBorder="1" applyAlignment="1">
      <alignment horizontal="left" vertical="center"/>
    </xf>
    <xf numFmtId="0" fontId="54" fillId="0" borderId="39" xfId="0" applyFont="1" applyBorder="1" applyAlignment="1">
      <alignment horizontal="left" vertical="center"/>
    </xf>
    <xf numFmtId="0" fontId="52" fillId="17" borderId="40" xfId="0" applyFont="1" applyFill="1" applyBorder="1" applyAlignment="1">
      <alignment horizontal="center"/>
    </xf>
    <xf numFmtId="0" fontId="52" fillId="17" borderId="32" xfId="0" applyFont="1" applyFill="1" applyBorder="1" applyAlignment="1">
      <alignment horizontal="center"/>
    </xf>
    <xf numFmtId="0" fontId="52" fillId="17" borderId="33" xfId="0" applyFont="1" applyFill="1" applyBorder="1" applyAlignment="1">
      <alignment horizont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39" xfId="0" applyBorder="1" applyAlignment="1" applyProtection="1">
      <alignment horizontal="center" vertical="center" wrapText="1"/>
      <protection locked="0"/>
    </xf>
    <xf numFmtId="0" fontId="54" fillId="0" borderId="1" xfId="0" applyFont="1" applyBorder="1" applyAlignment="1">
      <alignment horizontal="left" vertical="center"/>
    </xf>
    <xf numFmtId="0" fontId="54" fillId="0" borderId="34" xfId="0" applyFont="1" applyBorder="1" applyAlignment="1" applyProtection="1">
      <alignment horizontal="left" vertical="center"/>
      <protection locked="0"/>
    </xf>
    <xf numFmtId="0" fontId="54" fillId="0" borderId="22" xfId="0" applyFont="1" applyBorder="1" applyAlignment="1" applyProtection="1">
      <alignment horizontal="left" vertical="center"/>
      <protection locked="0"/>
    </xf>
    <xf numFmtId="0" fontId="54" fillId="0" borderId="5" xfId="0" applyFont="1" applyBorder="1" applyAlignment="1" applyProtection="1">
      <alignment horizontal="left" vertical="center"/>
      <protection locked="0"/>
    </xf>
    <xf numFmtId="0" fontId="54" fillId="0" borderId="34" xfId="0" applyFont="1" applyBorder="1" applyAlignment="1">
      <alignment horizontal="left" vertical="center"/>
    </xf>
    <xf numFmtId="0" fontId="54" fillId="0" borderId="22" xfId="0" applyFont="1" applyBorder="1" applyAlignment="1">
      <alignment horizontal="left" vertical="center"/>
    </xf>
    <xf numFmtId="0" fontId="54" fillId="0" borderId="5" xfId="0" applyFont="1" applyBorder="1" applyAlignment="1">
      <alignment horizontal="left" vertical="center"/>
    </xf>
    <xf numFmtId="0" fontId="0" fillId="0" borderId="2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25" fillId="0" borderId="2" xfId="0" applyFont="1" applyBorder="1" applyAlignment="1">
      <alignment horizontal="left" vertical="center"/>
    </xf>
    <xf numFmtId="0" fontId="25" fillId="0" borderId="5" xfId="0" applyFont="1" applyBorder="1" applyAlignment="1">
      <alignment horizontal="left" vertical="center"/>
    </xf>
    <xf numFmtId="0" fontId="54" fillId="0" borderId="3" xfId="0" applyFont="1" applyBorder="1" applyAlignment="1" applyProtection="1">
      <alignment horizontal="left" vertical="center"/>
      <protection locked="0"/>
    </xf>
    <xf numFmtId="0" fontId="54" fillId="0" borderId="1" xfId="0" applyFont="1" applyBorder="1" applyAlignment="1" applyProtection="1">
      <alignment horizontal="left" vertical="center"/>
      <protection locked="0"/>
    </xf>
    <xf numFmtId="0" fontId="54" fillId="0" borderId="17" xfId="0" applyFont="1" applyBorder="1" applyAlignment="1">
      <alignment horizontal="left" vertical="center"/>
    </xf>
    <xf numFmtId="0" fontId="54" fillId="0" borderId="18" xfId="0" applyFont="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54" fillId="0" borderId="63" xfId="0" applyFont="1" applyBorder="1" applyAlignment="1">
      <alignment horizontal="left" vertical="center"/>
    </xf>
    <xf numFmtId="0" fontId="25" fillId="0" borderId="20" xfId="0" applyFont="1" applyBorder="1" applyAlignment="1">
      <alignment horizontal="center" vertical="center"/>
    </xf>
    <xf numFmtId="0" fontId="25" fillId="0" borderId="14" xfId="0" applyFont="1" applyBorder="1" applyAlignment="1">
      <alignment horizontal="center" vertical="center"/>
    </xf>
    <xf numFmtId="0" fontId="25" fillId="0" borderId="39" xfId="0" applyFont="1" applyBorder="1" applyAlignment="1">
      <alignment horizontal="center" vertical="center"/>
    </xf>
    <xf numFmtId="0" fontId="25" fillId="0" borderId="20" xfId="0" applyFont="1" applyBorder="1" applyAlignment="1" applyProtection="1">
      <alignment horizontal="center" vertical="center"/>
      <protection locked="0"/>
    </xf>
    <xf numFmtId="0" fontId="25" fillId="0" borderId="14" xfId="0" applyFont="1" applyBorder="1" applyAlignment="1" applyProtection="1">
      <alignment horizontal="center" vertical="center"/>
      <protection locked="0"/>
    </xf>
    <xf numFmtId="0" fontId="25" fillId="0" borderId="39" xfId="0" applyFont="1" applyBorder="1" applyAlignment="1" applyProtection="1">
      <alignment horizontal="center" vertical="center"/>
      <protection locked="0"/>
    </xf>
    <xf numFmtId="0" fontId="25" fillId="0" borderId="2" xfId="0" applyFont="1" applyBorder="1" applyAlignment="1" applyProtection="1">
      <alignment horizontal="left" vertical="center"/>
      <protection locked="0"/>
    </xf>
    <xf numFmtId="0" fontId="25" fillId="0" borderId="5" xfId="0" applyFont="1" applyBorder="1" applyAlignment="1" applyProtection="1">
      <alignment horizontal="left" vertical="center"/>
      <protection locked="0"/>
    </xf>
    <xf numFmtId="0" fontId="52" fillId="17" borderId="40" xfId="0" applyFont="1" applyFill="1" applyBorder="1" applyAlignment="1">
      <alignment horizontal="center" vertical="center"/>
    </xf>
    <xf numFmtId="0" fontId="52" fillId="17" borderId="32" xfId="0" applyFont="1" applyFill="1" applyBorder="1" applyAlignment="1">
      <alignment horizontal="center" vertical="center"/>
    </xf>
    <xf numFmtId="0" fontId="52" fillId="17" borderId="33" xfId="0" applyFont="1" applyFill="1" applyBorder="1" applyAlignment="1">
      <alignment horizontal="center" vertical="center"/>
    </xf>
    <xf numFmtId="0" fontId="54" fillId="0" borderId="13" xfId="0" applyFont="1" applyBorder="1" applyAlignment="1">
      <alignment horizontal="center" vertical="center"/>
    </xf>
    <xf numFmtId="0" fontId="54" fillId="0" borderId="14" xfId="0" applyFont="1" applyBorder="1" applyAlignment="1">
      <alignment horizontal="center" vertical="center"/>
    </xf>
    <xf numFmtId="0" fontId="54" fillId="0" borderId="39" xfId="0" applyFont="1" applyBorder="1" applyAlignment="1">
      <alignment horizontal="center" vertical="center"/>
    </xf>
    <xf numFmtId="0" fontId="54" fillId="0" borderId="18" xfId="0" applyFont="1" applyBorder="1" applyAlignment="1">
      <alignment horizontal="center"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25" fillId="3" borderId="20" xfId="0" applyFont="1" applyFill="1" applyBorder="1" applyAlignment="1">
      <alignment horizontal="center" vertical="center"/>
    </xf>
    <xf numFmtId="0" fontId="25" fillId="3" borderId="14" xfId="0" applyFont="1" applyFill="1" applyBorder="1" applyAlignment="1">
      <alignment horizontal="center" vertical="center"/>
    </xf>
    <xf numFmtId="0" fontId="25" fillId="3" borderId="39" xfId="0" applyFont="1" applyFill="1" applyBorder="1" applyAlignment="1">
      <alignment horizontal="center" vertical="center"/>
    </xf>
    <xf numFmtId="0" fontId="25" fillId="3" borderId="2" xfId="0" applyFont="1" applyFill="1" applyBorder="1" applyAlignment="1">
      <alignment horizontal="left" vertical="center"/>
    </xf>
    <xf numFmtId="0" fontId="25" fillId="3" borderId="5" xfId="0" applyFont="1" applyFill="1" applyBorder="1" applyAlignment="1">
      <alignment horizontal="left" vertical="center"/>
    </xf>
    <xf numFmtId="0" fontId="92" fillId="17" borderId="40" xfId="0" applyFont="1" applyFill="1" applyBorder="1" applyAlignment="1">
      <alignment horizontal="center"/>
    </xf>
    <xf numFmtId="0" fontId="92" fillId="17" borderId="32" xfId="0" applyFont="1" applyFill="1" applyBorder="1" applyAlignment="1">
      <alignment horizontal="center"/>
    </xf>
    <xf numFmtId="0" fontId="92" fillId="17" borderId="33" xfId="0" applyFont="1" applyFill="1" applyBorder="1" applyAlignment="1">
      <alignment horizontal="center"/>
    </xf>
    <xf numFmtId="0" fontId="0" fillId="0" borderId="54" xfId="0" applyBorder="1" applyAlignment="1">
      <alignment horizontal="center" vertical="center"/>
    </xf>
    <xf numFmtId="0" fontId="0" fillId="0" borderId="9" xfId="0" applyBorder="1" applyAlignment="1">
      <alignment horizontal="center" vertical="center"/>
    </xf>
    <xf numFmtId="0" fontId="0" fillId="0" borderId="42" xfId="0" applyBorder="1" applyAlignment="1">
      <alignment horizontal="center" vertical="center"/>
    </xf>
    <xf numFmtId="0" fontId="0" fillId="0" borderId="1" xfId="0" applyBorder="1" applyAlignment="1">
      <alignment horizontal="center" vertical="center"/>
    </xf>
    <xf numFmtId="0" fontId="0" fillId="0" borderId="5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0" fillId="0" borderId="39" xfId="0" applyBorder="1" applyAlignment="1" applyProtection="1">
      <alignment horizontal="left" vertical="center"/>
      <protection locked="0"/>
    </xf>
    <xf numFmtId="0" fontId="0" fillId="0" borderId="15" xfId="0" applyBorder="1" applyAlignment="1">
      <alignment horizontal="left" vertical="center"/>
    </xf>
    <xf numFmtId="0" fontId="54" fillId="0" borderId="54" xfId="0" applyFont="1" applyBorder="1" applyAlignment="1">
      <alignment horizontal="left" vertical="center"/>
    </xf>
    <xf numFmtId="0" fontId="54" fillId="0" borderId="9" xfId="0" applyFont="1" applyBorder="1" applyAlignment="1">
      <alignment horizontal="left" vertical="center"/>
    </xf>
    <xf numFmtId="0" fontId="54" fillId="0" borderId="42" xfId="0" applyFont="1" applyBorder="1" applyAlignment="1">
      <alignment horizontal="left" vertical="center"/>
    </xf>
    <xf numFmtId="0" fontId="48" fillId="16" borderId="17" xfId="0" applyFont="1" applyFill="1" applyBorder="1" applyAlignment="1">
      <alignment horizontal="center" vertical="center"/>
    </xf>
    <xf numFmtId="0" fontId="48" fillId="16" borderId="3" xfId="0" applyFont="1" applyFill="1" applyBorder="1" applyAlignment="1">
      <alignment horizontal="center" vertical="center"/>
    </xf>
    <xf numFmtId="0" fontId="48" fillId="16" borderId="10" xfId="0" applyFont="1" applyFill="1" applyBorder="1" applyAlignment="1">
      <alignment horizontal="center" vertical="center"/>
    </xf>
    <xf numFmtId="0" fontId="49" fillId="16" borderId="18" xfId="0" applyFont="1" applyFill="1" applyBorder="1" applyAlignment="1">
      <alignment horizontal="center" vertical="center" wrapText="1"/>
    </xf>
    <xf numFmtId="0" fontId="49" fillId="16" borderId="1" xfId="0" applyFont="1" applyFill="1" applyBorder="1" applyAlignment="1">
      <alignment horizontal="center" vertical="center"/>
    </xf>
    <xf numFmtId="0" fontId="49" fillId="16" borderId="2" xfId="0" applyFont="1" applyFill="1" applyBorder="1" applyAlignment="1">
      <alignment horizontal="center" vertical="center"/>
    </xf>
    <xf numFmtId="0" fontId="49" fillId="16" borderId="19" xfId="0" applyFont="1" applyFill="1" applyBorder="1" applyAlignment="1">
      <alignment horizontal="center" vertical="center"/>
    </xf>
    <xf numFmtId="0" fontId="50" fillId="0" borderId="43" xfId="0" applyFont="1" applyBorder="1" applyAlignment="1">
      <alignment horizontal="center"/>
    </xf>
    <xf numFmtId="0" fontId="50" fillId="0" borderId="30"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51" fillId="16" borderId="23" xfId="0" applyFont="1" applyFill="1" applyBorder="1" applyAlignment="1">
      <alignment horizontal="left" vertical="center"/>
    </xf>
    <xf numFmtId="0" fontId="51" fillId="16" borderId="37" xfId="0" applyFont="1" applyFill="1" applyBorder="1" applyAlignment="1">
      <alignment horizontal="left" vertical="center"/>
    </xf>
    <xf numFmtId="0" fontId="52" fillId="17" borderId="17" xfId="0" applyFont="1" applyFill="1" applyBorder="1" applyAlignment="1">
      <alignment horizontal="center" vertical="center"/>
    </xf>
    <xf numFmtId="0" fontId="52" fillId="17" borderId="3" xfId="0" applyFont="1" applyFill="1" applyBorder="1" applyAlignment="1">
      <alignment horizontal="center" vertical="center"/>
    </xf>
    <xf numFmtId="0" fontId="52" fillId="17" borderId="10" xfId="0" applyFont="1" applyFill="1" applyBorder="1" applyAlignment="1">
      <alignment horizontal="center" vertical="center"/>
    </xf>
    <xf numFmtId="0" fontId="10" fillId="2" borderId="46" xfId="0" applyFont="1" applyFill="1" applyBorder="1" applyAlignment="1">
      <alignment vertical="top"/>
    </xf>
    <xf numFmtId="0" fontId="10" fillId="2" borderId="47" xfId="0" applyFont="1" applyFill="1" applyBorder="1" applyAlignment="1">
      <alignment vertical="top"/>
    </xf>
    <xf numFmtId="0" fontId="10" fillId="2" borderId="58" xfId="0" applyFont="1" applyFill="1" applyBorder="1" applyAlignment="1">
      <alignment vertical="top"/>
    </xf>
    <xf numFmtId="0" fontId="10" fillId="2" borderId="58" xfId="0" applyFont="1" applyFill="1" applyBorder="1" applyAlignment="1">
      <alignment horizontal="left" vertical="center" wrapText="1"/>
    </xf>
    <xf numFmtId="0" fontId="51" fillId="16" borderId="46" xfId="0" applyFont="1" applyFill="1" applyBorder="1" applyAlignment="1">
      <alignment horizontal="left" vertical="center"/>
    </xf>
    <xf numFmtId="0" fontId="51" fillId="16" borderId="48" xfId="0" applyFont="1" applyFill="1" applyBorder="1" applyAlignment="1">
      <alignment horizontal="left" vertical="center"/>
    </xf>
    <xf numFmtId="0" fontId="54" fillId="0" borderId="3" xfId="0" applyFont="1" applyBorder="1" applyAlignment="1">
      <alignment horizontal="left" vertical="center"/>
    </xf>
    <xf numFmtId="0" fontId="0" fillId="0" borderId="56" xfId="0" applyBorder="1" applyAlignment="1">
      <alignment horizontal="center" vertical="center"/>
    </xf>
    <xf numFmtId="0" fontId="0" fillId="0" borderId="26" xfId="0" applyBorder="1" applyAlignment="1">
      <alignment horizontal="center" vertical="center"/>
    </xf>
    <xf numFmtId="0" fontId="0" fillId="0" borderId="55" xfId="0" applyBorder="1" applyAlignment="1">
      <alignment horizontal="center" vertical="center"/>
    </xf>
    <xf numFmtId="0" fontId="54" fillId="0" borderId="20" xfId="0" applyFont="1" applyBorder="1" applyAlignment="1">
      <alignment horizontal="center" vertical="center"/>
    </xf>
    <xf numFmtId="0" fontId="54" fillId="0" borderId="2" xfId="0" applyFont="1" applyBorder="1" applyAlignment="1">
      <alignment horizontal="left" vertical="center"/>
    </xf>
    <xf numFmtId="0" fontId="0" fillId="3" borderId="20" xfId="0"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0" fontId="0" fillId="3" borderId="39" xfId="0" applyFill="1" applyBorder="1" applyAlignment="1" applyProtection="1">
      <alignment horizontal="center" vertical="center"/>
      <protection locked="0"/>
    </xf>
    <xf numFmtId="0" fontId="54" fillId="3" borderId="3" xfId="0" applyFont="1" applyFill="1" applyBorder="1" applyAlignment="1" applyProtection="1">
      <alignment horizontal="left" vertical="center"/>
      <protection locked="0"/>
    </xf>
    <xf numFmtId="0" fontId="54" fillId="3" borderId="1" xfId="0" applyFont="1" applyFill="1" applyBorder="1" applyAlignment="1" applyProtection="1">
      <alignment horizontal="left" vertical="center"/>
      <protection locked="0"/>
    </xf>
  </cellXfs>
  <cellStyles count="37845">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10" xfId="5022" xr:uid="{00000000-0005-0000-0000-00002D000000}"/>
    <cellStyle name="Comma [0] 10 2" xfId="9399" xr:uid="{00000000-0005-0000-0000-00002E000000}"/>
    <cellStyle name="Comma [0] 10 2 2" xfId="18152" xr:uid="{00000000-0005-0000-0000-00002F000000}"/>
    <cellStyle name="Comma [0] 10 2 2 2" xfId="35657" xr:uid="{C11EA26F-F6F0-4FE6-8DA8-F8CB042782A5}"/>
    <cellStyle name="Comma [0] 10 2 3" xfId="26905" xr:uid="{161CC8B4-0B64-4DA6-8E34-73C7AE3E064F}"/>
    <cellStyle name="Comma [0] 10 3" xfId="13776" xr:uid="{00000000-0005-0000-0000-000030000000}"/>
    <cellStyle name="Comma [0] 10 3 2" xfId="31281" xr:uid="{0CCB180F-A66E-4FDB-B356-E0F8B6E91C15}"/>
    <cellStyle name="Comma [0] 10 4" xfId="22529" xr:uid="{A614A6FD-6845-4068-B6AC-47D59C0F3CE3}"/>
    <cellStyle name="Comma [0] 11" xfId="7211" xr:uid="{00000000-0005-0000-0000-000031000000}"/>
    <cellStyle name="Comma [0] 11 2" xfId="15964" xr:uid="{00000000-0005-0000-0000-000032000000}"/>
    <cellStyle name="Comma [0] 11 2 2" xfId="33469" xr:uid="{95F0553D-63D3-43FE-8343-7F707245FB34}"/>
    <cellStyle name="Comma [0] 11 3" xfId="24717" xr:uid="{470DCD7D-F6BD-411F-B26D-232EB983D043}"/>
    <cellStyle name="Comma [0] 12" xfId="11588" xr:uid="{00000000-0005-0000-0000-000033000000}"/>
    <cellStyle name="Comma [0] 12 2" xfId="29093" xr:uid="{DADB9677-6D2F-4974-B607-D50F6445C1A1}"/>
    <cellStyle name="Comma [0] 13" xfId="20341" xr:uid="{D1089677-DD97-44C4-A2D5-593852050B20}"/>
    <cellStyle name="Comma [0] 2" xfId="71" xr:uid="{00000000-0005-0000-0000-000034000000}"/>
    <cellStyle name="Comma [0] 2 10" xfId="5023" xr:uid="{00000000-0005-0000-0000-000035000000}"/>
    <cellStyle name="Comma [0] 2 10 2" xfId="9400" xr:uid="{00000000-0005-0000-0000-000036000000}"/>
    <cellStyle name="Comma [0] 2 10 2 2" xfId="18153" xr:uid="{00000000-0005-0000-0000-000037000000}"/>
    <cellStyle name="Comma [0] 2 10 2 2 2" xfId="35658" xr:uid="{7A23CE3A-904F-423C-926D-C428D42DE2C2}"/>
    <cellStyle name="Comma [0] 2 10 2 3" xfId="26906" xr:uid="{EB3FA057-F50A-44FE-A4B4-924F663AFBFC}"/>
    <cellStyle name="Comma [0] 2 10 3" xfId="13777" xr:uid="{00000000-0005-0000-0000-000038000000}"/>
    <cellStyle name="Comma [0] 2 10 3 2" xfId="31282" xr:uid="{903F217D-99BB-4B0D-9026-BD07B679C61F}"/>
    <cellStyle name="Comma [0] 2 10 4" xfId="22530" xr:uid="{E978D07B-5787-4F31-BF5F-72AC2CDF6C3C}"/>
    <cellStyle name="Comma [0] 2 11" xfId="7212" xr:uid="{00000000-0005-0000-0000-000039000000}"/>
    <cellStyle name="Comma [0] 2 11 2" xfId="15965" xr:uid="{00000000-0005-0000-0000-00003A000000}"/>
    <cellStyle name="Comma [0] 2 11 2 2" xfId="33470" xr:uid="{CB3A58F2-BB28-47CC-8822-2B0B810CAFA4}"/>
    <cellStyle name="Comma [0] 2 11 3" xfId="24718" xr:uid="{D50E0233-146C-4E9D-824E-044D2B3E67C9}"/>
    <cellStyle name="Comma [0] 2 12" xfId="11589" xr:uid="{00000000-0005-0000-0000-00003B000000}"/>
    <cellStyle name="Comma [0] 2 12 2" xfId="29094" xr:uid="{B6174A8D-C119-4B0D-A65E-0ED8019EEA21}"/>
    <cellStyle name="Comma [0] 2 13" xfId="20342" xr:uid="{29FF22C4-11DB-4599-8204-FE1FC1514907}"/>
    <cellStyle name="Comma [0] 2 2" xfId="72" xr:uid="{00000000-0005-0000-0000-00003C000000}"/>
    <cellStyle name="Comma [0] 2 2 10" xfId="7213" xr:uid="{00000000-0005-0000-0000-00003D000000}"/>
    <cellStyle name="Comma [0] 2 2 10 2" xfId="15966" xr:uid="{00000000-0005-0000-0000-00003E000000}"/>
    <cellStyle name="Comma [0] 2 2 10 2 2" xfId="33471" xr:uid="{B7556CB4-5AB8-4FFA-917B-09B45D5B318C}"/>
    <cellStyle name="Comma [0] 2 2 10 3" xfId="24719" xr:uid="{54A0ABDB-AEA7-4208-B445-02C3A6A312BF}"/>
    <cellStyle name="Comma [0] 2 2 11" xfId="11590" xr:uid="{00000000-0005-0000-0000-00003F000000}"/>
    <cellStyle name="Comma [0] 2 2 11 2" xfId="29095" xr:uid="{3B216A30-2C27-4BD6-A3CC-91D0E1EB8B57}"/>
    <cellStyle name="Comma [0] 2 2 12" xfId="20343" xr:uid="{DEB80D8A-468E-433F-BD72-0D13B7E0ACDA}"/>
    <cellStyle name="Comma [0] 2 2 2" xfId="73" xr:uid="{00000000-0005-0000-0000-000040000000}"/>
    <cellStyle name="Comma [0] 2 2 2 10" xfId="11591" xr:uid="{00000000-0005-0000-0000-000041000000}"/>
    <cellStyle name="Comma [0] 2 2 2 10 2" xfId="29096" xr:uid="{19024C0F-528F-46F2-AA56-5F743387F5E2}"/>
    <cellStyle name="Comma [0] 2 2 2 11" xfId="20344" xr:uid="{B5E02898-0987-43FA-8EEF-16438A457FCB}"/>
    <cellStyle name="Comma [0] 2 2 2 2" xfId="2926" xr:uid="{00000000-0005-0000-0000-000042000000}"/>
    <cellStyle name="Comma [0] 2 2 2 2 2" xfId="3038" xr:uid="{00000000-0005-0000-0000-000043000000}"/>
    <cellStyle name="Comma [0] 2 2 2 2 2 2" xfId="3314" xr:uid="{00000000-0005-0000-0000-000044000000}"/>
    <cellStyle name="Comma [0] 2 2 2 2 2 2 2" xfId="3867" xr:uid="{00000000-0005-0000-0000-000045000000}"/>
    <cellStyle name="Comma [0] 2 2 2 2 2 2 2 2" xfId="4963" xr:uid="{00000000-0005-0000-0000-000046000000}"/>
    <cellStyle name="Comma [0] 2 2 2 2 2 2 2 2 2" xfId="7152" xr:uid="{00000000-0005-0000-0000-000047000000}"/>
    <cellStyle name="Comma [0] 2 2 2 2 2 2 2 2 2 2" xfId="11529" xr:uid="{00000000-0005-0000-0000-000048000000}"/>
    <cellStyle name="Comma [0] 2 2 2 2 2 2 2 2 2 2 2" xfId="20282" xr:uid="{00000000-0005-0000-0000-000049000000}"/>
    <cellStyle name="Comma [0] 2 2 2 2 2 2 2 2 2 2 2 2" xfId="37787" xr:uid="{D5733CB7-DB88-4175-8C83-85DE9439553E}"/>
    <cellStyle name="Comma [0] 2 2 2 2 2 2 2 2 2 2 3" xfId="29035" xr:uid="{FF9B4EF3-F1C2-4E9F-9BC2-5C27501B0543}"/>
    <cellStyle name="Comma [0] 2 2 2 2 2 2 2 2 2 3" xfId="15906" xr:uid="{00000000-0005-0000-0000-00004A000000}"/>
    <cellStyle name="Comma [0] 2 2 2 2 2 2 2 2 2 3 2" xfId="33411" xr:uid="{2F4CDC68-462D-49AD-B7E8-E482D34CDA86}"/>
    <cellStyle name="Comma [0] 2 2 2 2 2 2 2 2 2 4" xfId="24659" xr:uid="{B3F0B7E7-8CFA-4546-9378-170ED4F46AF7}"/>
    <cellStyle name="Comma [0] 2 2 2 2 2 2 2 2 3" xfId="9341" xr:uid="{00000000-0005-0000-0000-00004B000000}"/>
    <cellStyle name="Comma [0] 2 2 2 2 2 2 2 2 3 2" xfId="18094" xr:uid="{00000000-0005-0000-0000-00004C000000}"/>
    <cellStyle name="Comma [0] 2 2 2 2 2 2 2 2 3 2 2" xfId="35599" xr:uid="{782D1FC2-1A10-4DB8-88B4-5EEB74D64BDE}"/>
    <cellStyle name="Comma [0] 2 2 2 2 2 2 2 2 3 3" xfId="26847" xr:uid="{A6D121A0-6B3D-4653-99B4-5B710256C928}"/>
    <cellStyle name="Comma [0] 2 2 2 2 2 2 2 2 4" xfId="13718" xr:uid="{00000000-0005-0000-0000-00004D000000}"/>
    <cellStyle name="Comma [0] 2 2 2 2 2 2 2 2 4 2" xfId="31223" xr:uid="{54D2C3B5-142E-410E-B5E3-C9E949C77478}"/>
    <cellStyle name="Comma [0] 2 2 2 2 2 2 2 2 5" xfId="22471" xr:uid="{B08902E0-723B-4D70-92E6-2C36A08B5CA7}"/>
    <cellStyle name="Comma [0] 2 2 2 2 2 2 2 3" xfId="6058" xr:uid="{00000000-0005-0000-0000-00004E000000}"/>
    <cellStyle name="Comma [0] 2 2 2 2 2 2 2 3 2" xfId="10435" xr:uid="{00000000-0005-0000-0000-00004F000000}"/>
    <cellStyle name="Comma [0] 2 2 2 2 2 2 2 3 2 2" xfId="19188" xr:uid="{00000000-0005-0000-0000-000050000000}"/>
    <cellStyle name="Comma [0] 2 2 2 2 2 2 2 3 2 2 2" xfId="36693" xr:uid="{89ACEDBB-B8FE-4D6D-93D7-10DADA9FC832}"/>
    <cellStyle name="Comma [0] 2 2 2 2 2 2 2 3 2 3" xfId="27941" xr:uid="{9DAB34FB-8400-448D-8C6D-67385DB7CEF7}"/>
    <cellStyle name="Comma [0] 2 2 2 2 2 2 2 3 3" xfId="14812" xr:uid="{00000000-0005-0000-0000-000051000000}"/>
    <cellStyle name="Comma [0] 2 2 2 2 2 2 2 3 3 2" xfId="32317" xr:uid="{D04B8233-1492-4056-BD2A-B6F739B84E5E}"/>
    <cellStyle name="Comma [0] 2 2 2 2 2 2 2 3 4" xfId="23565" xr:uid="{CF8F4A78-EA02-44B8-8AF8-400B31EC86D0}"/>
    <cellStyle name="Comma [0] 2 2 2 2 2 2 2 4" xfId="8247" xr:uid="{00000000-0005-0000-0000-000052000000}"/>
    <cellStyle name="Comma [0] 2 2 2 2 2 2 2 4 2" xfId="17000" xr:uid="{00000000-0005-0000-0000-000053000000}"/>
    <cellStyle name="Comma [0] 2 2 2 2 2 2 2 4 2 2" xfId="34505" xr:uid="{29BA0AD2-D991-4A4D-BD14-C5DB6B89CBE0}"/>
    <cellStyle name="Comma [0] 2 2 2 2 2 2 2 4 3" xfId="25753" xr:uid="{9AE4540A-558D-4585-BA5A-9CD7AE53B1BF}"/>
    <cellStyle name="Comma [0] 2 2 2 2 2 2 2 5" xfId="12624" xr:uid="{00000000-0005-0000-0000-000054000000}"/>
    <cellStyle name="Comma [0] 2 2 2 2 2 2 2 5 2" xfId="30129" xr:uid="{7004D7FA-B1A7-4880-AC9A-81DE35D3DDDA}"/>
    <cellStyle name="Comma [0] 2 2 2 2 2 2 2 6" xfId="21377" xr:uid="{13B92093-22BC-4D80-8113-9C2A09CAAB02}"/>
    <cellStyle name="Comma [0] 2 2 2 2 2 2 3" xfId="4415" xr:uid="{00000000-0005-0000-0000-000055000000}"/>
    <cellStyle name="Comma [0] 2 2 2 2 2 2 3 2" xfId="6604" xr:uid="{00000000-0005-0000-0000-000056000000}"/>
    <cellStyle name="Comma [0] 2 2 2 2 2 2 3 2 2" xfId="10981" xr:uid="{00000000-0005-0000-0000-000057000000}"/>
    <cellStyle name="Comma [0] 2 2 2 2 2 2 3 2 2 2" xfId="19734" xr:uid="{00000000-0005-0000-0000-000058000000}"/>
    <cellStyle name="Comma [0] 2 2 2 2 2 2 3 2 2 2 2" xfId="37239" xr:uid="{BA78B8C4-9167-4908-988B-A817A3EFED8D}"/>
    <cellStyle name="Comma [0] 2 2 2 2 2 2 3 2 2 3" xfId="28487" xr:uid="{4417FCBB-3882-47FA-86AE-E1466C4E94FE}"/>
    <cellStyle name="Comma [0] 2 2 2 2 2 2 3 2 3" xfId="15358" xr:uid="{00000000-0005-0000-0000-000059000000}"/>
    <cellStyle name="Comma [0] 2 2 2 2 2 2 3 2 3 2" xfId="32863" xr:uid="{55C5DDBA-B2CD-4DE4-B83B-7072F3177DDC}"/>
    <cellStyle name="Comma [0] 2 2 2 2 2 2 3 2 4" xfId="24111" xr:uid="{142F3D5E-F290-45EB-A457-93AE86DDB7F2}"/>
    <cellStyle name="Comma [0] 2 2 2 2 2 2 3 3" xfId="8793" xr:uid="{00000000-0005-0000-0000-00005A000000}"/>
    <cellStyle name="Comma [0] 2 2 2 2 2 2 3 3 2" xfId="17546" xr:uid="{00000000-0005-0000-0000-00005B000000}"/>
    <cellStyle name="Comma [0] 2 2 2 2 2 2 3 3 2 2" xfId="35051" xr:uid="{48DF7703-F0D2-4B22-9F08-4405325224A6}"/>
    <cellStyle name="Comma [0] 2 2 2 2 2 2 3 3 3" xfId="26299" xr:uid="{9044AC67-FA6C-4EB0-BD92-9E04F2C19D6C}"/>
    <cellStyle name="Comma [0] 2 2 2 2 2 2 3 4" xfId="13170" xr:uid="{00000000-0005-0000-0000-00005C000000}"/>
    <cellStyle name="Comma [0] 2 2 2 2 2 2 3 4 2" xfId="30675" xr:uid="{37FBAFBA-6A6E-4FB8-9533-AFADB65A9CB0}"/>
    <cellStyle name="Comma [0] 2 2 2 2 2 2 3 5" xfId="21923" xr:uid="{1E44C18A-9E27-44B4-B023-71F5BA7DC34E}"/>
    <cellStyle name="Comma [0] 2 2 2 2 2 2 4" xfId="5510" xr:uid="{00000000-0005-0000-0000-00005D000000}"/>
    <cellStyle name="Comma [0] 2 2 2 2 2 2 4 2" xfId="9887" xr:uid="{00000000-0005-0000-0000-00005E000000}"/>
    <cellStyle name="Comma [0] 2 2 2 2 2 2 4 2 2" xfId="18640" xr:uid="{00000000-0005-0000-0000-00005F000000}"/>
    <cellStyle name="Comma [0] 2 2 2 2 2 2 4 2 2 2" xfId="36145" xr:uid="{196B3D10-E1FD-42BA-916A-D7EBD0072F04}"/>
    <cellStyle name="Comma [0] 2 2 2 2 2 2 4 2 3" xfId="27393" xr:uid="{C80F8342-1A46-4EC9-B8FF-719EB9491DB0}"/>
    <cellStyle name="Comma [0] 2 2 2 2 2 2 4 3" xfId="14264" xr:uid="{00000000-0005-0000-0000-000060000000}"/>
    <cellStyle name="Comma [0] 2 2 2 2 2 2 4 3 2" xfId="31769" xr:uid="{E97418C9-917F-434E-95ED-10CED02E71E1}"/>
    <cellStyle name="Comma [0] 2 2 2 2 2 2 4 4" xfId="23017" xr:uid="{B1431DD8-D87A-4635-826F-C0BBE5537795}"/>
    <cellStyle name="Comma [0] 2 2 2 2 2 2 5" xfId="7699" xr:uid="{00000000-0005-0000-0000-000061000000}"/>
    <cellStyle name="Comma [0] 2 2 2 2 2 2 5 2" xfId="16452" xr:uid="{00000000-0005-0000-0000-000062000000}"/>
    <cellStyle name="Comma [0] 2 2 2 2 2 2 5 2 2" xfId="33957" xr:uid="{AF10F871-9C79-432F-8CA0-A534D5AC072F}"/>
    <cellStyle name="Comma [0] 2 2 2 2 2 2 5 3" xfId="25205" xr:uid="{BEFE71DC-C799-497D-AF04-52F29C2A25EF}"/>
    <cellStyle name="Comma [0] 2 2 2 2 2 2 6" xfId="12076" xr:uid="{00000000-0005-0000-0000-000063000000}"/>
    <cellStyle name="Comma [0] 2 2 2 2 2 2 6 2" xfId="29581" xr:uid="{CC619688-3A0F-4FF6-89E9-6E45348825AE}"/>
    <cellStyle name="Comma [0] 2 2 2 2 2 2 7" xfId="20829" xr:uid="{D5B37D2D-6252-41D2-BDC7-C4A8A58D14D7}"/>
    <cellStyle name="Comma [0] 2 2 2 2 2 3" xfId="3593" xr:uid="{00000000-0005-0000-0000-000064000000}"/>
    <cellStyle name="Comma [0] 2 2 2 2 2 3 2" xfId="4689" xr:uid="{00000000-0005-0000-0000-000065000000}"/>
    <cellStyle name="Comma [0] 2 2 2 2 2 3 2 2" xfId="6878" xr:uid="{00000000-0005-0000-0000-000066000000}"/>
    <cellStyle name="Comma [0] 2 2 2 2 2 3 2 2 2" xfId="11255" xr:uid="{00000000-0005-0000-0000-000067000000}"/>
    <cellStyle name="Comma [0] 2 2 2 2 2 3 2 2 2 2" xfId="20008" xr:uid="{00000000-0005-0000-0000-000068000000}"/>
    <cellStyle name="Comma [0] 2 2 2 2 2 3 2 2 2 2 2" xfId="37513" xr:uid="{36EF0C91-731C-4181-99B0-94D91764F556}"/>
    <cellStyle name="Comma [0] 2 2 2 2 2 3 2 2 2 3" xfId="28761" xr:uid="{945DF16E-B66C-4EA6-96A6-39C382BF2431}"/>
    <cellStyle name="Comma [0] 2 2 2 2 2 3 2 2 3" xfId="15632" xr:uid="{00000000-0005-0000-0000-000069000000}"/>
    <cellStyle name="Comma [0] 2 2 2 2 2 3 2 2 3 2" xfId="33137" xr:uid="{56AAD8D6-1FA3-4C9F-8527-9B8291DB3233}"/>
    <cellStyle name="Comma [0] 2 2 2 2 2 3 2 2 4" xfId="24385" xr:uid="{67DDBEA6-4861-4A06-87B1-61DA68CDB4B8}"/>
    <cellStyle name="Comma [0] 2 2 2 2 2 3 2 3" xfId="9067" xr:uid="{00000000-0005-0000-0000-00006A000000}"/>
    <cellStyle name="Comma [0] 2 2 2 2 2 3 2 3 2" xfId="17820" xr:uid="{00000000-0005-0000-0000-00006B000000}"/>
    <cellStyle name="Comma [0] 2 2 2 2 2 3 2 3 2 2" xfId="35325" xr:uid="{4F0721B1-8F5B-4EF2-AB87-404E2D955C53}"/>
    <cellStyle name="Comma [0] 2 2 2 2 2 3 2 3 3" xfId="26573" xr:uid="{59E44A68-ADEA-4971-8E1D-72ABE4331382}"/>
    <cellStyle name="Comma [0] 2 2 2 2 2 3 2 4" xfId="13444" xr:uid="{00000000-0005-0000-0000-00006C000000}"/>
    <cellStyle name="Comma [0] 2 2 2 2 2 3 2 4 2" xfId="30949" xr:uid="{3F92FE9D-978D-4B91-9357-BA632E3769C3}"/>
    <cellStyle name="Comma [0] 2 2 2 2 2 3 2 5" xfId="22197" xr:uid="{FD4B8360-E9EA-4F22-885B-4B4C3173B16C}"/>
    <cellStyle name="Comma [0] 2 2 2 2 2 3 3" xfId="5784" xr:uid="{00000000-0005-0000-0000-00006D000000}"/>
    <cellStyle name="Comma [0] 2 2 2 2 2 3 3 2" xfId="10161" xr:uid="{00000000-0005-0000-0000-00006E000000}"/>
    <cellStyle name="Comma [0] 2 2 2 2 2 3 3 2 2" xfId="18914" xr:uid="{00000000-0005-0000-0000-00006F000000}"/>
    <cellStyle name="Comma [0] 2 2 2 2 2 3 3 2 2 2" xfId="36419" xr:uid="{A196DF3D-FAB5-4EB0-9DB5-B934F57FAC42}"/>
    <cellStyle name="Comma [0] 2 2 2 2 2 3 3 2 3" xfId="27667" xr:uid="{3D852885-AEAD-46C3-9734-44A4EE42C9B6}"/>
    <cellStyle name="Comma [0] 2 2 2 2 2 3 3 3" xfId="14538" xr:uid="{00000000-0005-0000-0000-000070000000}"/>
    <cellStyle name="Comma [0] 2 2 2 2 2 3 3 3 2" xfId="32043" xr:uid="{5297611D-8A9F-41FA-B6B9-9F86EBC8636C}"/>
    <cellStyle name="Comma [0] 2 2 2 2 2 3 3 4" xfId="23291" xr:uid="{2F45E05F-8BB8-4C15-94F9-7BCE10DF0EBE}"/>
    <cellStyle name="Comma [0] 2 2 2 2 2 3 4" xfId="7973" xr:uid="{00000000-0005-0000-0000-000071000000}"/>
    <cellStyle name="Comma [0] 2 2 2 2 2 3 4 2" xfId="16726" xr:uid="{00000000-0005-0000-0000-000072000000}"/>
    <cellStyle name="Comma [0] 2 2 2 2 2 3 4 2 2" xfId="34231" xr:uid="{0E45AD6D-53FE-44BD-A029-B9FA0F8E9EEB}"/>
    <cellStyle name="Comma [0] 2 2 2 2 2 3 4 3" xfId="25479" xr:uid="{920F68B9-F358-461D-A2BA-6F87243512FE}"/>
    <cellStyle name="Comma [0] 2 2 2 2 2 3 5" xfId="12350" xr:uid="{00000000-0005-0000-0000-000073000000}"/>
    <cellStyle name="Comma [0] 2 2 2 2 2 3 5 2" xfId="29855" xr:uid="{F493982C-3A89-4A8B-9554-BAFECA397253}"/>
    <cellStyle name="Comma [0] 2 2 2 2 2 3 6" xfId="21103" xr:uid="{A80CCB92-EA2A-4E97-9CB4-7AAA34B89364}"/>
    <cellStyle name="Comma [0] 2 2 2 2 2 4" xfId="4141" xr:uid="{00000000-0005-0000-0000-000074000000}"/>
    <cellStyle name="Comma [0] 2 2 2 2 2 4 2" xfId="6330" xr:uid="{00000000-0005-0000-0000-000075000000}"/>
    <cellStyle name="Comma [0] 2 2 2 2 2 4 2 2" xfId="10707" xr:uid="{00000000-0005-0000-0000-000076000000}"/>
    <cellStyle name="Comma [0] 2 2 2 2 2 4 2 2 2" xfId="19460" xr:uid="{00000000-0005-0000-0000-000077000000}"/>
    <cellStyle name="Comma [0] 2 2 2 2 2 4 2 2 2 2" xfId="36965" xr:uid="{317E883A-58F8-46DD-8BAC-2F57E5955C74}"/>
    <cellStyle name="Comma [0] 2 2 2 2 2 4 2 2 3" xfId="28213" xr:uid="{567D3753-9995-4304-9FE1-B6B2F6EE4E5F}"/>
    <cellStyle name="Comma [0] 2 2 2 2 2 4 2 3" xfId="15084" xr:uid="{00000000-0005-0000-0000-000078000000}"/>
    <cellStyle name="Comma [0] 2 2 2 2 2 4 2 3 2" xfId="32589" xr:uid="{95DE1092-544F-441C-B975-75B7161DB705}"/>
    <cellStyle name="Comma [0] 2 2 2 2 2 4 2 4" xfId="23837" xr:uid="{0C8F65F5-CDAC-4876-A63A-77C394C3ABF9}"/>
    <cellStyle name="Comma [0] 2 2 2 2 2 4 3" xfId="8519" xr:uid="{00000000-0005-0000-0000-000079000000}"/>
    <cellStyle name="Comma [0] 2 2 2 2 2 4 3 2" xfId="17272" xr:uid="{00000000-0005-0000-0000-00007A000000}"/>
    <cellStyle name="Comma [0] 2 2 2 2 2 4 3 2 2" xfId="34777" xr:uid="{31D370F2-605E-4906-85E0-0DC73F916085}"/>
    <cellStyle name="Comma [0] 2 2 2 2 2 4 3 3" xfId="26025" xr:uid="{EAA3444C-3C18-4E2A-BB11-22B304455E84}"/>
    <cellStyle name="Comma [0] 2 2 2 2 2 4 4" xfId="12896" xr:uid="{00000000-0005-0000-0000-00007B000000}"/>
    <cellStyle name="Comma [0] 2 2 2 2 2 4 4 2" xfId="30401" xr:uid="{F656F364-226D-4D84-AD9F-B9403592EF30}"/>
    <cellStyle name="Comma [0] 2 2 2 2 2 4 5" xfId="21649" xr:uid="{3216E638-799D-4EE1-B7FE-E245C35976B6}"/>
    <cellStyle name="Comma [0] 2 2 2 2 2 5" xfId="5236" xr:uid="{00000000-0005-0000-0000-00007C000000}"/>
    <cellStyle name="Comma [0] 2 2 2 2 2 5 2" xfId="9613" xr:uid="{00000000-0005-0000-0000-00007D000000}"/>
    <cellStyle name="Comma [0] 2 2 2 2 2 5 2 2" xfId="18366" xr:uid="{00000000-0005-0000-0000-00007E000000}"/>
    <cellStyle name="Comma [0] 2 2 2 2 2 5 2 2 2" xfId="35871" xr:uid="{04BDD2D6-53FD-4BF7-9AED-96D6F8E17EB6}"/>
    <cellStyle name="Comma [0] 2 2 2 2 2 5 2 3" xfId="27119" xr:uid="{9D945DA5-B73E-41F5-A1D2-54574EE03B1A}"/>
    <cellStyle name="Comma [0] 2 2 2 2 2 5 3" xfId="13990" xr:uid="{00000000-0005-0000-0000-00007F000000}"/>
    <cellStyle name="Comma [0] 2 2 2 2 2 5 3 2" xfId="31495" xr:uid="{3523480C-6813-4C0F-8CF4-EB05673B9185}"/>
    <cellStyle name="Comma [0] 2 2 2 2 2 5 4" xfId="22743" xr:uid="{F1D42552-4242-47CE-88C1-8C8A032A1656}"/>
    <cellStyle name="Comma [0] 2 2 2 2 2 6" xfId="7425" xr:uid="{00000000-0005-0000-0000-000080000000}"/>
    <cellStyle name="Comma [0] 2 2 2 2 2 6 2" xfId="16178" xr:uid="{00000000-0005-0000-0000-000081000000}"/>
    <cellStyle name="Comma [0] 2 2 2 2 2 6 2 2" xfId="33683" xr:uid="{FFA39CE2-3EAD-4B1D-AA39-F61706C8D59E}"/>
    <cellStyle name="Comma [0] 2 2 2 2 2 6 3" xfId="24931" xr:uid="{D7D2D80D-3437-4C57-9548-2CFA9FD9DE2B}"/>
    <cellStyle name="Comma [0] 2 2 2 2 2 7" xfId="11802" xr:uid="{00000000-0005-0000-0000-000082000000}"/>
    <cellStyle name="Comma [0] 2 2 2 2 2 7 2" xfId="29307" xr:uid="{24DE5CFE-A4C9-47A3-AC42-ECBD212FE0D1}"/>
    <cellStyle name="Comma [0] 2 2 2 2 2 8" xfId="20555" xr:uid="{AECCCB13-2CE4-4623-9BA2-3A3678066849}"/>
    <cellStyle name="Comma [0] 2 2 2 2 3" xfId="3202" xr:uid="{00000000-0005-0000-0000-000083000000}"/>
    <cellStyle name="Comma [0] 2 2 2 2 3 2" xfId="3755" xr:uid="{00000000-0005-0000-0000-000084000000}"/>
    <cellStyle name="Comma [0] 2 2 2 2 3 2 2" xfId="4851" xr:uid="{00000000-0005-0000-0000-000085000000}"/>
    <cellStyle name="Comma [0] 2 2 2 2 3 2 2 2" xfId="7040" xr:uid="{00000000-0005-0000-0000-000086000000}"/>
    <cellStyle name="Comma [0] 2 2 2 2 3 2 2 2 2" xfId="11417" xr:uid="{00000000-0005-0000-0000-000087000000}"/>
    <cellStyle name="Comma [0] 2 2 2 2 3 2 2 2 2 2" xfId="20170" xr:uid="{00000000-0005-0000-0000-000088000000}"/>
    <cellStyle name="Comma [0] 2 2 2 2 3 2 2 2 2 2 2" xfId="37675" xr:uid="{5C2A7960-BF2A-40D0-BF54-232A6AF936BC}"/>
    <cellStyle name="Comma [0] 2 2 2 2 3 2 2 2 2 3" xfId="28923" xr:uid="{13136025-013E-4108-8A70-BC3E7EB7BCEC}"/>
    <cellStyle name="Comma [0] 2 2 2 2 3 2 2 2 3" xfId="15794" xr:uid="{00000000-0005-0000-0000-000089000000}"/>
    <cellStyle name="Comma [0] 2 2 2 2 3 2 2 2 3 2" xfId="33299" xr:uid="{C7D1A159-D91C-4C37-8DCE-3A6C588419FD}"/>
    <cellStyle name="Comma [0] 2 2 2 2 3 2 2 2 4" xfId="24547" xr:uid="{82A2123B-D0DF-4151-82F4-BDBD4E744F00}"/>
    <cellStyle name="Comma [0] 2 2 2 2 3 2 2 3" xfId="9229" xr:uid="{00000000-0005-0000-0000-00008A000000}"/>
    <cellStyle name="Comma [0] 2 2 2 2 3 2 2 3 2" xfId="17982" xr:uid="{00000000-0005-0000-0000-00008B000000}"/>
    <cellStyle name="Comma [0] 2 2 2 2 3 2 2 3 2 2" xfId="35487" xr:uid="{07307FBC-A8FC-4958-A45F-3A67CC0A55CD}"/>
    <cellStyle name="Comma [0] 2 2 2 2 3 2 2 3 3" xfId="26735" xr:uid="{C7A7637A-3638-4D49-BFA0-AEF8EE4A371D}"/>
    <cellStyle name="Comma [0] 2 2 2 2 3 2 2 4" xfId="13606" xr:uid="{00000000-0005-0000-0000-00008C000000}"/>
    <cellStyle name="Comma [0] 2 2 2 2 3 2 2 4 2" xfId="31111" xr:uid="{B25D2617-622D-4CE2-A397-AB156A76C5B5}"/>
    <cellStyle name="Comma [0] 2 2 2 2 3 2 2 5" xfId="22359" xr:uid="{1843370F-5DD3-4E59-A032-9C2896CFDAC2}"/>
    <cellStyle name="Comma [0] 2 2 2 2 3 2 3" xfId="5946" xr:uid="{00000000-0005-0000-0000-00008D000000}"/>
    <cellStyle name="Comma [0] 2 2 2 2 3 2 3 2" xfId="10323" xr:uid="{00000000-0005-0000-0000-00008E000000}"/>
    <cellStyle name="Comma [0] 2 2 2 2 3 2 3 2 2" xfId="19076" xr:uid="{00000000-0005-0000-0000-00008F000000}"/>
    <cellStyle name="Comma [0] 2 2 2 2 3 2 3 2 2 2" xfId="36581" xr:uid="{CE15331C-596A-414F-9EC6-CE0EE2FB6122}"/>
    <cellStyle name="Comma [0] 2 2 2 2 3 2 3 2 3" xfId="27829" xr:uid="{7DAC42D7-04A1-44C7-A110-DA38B59BC6BB}"/>
    <cellStyle name="Comma [0] 2 2 2 2 3 2 3 3" xfId="14700" xr:uid="{00000000-0005-0000-0000-000090000000}"/>
    <cellStyle name="Comma [0] 2 2 2 2 3 2 3 3 2" xfId="32205" xr:uid="{64911D0D-2AC0-4C8F-9071-2CA27F64D136}"/>
    <cellStyle name="Comma [0] 2 2 2 2 3 2 3 4" xfId="23453" xr:uid="{D4698A2C-0231-4CAB-B17A-984E7B9784CE}"/>
    <cellStyle name="Comma [0] 2 2 2 2 3 2 4" xfId="8135" xr:uid="{00000000-0005-0000-0000-000091000000}"/>
    <cellStyle name="Comma [0] 2 2 2 2 3 2 4 2" xfId="16888" xr:uid="{00000000-0005-0000-0000-000092000000}"/>
    <cellStyle name="Comma [0] 2 2 2 2 3 2 4 2 2" xfId="34393" xr:uid="{961F5985-C5F2-4039-A940-3FB42449FCA4}"/>
    <cellStyle name="Comma [0] 2 2 2 2 3 2 4 3" xfId="25641" xr:uid="{04213597-2FE9-46DB-A937-91D1F457353A}"/>
    <cellStyle name="Comma [0] 2 2 2 2 3 2 5" xfId="12512" xr:uid="{00000000-0005-0000-0000-000093000000}"/>
    <cellStyle name="Comma [0] 2 2 2 2 3 2 5 2" xfId="30017" xr:uid="{E7D89A96-39D6-49EA-AA41-AE35C4A9DD28}"/>
    <cellStyle name="Comma [0] 2 2 2 2 3 2 6" xfId="21265" xr:uid="{89A06A39-FF2F-4254-8BB9-6CF39CFEFEEE}"/>
    <cellStyle name="Comma [0] 2 2 2 2 3 3" xfId="4303" xr:uid="{00000000-0005-0000-0000-000094000000}"/>
    <cellStyle name="Comma [0] 2 2 2 2 3 3 2" xfId="6492" xr:uid="{00000000-0005-0000-0000-000095000000}"/>
    <cellStyle name="Comma [0] 2 2 2 2 3 3 2 2" xfId="10869" xr:uid="{00000000-0005-0000-0000-000096000000}"/>
    <cellStyle name="Comma [0] 2 2 2 2 3 3 2 2 2" xfId="19622" xr:uid="{00000000-0005-0000-0000-000097000000}"/>
    <cellStyle name="Comma [0] 2 2 2 2 3 3 2 2 2 2" xfId="37127" xr:uid="{BD8E6FBC-E2B4-423F-9526-4F8FA3E3E835}"/>
    <cellStyle name="Comma [0] 2 2 2 2 3 3 2 2 3" xfId="28375" xr:uid="{3072F567-4194-42C4-B0B0-3728ED662FD7}"/>
    <cellStyle name="Comma [0] 2 2 2 2 3 3 2 3" xfId="15246" xr:uid="{00000000-0005-0000-0000-000098000000}"/>
    <cellStyle name="Comma [0] 2 2 2 2 3 3 2 3 2" xfId="32751" xr:uid="{3AB02DBA-5ADB-4654-ACDE-896CF31BFEB0}"/>
    <cellStyle name="Comma [0] 2 2 2 2 3 3 2 4" xfId="23999" xr:uid="{76C3408C-F7DC-474C-B501-9DDC70B6AB73}"/>
    <cellStyle name="Comma [0] 2 2 2 2 3 3 3" xfId="8681" xr:uid="{00000000-0005-0000-0000-000099000000}"/>
    <cellStyle name="Comma [0] 2 2 2 2 3 3 3 2" xfId="17434" xr:uid="{00000000-0005-0000-0000-00009A000000}"/>
    <cellStyle name="Comma [0] 2 2 2 2 3 3 3 2 2" xfId="34939" xr:uid="{816CDC3D-6CE2-4EB9-8927-B6905C4A1D50}"/>
    <cellStyle name="Comma [0] 2 2 2 2 3 3 3 3" xfId="26187" xr:uid="{6270F023-4BC1-432F-88FF-5A32EFB676C2}"/>
    <cellStyle name="Comma [0] 2 2 2 2 3 3 4" xfId="13058" xr:uid="{00000000-0005-0000-0000-00009B000000}"/>
    <cellStyle name="Comma [0] 2 2 2 2 3 3 4 2" xfId="30563" xr:uid="{0AE4531C-59C8-4A83-80B1-FC4BA7925B98}"/>
    <cellStyle name="Comma [0] 2 2 2 2 3 3 5" xfId="21811" xr:uid="{49627120-2326-4E16-AD19-DA097CB568AF}"/>
    <cellStyle name="Comma [0] 2 2 2 2 3 4" xfId="5398" xr:uid="{00000000-0005-0000-0000-00009C000000}"/>
    <cellStyle name="Comma [0] 2 2 2 2 3 4 2" xfId="9775" xr:uid="{00000000-0005-0000-0000-00009D000000}"/>
    <cellStyle name="Comma [0] 2 2 2 2 3 4 2 2" xfId="18528" xr:uid="{00000000-0005-0000-0000-00009E000000}"/>
    <cellStyle name="Comma [0] 2 2 2 2 3 4 2 2 2" xfId="36033" xr:uid="{3ACAE024-15B5-4033-A919-4E554A0A312B}"/>
    <cellStyle name="Comma [0] 2 2 2 2 3 4 2 3" xfId="27281" xr:uid="{1CE6C98D-E1E9-4C77-A9B2-A455AD71ED34}"/>
    <cellStyle name="Comma [0] 2 2 2 2 3 4 3" xfId="14152" xr:uid="{00000000-0005-0000-0000-00009F000000}"/>
    <cellStyle name="Comma [0] 2 2 2 2 3 4 3 2" xfId="31657" xr:uid="{36BC63D7-612C-45B0-8E31-EB21D441E466}"/>
    <cellStyle name="Comma [0] 2 2 2 2 3 4 4" xfId="22905" xr:uid="{39DA3AF0-DA23-4705-A83A-16B51146E4E5}"/>
    <cellStyle name="Comma [0] 2 2 2 2 3 5" xfId="7587" xr:uid="{00000000-0005-0000-0000-0000A0000000}"/>
    <cellStyle name="Comma [0] 2 2 2 2 3 5 2" xfId="16340" xr:uid="{00000000-0005-0000-0000-0000A1000000}"/>
    <cellStyle name="Comma [0] 2 2 2 2 3 5 2 2" xfId="33845" xr:uid="{6D0176EF-511C-4E95-9004-22AFC04AB844}"/>
    <cellStyle name="Comma [0] 2 2 2 2 3 5 3" xfId="25093" xr:uid="{41EF6E2B-C23E-4A16-BB64-FFE2E951527E}"/>
    <cellStyle name="Comma [0] 2 2 2 2 3 6" xfId="11964" xr:uid="{00000000-0005-0000-0000-0000A2000000}"/>
    <cellStyle name="Comma [0] 2 2 2 2 3 6 2" xfId="29469" xr:uid="{D12A676E-E4E5-47B0-AC8D-5BA886161094}"/>
    <cellStyle name="Comma [0] 2 2 2 2 3 7" xfId="20717" xr:uid="{1E2E7E62-BE96-4F3A-AFFF-61BD00C186CA}"/>
    <cellStyle name="Comma [0] 2 2 2 2 4" xfId="3481" xr:uid="{00000000-0005-0000-0000-0000A3000000}"/>
    <cellStyle name="Comma [0] 2 2 2 2 4 2" xfId="4577" xr:uid="{00000000-0005-0000-0000-0000A4000000}"/>
    <cellStyle name="Comma [0] 2 2 2 2 4 2 2" xfId="6766" xr:uid="{00000000-0005-0000-0000-0000A5000000}"/>
    <cellStyle name="Comma [0] 2 2 2 2 4 2 2 2" xfId="11143" xr:uid="{00000000-0005-0000-0000-0000A6000000}"/>
    <cellStyle name="Comma [0] 2 2 2 2 4 2 2 2 2" xfId="19896" xr:uid="{00000000-0005-0000-0000-0000A7000000}"/>
    <cellStyle name="Comma [0] 2 2 2 2 4 2 2 2 2 2" xfId="37401" xr:uid="{E9704DAB-33E3-49F4-BFEA-27D249DE14DC}"/>
    <cellStyle name="Comma [0] 2 2 2 2 4 2 2 2 3" xfId="28649" xr:uid="{B9BBE609-B69B-4959-A4DC-7C0572926843}"/>
    <cellStyle name="Comma [0] 2 2 2 2 4 2 2 3" xfId="15520" xr:uid="{00000000-0005-0000-0000-0000A8000000}"/>
    <cellStyle name="Comma [0] 2 2 2 2 4 2 2 3 2" xfId="33025" xr:uid="{28F57705-5C83-40FE-BDA7-A0B9C9BC8CB1}"/>
    <cellStyle name="Comma [0] 2 2 2 2 4 2 2 4" xfId="24273" xr:uid="{DC2FE09C-4317-45DD-8780-6980CB6981E3}"/>
    <cellStyle name="Comma [0] 2 2 2 2 4 2 3" xfId="8955" xr:uid="{00000000-0005-0000-0000-0000A9000000}"/>
    <cellStyle name="Comma [0] 2 2 2 2 4 2 3 2" xfId="17708" xr:uid="{00000000-0005-0000-0000-0000AA000000}"/>
    <cellStyle name="Comma [0] 2 2 2 2 4 2 3 2 2" xfId="35213" xr:uid="{6A47733D-BBB9-456B-ACEE-6099C20E2262}"/>
    <cellStyle name="Comma [0] 2 2 2 2 4 2 3 3" xfId="26461" xr:uid="{CEC2B146-7764-401D-874F-5078ACF50943}"/>
    <cellStyle name="Comma [0] 2 2 2 2 4 2 4" xfId="13332" xr:uid="{00000000-0005-0000-0000-0000AB000000}"/>
    <cellStyle name="Comma [0] 2 2 2 2 4 2 4 2" xfId="30837" xr:uid="{EFF71F6A-9D93-40C2-AB5E-5C068A6F2AA9}"/>
    <cellStyle name="Comma [0] 2 2 2 2 4 2 5" xfId="22085" xr:uid="{0509BD25-AAFA-413B-BA3F-60FF58F009E8}"/>
    <cellStyle name="Comma [0] 2 2 2 2 4 3" xfId="5672" xr:uid="{00000000-0005-0000-0000-0000AC000000}"/>
    <cellStyle name="Comma [0] 2 2 2 2 4 3 2" xfId="10049" xr:uid="{00000000-0005-0000-0000-0000AD000000}"/>
    <cellStyle name="Comma [0] 2 2 2 2 4 3 2 2" xfId="18802" xr:uid="{00000000-0005-0000-0000-0000AE000000}"/>
    <cellStyle name="Comma [0] 2 2 2 2 4 3 2 2 2" xfId="36307" xr:uid="{83608E81-DDC9-42ED-A59A-70534CFC10C6}"/>
    <cellStyle name="Comma [0] 2 2 2 2 4 3 2 3" xfId="27555" xr:uid="{0797E1AB-9A3E-46C5-8DD9-8133E5E3D81C}"/>
    <cellStyle name="Comma [0] 2 2 2 2 4 3 3" xfId="14426" xr:uid="{00000000-0005-0000-0000-0000AF000000}"/>
    <cellStyle name="Comma [0] 2 2 2 2 4 3 3 2" xfId="31931" xr:uid="{950D833A-4B24-4E20-8402-28B035DE6B6E}"/>
    <cellStyle name="Comma [0] 2 2 2 2 4 3 4" xfId="23179" xr:uid="{6D8D7368-211F-403D-9DA5-881C01F9AA9C}"/>
    <cellStyle name="Comma [0] 2 2 2 2 4 4" xfId="7861" xr:uid="{00000000-0005-0000-0000-0000B0000000}"/>
    <cellStyle name="Comma [0] 2 2 2 2 4 4 2" xfId="16614" xr:uid="{00000000-0005-0000-0000-0000B1000000}"/>
    <cellStyle name="Comma [0] 2 2 2 2 4 4 2 2" xfId="34119" xr:uid="{0AA8D086-C002-4172-871F-2FAA60FD24AF}"/>
    <cellStyle name="Comma [0] 2 2 2 2 4 4 3" xfId="25367" xr:uid="{49081C45-32D8-4A38-AB45-858940EFD3B3}"/>
    <cellStyle name="Comma [0] 2 2 2 2 4 5" xfId="12238" xr:uid="{00000000-0005-0000-0000-0000B2000000}"/>
    <cellStyle name="Comma [0] 2 2 2 2 4 5 2" xfId="29743" xr:uid="{736FCECA-6BD7-4D29-9C59-205461E43B07}"/>
    <cellStyle name="Comma [0] 2 2 2 2 4 6" xfId="20991" xr:uid="{7B0D0EF0-D28D-4BB3-8165-0C998AD14148}"/>
    <cellStyle name="Comma [0] 2 2 2 2 5" xfId="4029" xr:uid="{00000000-0005-0000-0000-0000B3000000}"/>
    <cellStyle name="Comma [0] 2 2 2 2 5 2" xfId="6218" xr:uid="{00000000-0005-0000-0000-0000B4000000}"/>
    <cellStyle name="Comma [0] 2 2 2 2 5 2 2" xfId="10595" xr:uid="{00000000-0005-0000-0000-0000B5000000}"/>
    <cellStyle name="Comma [0] 2 2 2 2 5 2 2 2" xfId="19348" xr:uid="{00000000-0005-0000-0000-0000B6000000}"/>
    <cellStyle name="Comma [0] 2 2 2 2 5 2 2 2 2" xfId="36853" xr:uid="{724EAED4-C475-46F0-878D-EE6185C244C3}"/>
    <cellStyle name="Comma [0] 2 2 2 2 5 2 2 3" xfId="28101" xr:uid="{69439C87-C8EB-4B92-B270-16E2F1D3971F}"/>
    <cellStyle name="Comma [0] 2 2 2 2 5 2 3" xfId="14972" xr:uid="{00000000-0005-0000-0000-0000B7000000}"/>
    <cellStyle name="Comma [0] 2 2 2 2 5 2 3 2" xfId="32477" xr:uid="{88CC37EE-4CF4-42BC-B847-1D524D4239F8}"/>
    <cellStyle name="Comma [0] 2 2 2 2 5 2 4" xfId="23725" xr:uid="{9D7F8BEB-BD8C-4E13-94B6-0C857DC66DED}"/>
    <cellStyle name="Comma [0] 2 2 2 2 5 3" xfId="8407" xr:uid="{00000000-0005-0000-0000-0000B8000000}"/>
    <cellStyle name="Comma [0] 2 2 2 2 5 3 2" xfId="17160" xr:uid="{00000000-0005-0000-0000-0000B9000000}"/>
    <cellStyle name="Comma [0] 2 2 2 2 5 3 2 2" xfId="34665" xr:uid="{CFBA98F5-ABB7-4DB6-9518-EC17F51F6345}"/>
    <cellStyle name="Comma [0] 2 2 2 2 5 3 3" xfId="25913" xr:uid="{07E91A0D-D8FA-49A6-8EFB-3D1826B46715}"/>
    <cellStyle name="Comma [0] 2 2 2 2 5 4" xfId="12784" xr:uid="{00000000-0005-0000-0000-0000BA000000}"/>
    <cellStyle name="Comma [0] 2 2 2 2 5 4 2" xfId="30289" xr:uid="{31F1AAAB-3F3A-4F7A-ACC0-C2698B2AC41B}"/>
    <cellStyle name="Comma [0] 2 2 2 2 5 5" xfId="21537" xr:uid="{D1848896-1E9A-47C0-B28A-D79F4EC9FBAB}"/>
    <cellStyle name="Comma [0] 2 2 2 2 6" xfId="5124" xr:uid="{00000000-0005-0000-0000-0000BB000000}"/>
    <cellStyle name="Comma [0] 2 2 2 2 6 2" xfId="9501" xr:uid="{00000000-0005-0000-0000-0000BC000000}"/>
    <cellStyle name="Comma [0] 2 2 2 2 6 2 2" xfId="18254" xr:uid="{00000000-0005-0000-0000-0000BD000000}"/>
    <cellStyle name="Comma [0] 2 2 2 2 6 2 2 2" xfId="35759" xr:uid="{C66E9EFF-0FBE-45AB-826B-97AA7B60A474}"/>
    <cellStyle name="Comma [0] 2 2 2 2 6 2 3" xfId="27007" xr:uid="{DC2CE694-7708-4A10-9EAA-DBB474BE9932}"/>
    <cellStyle name="Comma [0] 2 2 2 2 6 3" xfId="13878" xr:uid="{00000000-0005-0000-0000-0000BE000000}"/>
    <cellStyle name="Comma [0] 2 2 2 2 6 3 2" xfId="31383" xr:uid="{D5D3CCF8-5018-4D38-8310-EF6D127EB513}"/>
    <cellStyle name="Comma [0] 2 2 2 2 6 4" xfId="22631" xr:uid="{5A4792FB-D5FA-48DC-955A-A5A827F03A64}"/>
    <cellStyle name="Comma [0] 2 2 2 2 7" xfId="7313" xr:uid="{00000000-0005-0000-0000-0000BF000000}"/>
    <cellStyle name="Comma [0] 2 2 2 2 7 2" xfId="16066" xr:uid="{00000000-0005-0000-0000-0000C0000000}"/>
    <cellStyle name="Comma [0] 2 2 2 2 7 2 2" xfId="33571" xr:uid="{021C550D-8B02-4F29-A4AE-88740EFF8D8C}"/>
    <cellStyle name="Comma [0] 2 2 2 2 7 3" xfId="24819" xr:uid="{8D003764-09D6-4514-AEC8-C30476C50BEA}"/>
    <cellStyle name="Comma [0] 2 2 2 2 8" xfId="11690" xr:uid="{00000000-0005-0000-0000-0000C1000000}"/>
    <cellStyle name="Comma [0] 2 2 2 2 8 2" xfId="29195" xr:uid="{2793A111-448C-4EB8-B877-D38C210B83AF}"/>
    <cellStyle name="Comma [0] 2 2 2 2 9" xfId="20443" xr:uid="{9AAAAA0E-A127-4EE9-9A51-C7C2B7195DD1}"/>
    <cellStyle name="Comma [0] 2 2 2 3" xfId="2985" xr:uid="{00000000-0005-0000-0000-0000C2000000}"/>
    <cellStyle name="Comma [0] 2 2 2 3 2" xfId="3261" xr:uid="{00000000-0005-0000-0000-0000C3000000}"/>
    <cellStyle name="Comma [0] 2 2 2 3 2 2" xfId="3814" xr:uid="{00000000-0005-0000-0000-0000C4000000}"/>
    <cellStyle name="Comma [0] 2 2 2 3 2 2 2" xfId="4910" xr:uid="{00000000-0005-0000-0000-0000C5000000}"/>
    <cellStyle name="Comma [0] 2 2 2 3 2 2 2 2" xfId="7099" xr:uid="{00000000-0005-0000-0000-0000C6000000}"/>
    <cellStyle name="Comma [0] 2 2 2 3 2 2 2 2 2" xfId="11476" xr:uid="{00000000-0005-0000-0000-0000C7000000}"/>
    <cellStyle name="Comma [0] 2 2 2 3 2 2 2 2 2 2" xfId="20229" xr:uid="{00000000-0005-0000-0000-0000C8000000}"/>
    <cellStyle name="Comma [0] 2 2 2 3 2 2 2 2 2 2 2" xfId="37734" xr:uid="{3D2A6AF2-E435-4D4E-BE1E-E41DC6796F28}"/>
    <cellStyle name="Comma [0] 2 2 2 3 2 2 2 2 2 3" xfId="28982" xr:uid="{B3BDE830-BE3B-4115-843F-111AD4E51DF0}"/>
    <cellStyle name="Comma [0] 2 2 2 3 2 2 2 2 3" xfId="15853" xr:uid="{00000000-0005-0000-0000-0000C9000000}"/>
    <cellStyle name="Comma [0] 2 2 2 3 2 2 2 2 3 2" xfId="33358" xr:uid="{5DC346FE-A07B-4C5D-A0BD-D4A18CD2ECBF}"/>
    <cellStyle name="Comma [0] 2 2 2 3 2 2 2 2 4" xfId="24606" xr:uid="{97A04C81-D4A7-448B-8A70-E3534208FBD2}"/>
    <cellStyle name="Comma [0] 2 2 2 3 2 2 2 3" xfId="9288" xr:uid="{00000000-0005-0000-0000-0000CA000000}"/>
    <cellStyle name="Comma [0] 2 2 2 3 2 2 2 3 2" xfId="18041" xr:uid="{00000000-0005-0000-0000-0000CB000000}"/>
    <cellStyle name="Comma [0] 2 2 2 3 2 2 2 3 2 2" xfId="35546" xr:uid="{EF12B15E-CA82-4BB2-90AC-8A8A40B4CC17}"/>
    <cellStyle name="Comma [0] 2 2 2 3 2 2 2 3 3" xfId="26794" xr:uid="{8C72B68D-A069-4A80-AE46-A13EC648E203}"/>
    <cellStyle name="Comma [0] 2 2 2 3 2 2 2 4" xfId="13665" xr:uid="{00000000-0005-0000-0000-0000CC000000}"/>
    <cellStyle name="Comma [0] 2 2 2 3 2 2 2 4 2" xfId="31170" xr:uid="{AB213B4E-DDB9-418E-807E-EEA1429131A5}"/>
    <cellStyle name="Comma [0] 2 2 2 3 2 2 2 5" xfId="22418" xr:uid="{F8F95F7F-9953-4587-A87B-3C14DA9143BB}"/>
    <cellStyle name="Comma [0] 2 2 2 3 2 2 3" xfId="6005" xr:uid="{00000000-0005-0000-0000-0000CD000000}"/>
    <cellStyle name="Comma [0] 2 2 2 3 2 2 3 2" xfId="10382" xr:uid="{00000000-0005-0000-0000-0000CE000000}"/>
    <cellStyle name="Comma [0] 2 2 2 3 2 2 3 2 2" xfId="19135" xr:uid="{00000000-0005-0000-0000-0000CF000000}"/>
    <cellStyle name="Comma [0] 2 2 2 3 2 2 3 2 2 2" xfId="36640" xr:uid="{EFAE0806-EB85-4D6D-8690-64DA0364204D}"/>
    <cellStyle name="Comma [0] 2 2 2 3 2 2 3 2 3" xfId="27888" xr:uid="{98CF2253-AB31-437B-9BCD-89E766869ACE}"/>
    <cellStyle name="Comma [0] 2 2 2 3 2 2 3 3" xfId="14759" xr:uid="{00000000-0005-0000-0000-0000D0000000}"/>
    <cellStyle name="Comma [0] 2 2 2 3 2 2 3 3 2" xfId="32264" xr:uid="{B24F0BF0-EB47-4EAE-817C-81F4D6E7FFB8}"/>
    <cellStyle name="Comma [0] 2 2 2 3 2 2 3 4" xfId="23512" xr:uid="{7598294C-B468-4727-978D-9145A9F1A674}"/>
    <cellStyle name="Comma [0] 2 2 2 3 2 2 4" xfId="8194" xr:uid="{00000000-0005-0000-0000-0000D1000000}"/>
    <cellStyle name="Comma [0] 2 2 2 3 2 2 4 2" xfId="16947" xr:uid="{00000000-0005-0000-0000-0000D2000000}"/>
    <cellStyle name="Comma [0] 2 2 2 3 2 2 4 2 2" xfId="34452" xr:uid="{F32BDB0E-E944-4CEA-AF68-7B9BDB419873}"/>
    <cellStyle name="Comma [0] 2 2 2 3 2 2 4 3" xfId="25700" xr:uid="{1AF2EEE2-CF9C-48E1-869C-E32E5DD216D5}"/>
    <cellStyle name="Comma [0] 2 2 2 3 2 2 5" xfId="12571" xr:uid="{00000000-0005-0000-0000-0000D3000000}"/>
    <cellStyle name="Comma [0] 2 2 2 3 2 2 5 2" xfId="30076" xr:uid="{8C10252F-5029-47DC-B195-6678FE3077CE}"/>
    <cellStyle name="Comma [0] 2 2 2 3 2 2 6" xfId="21324" xr:uid="{871EB1EA-E415-4F7A-80F6-688704C4C349}"/>
    <cellStyle name="Comma [0] 2 2 2 3 2 3" xfId="4362" xr:uid="{00000000-0005-0000-0000-0000D4000000}"/>
    <cellStyle name="Comma [0] 2 2 2 3 2 3 2" xfId="6551" xr:uid="{00000000-0005-0000-0000-0000D5000000}"/>
    <cellStyle name="Comma [0] 2 2 2 3 2 3 2 2" xfId="10928" xr:uid="{00000000-0005-0000-0000-0000D6000000}"/>
    <cellStyle name="Comma [0] 2 2 2 3 2 3 2 2 2" xfId="19681" xr:uid="{00000000-0005-0000-0000-0000D7000000}"/>
    <cellStyle name="Comma [0] 2 2 2 3 2 3 2 2 2 2" xfId="37186" xr:uid="{D5B203DD-F377-4D92-8B48-4766973FA246}"/>
    <cellStyle name="Comma [0] 2 2 2 3 2 3 2 2 3" xfId="28434" xr:uid="{7BDCCE3C-EF8E-472A-A459-17811D759955}"/>
    <cellStyle name="Comma [0] 2 2 2 3 2 3 2 3" xfId="15305" xr:uid="{00000000-0005-0000-0000-0000D8000000}"/>
    <cellStyle name="Comma [0] 2 2 2 3 2 3 2 3 2" xfId="32810" xr:uid="{4A50C482-A1DE-43EF-BFCB-CB4AD39879E0}"/>
    <cellStyle name="Comma [0] 2 2 2 3 2 3 2 4" xfId="24058" xr:uid="{A87C8252-1042-4EF8-8E79-7A7D8611B5E4}"/>
    <cellStyle name="Comma [0] 2 2 2 3 2 3 3" xfId="8740" xr:uid="{00000000-0005-0000-0000-0000D9000000}"/>
    <cellStyle name="Comma [0] 2 2 2 3 2 3 3 2" xfId="17493" xr:uid="{00000000-0005-0000-0000-0000DA000000}"/>
    <cellStyle name="Comma [0] 2 2 2 3 2 3 3 2 2" xfId="34998" xr:uid="{760A0DDE-2BB6-4A5D-B80C-8E144EDCE383}"/>
    <cellStyle name="Comma [0] 2 2 2 3 2 3 3 3" xfId="26246" xr:uid="{68086AA5-4162-4FD3-A328-45ACE60F2238}"/>
    <cellStyle name="Comma [0] 2 2 2 3 2 3 4" xfId="13117" xr:uid="{00000000-0005-0000-0000-0000DB000000}"/>
    <cellStyle name="Comma [0] 2 2 2 3 2 3 4 2" xfId="30622" xr:uid="{B172E43C-C79A-4407-8B5B-85FE78CE9418}"/>
    <cellStyle name="Comma [0] 2 2 2 3 2 3 5" xfId="21870" xr:uid="{95A7875A-AB62-4A42-80E4-934C7E7156B0}"/>
    <cellStyle name="Comma [0] 2 2 2 3 2 4" xfId="5457" xr:uid="{00000000-0005-0000-0000-0000DC000000}"/>
    <cellStyle name="Comma [0] 2 2 2 3 2 4 2" xfId="9834" xr:uid="{00000000-0005-0000-0000-0000DD000000}"/>
    <cellStyle name="Comma [0] 2 2 2 3 2 4 2 2" xfId="18587" xr:uid="{00000000-0005-0000-0000-0000DE000000}"/>
    <cellStyle name="Comma [0] 2 2 2 3 2 4 2 2 2" xfId="36092" xr:uid="{97002B6B-11C0-41EB-8FC6-0DD06981C3EC}"/>
    <cellStyle name="Comma [0] 2 2 2 3 2 4 2 3" xfId="27340" xr:uid="{37D0B9AE-1508-43D1-A08F-12A5AFB0E101}"/>
    <cellStyle name="Comma [0] 2 2 2 3 2 4 3" xfId="14211" xr:uid="{00000000-0005-0000-0000-0000DF000000}"/>
    <cellStyle name="Comma [0] 2 2 2 3 2 4 3 2" xfId="31716" xr:uid="{DEEA5DA3-39A8-49DD-9F24-561FD286EBAF}"/>
    <cellStyle name="Comma [0] 2 2 2 3 2 4 4" xfId="22964" xr:uid="{2A69013F-C6A2-461E-B52A-2738587A366C}"/>
    <cellStyle name="Comma [0] 2 2 2 3 2 5" xfId="7646" xr:uid="{00000000-0005-0000-0000-0000E0000000}"/>
    <cellStyle name="Comma [0] 2 2 2 3 2 5 2" xfId="16399" xr:uid="{00000000-0005-0000-0000-0000E1000000}"/>
    <cellStyle name="Comma [0] 2 2 2 3 2 5 2 2" xfId="33904" xr:uid="{FEC4E616-16CC-47D4-AEB4-8B660206E4D3}"/>
    <cellStyle name="Comma [0] 2 2 2 3 2 5 3" xfId="25152" xr:uid="{813B52FB-34EA-4AF2-B7DB-111EB7138D03}"/>
    <cellStyle name="Comma [0] 2 2 2 3 2 6" xfId="12023" xr:uid="{00000000-0005-0000-0000-0000E2000000}"/>
    <cellStyle name="Comma [0] 2 2 2 3 2 6 2" xfId="29528" xr:uid="{79D13623-3D86-4180-BCEB-9EC0C281E229}"/>
    <cellStyle name="Comma [0] 2 2 2 3 2 7" xfId="20776" xr:uid="{E22E1119-3BE9-46D9-93F6-220A5A3A1D89}"/>
    <cellStyle name="Comma [0] 2 2 2 3 3" xfId="3540" xr:uid="{00000000-0005-0000-0000-0000E3000000}"/>
    <cellStyle name="Comma [0] 2 2 2 3 3 2" xfId="4636" xr:uid="{00000000-0005-0000-0000-0000E4000000}"/>
    <cellStyle name="Comma [0] 2 2 2 3 3 2 2" xfId="6825" xr:uid="{00000000-0005-0000-0000-0000E5000000}"/>
    <cellStyle name="Comma [0] 2 2 2 3 3 2 2 2" xfId="11202" xr:uid="{00000000-0005-0000-0000-0000E6000000}"/>
    <cellStyle name="Comma [0] 2 2 2 3 3 2 2 2 2" xfId="19955" xr:uid="{00000000-0005-0000-0000-0000E7000000}"/>
    <cellStyle name="Comma [0] 2 2 2 3 3 2 2 2 2 2" xfId="37460" xr:uid="{0FCC7006-5969-46C9-A5F5-2A6E7F1A0834}"/>
    <cellStyle name="Comma [0] 2 2 2 3 3 2 2 2 3" xfId="28708" xr:uid="{4A34B400-1D15-4C60-9580-CCA1AF234799}"/>
    <cellStyle name="Comma [0] 2 2 2 3 3 2 2 3" xfId="15579" xr:uid="{00000000-0005-0000-0000-0000E8000000}"/>
    <cellStyle name="Comma [0] 2 2 2 3 3 2 2 3 2" xfId="33084" xr:uid="{4A527B89-30E3-4466-A015-670B2425F74F}"/>
    <cellStyle name="Comma [0] 2 2 2 3 3 2 2 4" xfId="24332" xr:uid="{575086EC-65F4-4042-946D-9C594ACE4E14}"/>
    <cellStyle name="Comma [0] 2 2 2 3 3 2 3" xfId="9014" xr:uid="{00000000-0005-0000-0000-0000E9000000}"/>
    <cellStyle name="Comma [0] 2 2 2 3 3 2 3 2" xfId="17767" xr:uid="{00000000-0005-0000-0000-0000EA000000}"/>
    <cellStyle name="Comma [0] 2 2 2 3 3 2 3 2 2" xfId="35272" xr:uid="{9B88E662-EB06-4B37-B358-561AB9AADAD8}"/>
    <cellStyle name="Comma [0] 2 2 2 3 3 2 3 3" xfId="26520" xr:uid="{2E038AFD-01A4-4927-AD68-ABE0D097601F}"/>
    <cellStyle name="Comma [0] 2 2 2 3 3 2 4" xfId="13391" xr:uid="{00000000-0005-0000-0000-0000EB000000}"/>
    <cellStyle name="Comma [0] 2 2 2 3 3 2 4 2" xfId="30896" xr:uid="{CCB34241-62CD-4CAE-BF46-D482AAD05DB2}"/>
    <cellStyle name="Comma [0] 2 2 2 3 3 2 5" xfId="22144" xr:uid="{BE4253E5-29E4-4C86-9AFB-617F61568C02}"/>
    <cellStyle name="Comma [0] 2 2 2 3 3 3" xfId="5731" xr:uid="{00000000-0005-0000-0000-0000EC000000}"/>
    <cellStyle name="Comma [0] 2 2 2 3 3 3 2" xfId="10108" xr:uid="{00000000-0005-0000-0000-0000ED000000}"/>
    <cellStyle name="Comma [0] 2 2 2 3 3 3 2 2" xfId="18861" xr:uid="{00000000-0005-0000-0000-0000EE000000}"/>
    <cellStyle name="Comma [0] 2 2 2 3 3 3 2 2 2" xfId="36366" xr:uid="{6F101508-01FC-4C56-B4A7-0641810E6D49}"/>
    <cellStyle name="Comma [0] 2 2 2 3 3 3 2 3" xfId="27614" xr:uid="{590C4029-FD41-42B7-AE19-758F29455E34}"/>
    <cellStyle name="Comma [0] 2 2 2 3 3 3 3" xfId="14485" xr:uid="{00000000-0005-0000-0000-0000EF000000}"/>
    <cellStyle name="Comma [0] 2 2 2 3 3 3 3 2" xfId="31990" xr:uid="{5A1EDA1E-A672-4B9C-B252-932B53A78C36}"/>
    <cellStyle name="Comma [0] 2 2 2 3 3 3 4" xfId="23238" xr:uid="{C2084591-D383-4A31-AEEC-59D0B5A3AC24}"/>
    <cellStyle name="Comma [0] 2 2 2 3 3 4" xfId="7920" xr:uid="{00000000-0005-0000-0000-0000F0000000}"/>
    <cellStyle name="Comma [0] 2 2 2 3 3 4 2" xfId="16673" xr:uid="{00000000-0005-0000-0000-0000F1000000}"/>
    <cellStyle name="Comma [0] 2 2 2 3 3 4 2 2" xfId="34178" xr:uid="{AD40A5FB-4071-4961-AE6E-87FA5E37AE7B}"/>
    <cellStyle name="Comma [0] 2 2 2 3 3 4 3" xfId="25426" xr:uid="{FE9AE958-5652-4391-A5E2-A3C3189E4D09}"/>
    <cellStyle name="Comma [0] 2 2 2 3 3 5" xfId="12297" xr:uid="{00000000-0005-0000-0000-0000F2000000}"/>
    <cellStyle name="Comma [0] 2 2 2 3 3 5 2" xfId="29802" xr:uid="{E3812F84-7BDF-4A75-8F1B-D0A43AC7F0D6}"/>
    <cellStyle name="Comma [0] 2 2 2 3 3 6" xfId="21050" xr:uid="{62C51720-529A-4428-99BC-BBA58DCD8E6E}"/>
    <cellStyle name="Comma [0] 2 2 2 3 4" xfId="4088" xr:uid="{00000000-0005-0000-0000-0000F3000000}"/>
    <cellStyle name="Comma [0] 2 2 2 3 4 2" xfId="6277" xr:uid="{00000000-0005-0000-0000-0000F4000000}"/>
    <cellStyle name="Comma [0] 2 2 2 3 4 2 2" xfId="10654" xr:uid="{00000000-0005-0000-0000-0000F5000000}"/>
    <cellStyle name="Comma [0] 2 2 2 3 4 2 2 2" xfId="19407" xr:uid="{00000000-0005-0000-0000-0000F6000000}"/>
    <cellStyle name="Comma [0] 2 2 2 3 4 2 2 2 2" xfId="36912" xr:uid="{92367772-7030-4BD2-89E5-AA8E3079E48F}"/>
    <cellStyle name="Comma [0] 2 2 2 3 4 2 2 3" xfId="28160" xr:uid="{AA03761A-4DEC-4E45-A229-83682A0FB106}"/>
    <cellStyle name="Comma [0] 2 2 2 3 4 2 3" xfId="15031" xr:uid="{00000000-0005-0000-0000-0000F7000000}"/>
    <cellStyle name="Comma [0] 2 2 2 3 4 2 3 2" xfId="32536" xr:uid="{56B0D57C-ACDE-4960-BF8A-94AAB30F83D0}"/>
    <cellStyle name="Comma [0] 2 2 2 3 4 2 4" xfId="23784" xr:uid="{BE9193F4-1D05-4581-89CA-E440950CB9FA}"/>
    <cellStyle name="Comma [0] 2 2 2 3 4 3" xfId="8466" xr:uid="{00000000-0005-0000-0000-0000F8000000}"/>
    <cellStyle name="Comma [0] 2 2 2 3 4 3 2" xfId="17219" xr:uid="{00000000-0005-0000-0000-0000F9000000}"/>
    <cellStyle name="Comma [0] 2 2 2 3 4 3 2 2" xfId="34724" xr:uid="{FAD05C3B-EE24-453C-92B4-63A25E324D97}"/>
    <cellStyle name="Comma [0] 2 2 2 3 4 3 3" xfId="25972" xr:uid="{19748B79-2F54-4AFA-87C6-B0683A55CA19}"/>
    <cellStyle name="Comma [0] 2 2 2 3 4 4" xfId="12843" xr:uid="{00000000-0005-0000-0000-0000FA000000}"/>
    <cellStyle name="Comma [0] 2 2 2 3 4 4 2" xfId="30348" xr:uid="{CA192653-4C67-413F-B326-D9AC7B2F47B3}"/>
    <cellStyle name="Comma [0] 2 2 2 3 4 5" xfId="21596" xr:uid="{B7BC5A75-8A30-4107-A2DD-27C98DB6EB8A}"/>
    <cellStyle name="Comma [0] 2 2 2 3 5" xfId="5183" xr:uid="{00000000-0005-0000-0000-0000FB000000}"/>
    <cellStyle name="Comma [0] 2 2 2 3 5 2" xfId="9560" xr:uid="{00000000-0005-0000-0000-0000FC000000}"/>
    <cellStyle name="Comma [0] 2 2 2 3 5 2 2" xfId="18313" xr:uid="{00000000-0005-0000-0000-0000FD000000}"/>
    <cellStyle name="Comma [0] 2 2 2 3 5 2 2 2" xfId="35818" xr:uid="{1F8E6BA0-06D3-461B-8D86-FC85DE506FFC}"/>
    <cellStyle name="Comma [0] 2 2 2 3 5 2 3" xfId="27066" xr:uid="{85A45F2B-5997-43B8-830A-A4C6CF6630F1}"/>
    <cellStyle name="Comma [0] 2 2 2 3 5 3" xfId="13937" xr:uid="{00000000-0005-0000-0000-0000FE000000}"/>
    <cellStyle name="Comma [0] 2 2 2 3 5 3 2" xfId="31442" xr:uid="{D88FC4CD-5431-4B1B-88F5-33F8E201A403}"/>
    <cellStyle name="Comma [0] 2 2 2 3 5 4" xfId="22690" xr:uid="{31C706E2-2CAD-4ABE-A025-30EB15FDA5B5}"/>
    <cellStyle name="Comma [0] 2 2 2 3 6" xfId="7372" xr:uid="{00000000-0005-0000-0000-0000FF000000}"/>
    <cellStyle name="Comma [0] 2 2 2 3 6 2" xfId="16125" xr:uid="{00000000-0005-0000-0000-000000010000}"/>
    <cellStyle name="Comma [0] 2 2 2 3 6 2 2" xfId="33630" xr:uid="{6DF30D90-9B93-406E-95A9-A5DD43932BA6}"/>
    <cellStyle name="Comma [0] 2 2 2 3 6 3" xfId="24878" xr:uid="{EFC8E1BE-3487-4CBE-8507-95AAB63BD0BB}"/>
    <cellStyle name="Comma [0] 2 2 2 3 7" xfId="11749" xr:uid="{00000000-0005-0000-0000-000001010000}"/>
    <cellStyle name="Comma [0] 2 2 2 3 7 2" xfId="29254" xr:uid="{BC36F4D3-D47C-4FD9-B74B-8F604FF7C0FC}"/>
    <cellStyle name="Comma [0] 2 2 2 3 8" xfId="20502" xr:uid="{B78B5981-9296-4D91-B944-7D18DD888FF8}"/>
    <cellStyle name="Comma [0] 2 2 2 4" xfId="2872" xr:uid="{00000000-0005-0000-0000-000002010000}"/>
    <cellStyle name="Comma [0] 2 2 2 4 2" xfId="3151" xr:uid="{00000000-0005-0000-0000-000003010000}"/>
    <cellStyle name="Comma [0] 2 2 2 4 2 2" xfId="3704" xr:uid="{00000000-0005-0000-0000-000004010000}"/>
    <cellStyle name="Comma [0] 2 2 2 4 2 2 2" xfId="4800" xr:uid="{00000000-0005-0000-0000-000005010000}"/>
    <cellStyle name="Comma [0] 2 2 2 4 2 2 2 2" xfId="6989" xr:uid="{00000000-0005-0000-0000-000006010000}"/>
    <cellStyle name="Comma [0] 2 2 2 4 2 2 2 2 2" xfId="11366" xr:uid="{00000000-0005-0000-0000-000007010000}"/>
    <cellStyle name="Comma [0] 2 2 2 4 2 2 2 2 2 2" xfId="20119" xr:uid="{00000000-0005-0000-0000-000008010000}"/>
    <cellStyle name="Comma [0] 2 2 2 4 2 2 2 2 2 2 2" xfId="37624" xr:uid="{A439368C-A3D1-43E8-8A6C-7FDC70D06726}"/>
    <cellStyle name="Comma [0] 2 2 2 4 2 2 2 2 2 3" xfId="28872" xr:uid="{B4BD2EA3-9766-4F7D-A79F-DA8C4C8501EF}"/>
    <cellStyle name="Comma [0] 2 2 2 4 2 2 2 2 3" xfId="15743" xr:uid="{00000000-0005-0000-0000-000009010000}"/>
    <cellStyle name="Comma [0] 2 2 2 4 2 2 2 2 3 2" xfId="33248" xr:uid="{C88B714E-B471-4D97-AA1C-CF64CD6F0920}"/>
    <cellStyle name="Comma [0] 2 2 2 4 2 2 2 2 4" xfId="24496" xr:uid="{A617D5A9-2A40-4268-87FF-EC0A6353DAA3}"/>
    <cellStyle name="Comma [0] 2 2 2 4 2 2 2 3" xfId="9178" xr:uid="{00000000-0005-0000-0000-00000A010000}"/>
    <cellStyle name="Comma [0] 2 2 2 4 2 2 2 3 2" xfId="17931" xr:uid="{00000000-0005-0000-0000-00000B010000}"/>
    <cellStyle name="Comma [0] 2 2 2 4 2 2 2 3 2 2" xfId="35436" xr:uid="{6C6C738C-CB42-4C10-8BE2-1C702F8235C5}"/>
    <cellStyle name="Comma [0] 2 2 2 4 2 2 2 3 3" xfId="26684" xr:uid="{92A752C7-74DF-45B0-8357-6DA17BB40A62}"/>
    <cellStyle name="Comma [0] 2 2 2 4 2 2 2 4" xfId="13555" xr:uid="{00000000-0005-0000-0000-00000C010000}"/>
    <cellStyle name="Comma [0] 2 2 2 4 2 2 2 4 2" xfId="31060" xr:uid="{FA8095DD-8A79-455D-B6C3-379B4C7BE226}"/>
    <cellStyle name="Comma [0] 2 2 2 4 2 2 2 5" xfId="22308" xr:uid="{04175214-EA5E-4F45-921C-A6EE42299109}"/>
    <cellStyle name="Comma [0] 2 2 2 4 2 2 3" xfId="5895" xr:uid="{00000000-0005-0000-0000-00000D010000}"/>
    <cellStyle name="Comma [0] 2 2 2 4 2 2 3 2" xfId="10272" xr:uid="{00000000-0005-0000-0000-00000E010000}"/>
    <cellStyle name="Comma [0] 2 2 2 4 2 2 3 2 2" xfId="19025" xr:uid="{00000000-0005-0000-0000-00000F010000}"/>
    <cellStyle name="Comma [0] 2 2 2 4 2 2 3 2 2 2" xfId="36530" xr:uid="{D3B59E46-496A-435A-8A3B-E17E2C689AF8}"/>
    <cellStyle name="Comma [0] 2 2 2 4 2 2 3 2 3" xfId="27778" xr:uid="{6D8564B2-E24B-493B-88C8-2CB54F2D9908}"/>
    <cellStyle name="Comma [0] 2 2 2 4 2 2 3 3" xfId="14649" xr:uid="{00000000-0005-0000-0000-000010010000}"/>
    <cellStyle name="Comma [0] 2 2 2 4 2 2 3 3 2" xfId="32154" xr:uid="{30566711-A114-4B23-93C6-0B9296BD205B}"/>
    <cellStyle name="Comma [0] 2 2 2 4 2 2 3 4" xfId="23402" xr:uid="{6493231C-D114-4DA2-BD3B-8CA7F5A7D4FB}"/>
    <cellStyle name="Comma [0] 2 2 2 4 2 2 4" xfId="8084" xr:uid="{00000000-0005-0000-0000-000011010000}"/>
    <cellStyle name="Comma [0] 2 2 2 4 2 2 4 2" xfId="16837" xr:uid="{00000000-0005-0000-0000-000012010000}"/>
    <cellStyle name="Comma [0] 2 2 2 4 2 2 4 2 2" xfId="34342" xr:uid="{BEE8B5C3-3F5D-4310-ADC1-F196DFA93861}"/>
    <cellStyle name="Comma [0] 2 2 2 4 2 2 4 3" xfId="25590" xr:uid="{AF65CC78-EA7C-49FB-9099-5EB4CD7F3297}"/>
    <cellStyle name="Comma [0] 2 2 2 4 2 2 5" xfId="12461" xr:uid="{00000000-0005-0000-0000-000013010000}"/>
    <cellStyle name="Comma [0] 2 2 2 4 2 2 5 2" xfId="29966" xr:uid="{C23F6558-B4A6-4FC9-9907-F2C896F94984}"/>
    <cellStyle name="Comma [0] 2 2 2 4 2 2 6" xfId="21214" xr:uid="{131F8A46-5095-4273-BB70-82F88C1E1997}"/>
    <cellStyle name="Comma [0] 2 2 2 4 2 3" xfId="4252" xr:uid="{00000000-0005-0000-0000-000014010000}"/>
    <cellStyle name="Comma [0] 2 2 2 4 2 3 2" xfId="6441" xr:uid="{00000000-0005-0000-0000-000015010000}"/>
    <cellStyle name="Comma [0] 2 2 2 4 2 3 2 2" xfId="10818" xr:uid="{00000000-0005-0000-0000-000016010000}"/>
    <cellStyle name="Comma [0] 2 2 2 4 2 3 2 2 2" xfId="19571" xr:uid="{00000000-0005-0000-0000-000017010000}"/>
    <cellStyle name="Comma [0] 2 2 2 4 2 3 2 2 2 2" xfId="37076" xr:uid="{DA4017D9-524F-423F-AEA5-20F7E21B46F6}"/>
    <cellStyle name="Comma [0] 2 2 2 4 2 3 2 2 3" xfId="28324" xr:uid="{85600FAF-18D4-4043-898B-365A8E1761DF}"/>
    <cellStyle name="Comma [0] 2 2 2 4 2 3 2 3" xfId="15195" xr:uid="{00000000-0005-0000-0000-000018010000}"/>
    <cellStyle name="Comma [0] 2 2 2 4 2 3 2 3 2" xfId="32700" xr:uid="{66340613-E3DB-4656-97AB-8B458962FF54}"/>
    <cellStyle name="Comma [0] 2 2 2 4 2 3 2 4" xfId="23948" xr:uid="{BF1E21BB-EA14-4692-AE11-3158AF4BA022}"/>
    <cellStyle name="Comma [0] 2 2 2 4 2 3 3" xfId="8630" xr:uid="{00000000-0005-0000-0000-000019010000}"/>
    <cellStyle name="Comma [0] 2 2 2 4 2 3 3 2" xfId="17383" xr:uid="{00000000-0005-0000-0000-00001A010000}"/>
    <cellStyle name="Comma [0] 2 2 2 4 2 3 3 2 2" xfId="34888" xr:uid="{58AF19FD-3C1B-4FB1-8811-F3B9C97ED8A5}"/>
    <cellStyle name="Comma [0] 2 2 2 4 2 3 3 3" xfId="26136" xr:uid="{090D270D-6343-499D-AF0B-85F7CE529AA1}"/>
    <cellStyle name="Comma [0] 2 2 2 4 2 3 4" xfId="13007" xr:uid="{00000000-0005-0000-0000-00001B010000}"/>
    <cellStyle name="Comma [0] 2 2 2 4 2 3 4 2" xfId="30512" xr:uid="{AB85E199-C9D4-4C47-A8B5-42E915B30169}"/>
    <cellStyle name="Comma [0] 2 2 2 4 2 3 5" xfId="21760" xr:uid="{8AE16804-C821-4703-B0BF-240B97AE9008}"/>
    <cellStyle name="Comma [0] 2 2 2 4 2 4" xfId="5347" xr:uid="{00000000-0005-0000-0000-00001C010000}"/>
    <cellStyle name="Comma [0] 2 2 2 4 2 4 2" xfId="9724" xr:uid="{00000000-0005-0000-0000-00001D010000}"/>
    <cellStyle name="Comma [0] 2 2 2 4 2 4 2 2" xfId="18477" xr:uid="{00000000-0005-0000-0000-00001E010000}"/>
    <cellStyle name="Comma [0] 2 2 2 4 2 4 2 2 2" xfId="35982" xr:uid="{C0A61E12-3157-4FAF-9FA7-1C4E67A71ECD}"/>
    <cellStyle name="Comma [0] 2 2 2 4 2 4 2 3" xfId="27230" xr:uid="{23A056C3-44C7-4A8D-A748-E89C03C8AEB3}"/>
    <cellStyle name="Comma [0] 2 2 2 4 2 4 3" xfId="14101" xr:uid="{00000000-0005-0000-0000-00001F010000}"/>
    <cellStyle name="Comma [0] 2 2 2 4 2 4 3 2" xfId="31606" xr:uid="{8D9E508C-9C21-4C52-9958-9F9FD45C9816}"/>
    <cellStyle name="Comma [0] 2 2 2 4 2 4 4" xfId="22854" xr:uid="{AD45BAA2-D72F-479A-9889-A0EFAD3DAE91}"/>
    <cellStyle name="Comma [0] 2 2 2 4 2 5" xfId="7536" xr:uid="{00000000-0005-0000-0000-000020010000}"/>
    <cellStyle name="Comma [0] 2 2 2 4 2 5 2" xfId="16289" xr:uid="{00000000-0005-0000-0000-000021010000}"/>
    <cellStyle name="Comma [0] 2 2 2 4 2 5 2 2" xfId="33794" xr:uid="{29C58617-A5AE-44F4-BD83-C02EEE8F75C2}"/>
    <cellStyle name="Comma [0] 2 2 2 4 2 5 3" xfId="25042" xr:uid="{5C8C8356-9DDA-49E9-BE11-16A0CE851FEF}"/>
    <cellStyle name="Comma [0] 2 2 2 4 2 6" xfId="11913" xr:uid="{00000000-0005-0000-0000-000022010000}"/>
    <cellStyle name="Comma [0] 2 2 2 4 2 6 2" xfId="29418" xr:uid="{9FFB2F1D-4440-4E81-98C5-17ED5AD4CC20}"/>
    <cellStyle name="Comma [0] 2 2 2 4 2 7" xfId="20666" xr:uid="{21E1D277-7BA3-4E90-89A4-1705A92F1AA5}"/>
    <cellStyle name="Comma [0] 2 2 2 4 3" xfId="3430" xr:uid="{00000000-0005-0000-0000-000023010000}"/>
    <cellStyle name="Comma [0] 2 2 2 4 3 2" xfId="4526" xr:uid="{00000000-0005-0000-0000-000024010000}"/>
    <cellStyle name="Comma [0] 2 2 2 4 3 2 2" xfId="6715" xr:uid="{00000000-0005-0000-0000-000025010000}"/>
    <cellStyle name="Comma [0] 2 2 2 4 3 2 2 2" xfId="11092" xr:uid="{00000000-0005-0000-0000-000026010000}"/>
    <cellStyle name="Comma [0] 2 2 2 4 3 2 2 2 2" xfId="19845" xr:uid="{00000000-0005-0000-0000-000027010000}"/>
    <cellStyle name="Comma [0] 2 2 2 4 3 2 2 2 2 2" xfId="37350" xr:uid="{DFA1DF02-7C6B-498A-80B8-8BB078E3C121}"/>
    <cellStyle name="Comma [0] 2 2 2 4 3 2 2 2 3" xfId="28598" xr:uid="{C764D7CA-E427-4254-9F2F-9A9B98A68042}"/>
    <cellStyle name="Comma [0] 2 2 2 4 3 2 2 3" xfId="15469" xr:uid="{00000000-0005-0000-0000-000028010000}"/>
    <cellStyle name="Comma [0] 2 2 2 4 3 2 2 3 2" xfId="32974" xr:uid="{0AAED21A-4A2C-4D23-9905-111925EB5AB6}"/>
    <cellStyle name="Comma [0] 2 2 2 4 3 2 2 4" xfId="24222" xr:uid="{D7862BFC-3C3F-4C11-8129-6C37AE0D101C}"/>
    <cellStyle name="Comma [0] 2 2 2 4 3 2 3" xfId="8904" xr:uid="{00000000-0005-0000-0000-000029010000}"/>
    <cellStyle name="Comma [0] 2 2 2 4 3 2 3 2" xfId="17657" xr:uid="{00000000-0005-0000-0000-00002A010000}"/>
    <cellStyle name="Comma [0] 2 2 2 4 3 2 3 2 2" xfId="35162" xr:uid="{0BA10898-274F-49F8-8FC9-90FE1FF5FCDC}"/>
    <cellStyle name="Comma [0] 2 2 2 4 3 2 3 3" xfId="26410" xr:uid="{E4A9B210-F7F1-4918-929A-5DAF522097E9}"/>
    <cellStyle name="Comma [0] 2 2 2 4 3 2 4" xfId="13281" xr:uid="{00000000-0005-0000-0000-00002B010000}"/>
    <cellStyle name="Comma [0] 2 2 2 4 3 2 4 2" xfId="30786" xr:uid="{13E6E541-1B6D-467B-8CAF-C1AEDEE4F804}"/>
    <cellStyle name="Comma [0] 2 2 2 4 3 2 5" xfId="22034" xr:uid="{2BD61C0B-8FBC-469D-AA1D-AFA42D748752}"/>
    <cellStyle name="Comma [0] 2 2 2 4 3 3" xfId="5621" xr:uid="{00000000-0005-0000-0000-00002C010000}"/>
    <cellStyle name="Comma [0] 2 2 2 4 3 3 2" xfId="9998" xr:uid="{00000000-0005-0000-0000-00002D010000}"/>
    <cellStyle name="Comma [0] 2 2 2 4 3 3 2 2" xfId="18751" xr:uid="{00000000-0005-0000-0000-00002E010000}"/>
    <cellStyle name="Comma [0] 2 2 2 4 3 3 2 2 2" xfId="36256" xr:uid="{DCEC5F32-1571-4EB3-8A95-68E403B48E9E}"/>
    <cellStyle name="Comma [0] 2 2 2 4 3 3 2 3" xfId="27504" xr:uid="{E9CE23B1-CA78-4626-AE0D-9AC3D6B3D3E1}"/>
    <cellStyle name="Comma [0] 2 2 2 4 3 3 3" xfId="14375" xr:uid="{00000000-0005-0000-0000-00002F010000}"/>
    <cellStyle name="Comma [0] 2 2 2 4 3 3 3 2" xfId="31880" xr:uid="{991A9DF3-2092-4F88-92CA-C599EB6E154F}"/>
    <cellStyle name="Comma [0] 2 2 2 4 3 3 4" xfId="23128" xr:uid="{FEFABB0B-6EE3-4946-9410-4E556454A2C8}"/>
    <cellStyle name="Comma [0] 2 2 2 4 3 4" xfId="7810" xr:uid="{00000000-0005-0000-0000-000030010000}"/>
    <cellStyle name="Comma [0] 2 2 2 4 3 4 2" xfId="16563" xr:uid="{00000000-0005-0000-0000-000031010000}"/>
    <cellStyle name="Comma [0] 2 2 2 4 3 4 2 2" xfId="34068" xr:uid="{423DF3B4-15C0-4CEC-936D-ED64C5A44658}"/>
    <cellStyle name="Comma [0] 2 2 2 4 3 4 3" xfId="25316" xr:uid="{C86D447B-0B06-4BC5-B620-94250E8A5A2E}"/>
    <cellStyle name="Comma [0] 2 2 2 4 3 5" xfId="12187" xr:uid="{00000000-0005-0000-0000-000032010000}"/>
    <cellStyle name="Comma [0] 2 2 2 4 3 5 2" xfId="29692" xr:uid="{005D3F34-BEA4-415B-93AA-FFFB85686A83}"/>
    <cellStyle name="Comma [0] 2 2 2 4 3 6" xfId="20940" xr:uid="{81125F25-AC52-4211-ABC6-55ED28C44D84}"/>
    <cellStyle name="Comma [0] 2 2 2 4 4" xfId="3978" xr:uid="{00000000-0005-0000-0000-000033010000}"/>
    <cellStyle name="Comma [0] 2 2 2 4 4 2" xfId="6167" xr:uid="{00000000-0005-0000-0000-000034010000}"/>
    <cellStyle name="Comma [0] 2 2 2 4 4 2 2" xfId="10544" xr:uid="{00000000-0005-0000-0000-000035010000}"/>
    <cellStyle name="Comma [0] 2 2 2 4 4 2 2 2" xfId="19297" xr:uid="{00000000-0005-0000-0000-000036010000}"/>
    <cellStyle name="Comma [0] 2 2 2 4 4 2 2 2 2" xfId="36802" xr:uid="{C060AE0E-DDA4-4C80-A755-BB56C0C99967}"/>
    <cellStyle name="Comma [0] 2 2 2 4 4 2 2 3" xfId="28050" xr:uid="{011180D2-87ED-412A-A50B-6275601DADA0}"/>
    <cellStyle name="Comma [0] 2 2 2 4 4 2 3" xfId="14921" xr:uid="{00000000-0005-0000-0000-000037010000}"/>
    <cellStyle name="Comma [0] 2 2 2 4 4 2 3 2" xfId="32426" xr:uid="{19905768-0B39-48FB-94FD-8DE6D62A0A8B}"/>
    <cellStyle name="Comma [0] 2 2 2 4 4 2 4" xfId="23674" xr:uid="{21DB1E8E-F5FD-49B6-A698-45E918DE8043}"/>
    <cellStyle name="Comma [0] 2 2 2 4 4 3" xfId="8356" xr:uid="{00000000-0005-0000-0000-000038010000}"/>
    <cellStyle name="Comma [0] 2 2 2 4 4 3 2" xfId="17109" xr:uid="{00000000-0005-0000-0000-000039010000}"/>
    <cellStyle name="Comma [0] 2 2 2 4 4 3 2 2" xfId="34614" xr:uid="{99EE785A-AB08-4FF5-9D2D-D162642985EF}"/>
    <cellStyle name="Comma [0] 2 2 2 4 4 3 3" xfId="25862" xr:uid="{733497D6-2BB3-4207-89BE-081B40FF59AE}"/>
    <cellStyle name="Comma [0] 2 2 2 4 4 4" xfId="12733" xr:uid="{00000000-0005-0000-0000-00003A010000}"/>
    <cellStyle name="Comma [0] 2 2 2 4 4 4 2" xfId="30238" xr:uid="{579D1B69-A17F-4D9F-BCEF-B5EB936D70DB}"/>
    <cellStyle name="Comma [0] 2 2 2 4 4 5" xfId="21486" xr:uid="{56EC5318-3FF3-42EC-92DE-768409827EA2}"/>
    <cellStyle name="Comma [0] 2 2 2 4 5" xfId="5073" xr:uid="{00000000-0005-0000-0000-00003B010000}"/>
    <cellStyle name="Comma [0] 2 2 2 4 5 2" xfId="9450" xr:uid="{00000000-0005-0000-0000-00003C010000}"/>
    <cellStyle name="Comma [0] 2 2 2 4 5 2 2" xfId="18203" xr:uid="{00000000-0005-0000-0000-00003D010000}"/>
    <cellStyle name="Comma [0] 2 2 2 4 5 2 2 2" xfId="35708" xr:uid="{29324049-B83A-4526-A7D7-9A4E80D051FB}"/>
    <cellStyle name="Comma [0] 2 2 2 4 5 2 3" xfId="26956" xr:uid="{7C40C554-5F7B-45DF-83DB-B1CE84F14541}"/>
    <cellStyle name="Comma [0] 2 2 2 4 5 3" xfId="13827" xr:uid="{00000000-0005-0000-0000-00003E010000}"/>
    <cellStyle name="Comma [0] 2 2 2 4 5 3 2" xfId="31332" xr:uid="{CF6C2232-2DA7-4143-8792-9C17AAF94C78}"/>
    <cellStyle name="Comma [0] 2 2 2 4 5 4" xfId="22580" xr:uid="{6D0F9853-6983-402D-9B59-E00AED620200}"/>
    <cellStyle name="Comma [0] 2 2 2 4 6" xfId="7262" xr:uid="{00000000-0005-0000-0000-00003F010000}"/>
    <cellStyle name="Comma [0] 2 2 2 4 6 2" xfId="16015" xr:uid="{00000000-0005-0000-0000-000040010000}"/>
    <cellStyle name="Comma [0] 2 2 2 4 6 2 2" xfId="33520" xr:uid="{22B64863-7106-4920-A950-C194CA649E1A}"/>
    <cellStyle name="Comma [0] 2 2 2 4 6 3" xfId="24768" xr:uid="{7CC9D383-4085-4AD6-8B35-73A38C21CF4C}"/>
    <cellStyle name="Comma [0] 2 2 2 4 7" xfId="11639" xr:uid="{00000000-0005-0000-0000-000041010000}"/>
    <cellStyle name="Comma [0] 2 2 2 4 7 2" xfId="29144" xr:uid="{0C8C6C14-7DD8-49C0-96FB-2DAA6E443C1A}"/>
    <cellStyle name="Comma [0] 2 2 2 4 8" xfId="20392" xr:uid="{1C21BBD2-A1B0-49F5-ACC0-A97946478E51}"/>
    <cellStyle name="Comma [0] 2 2 2 5" xfId="3101" xr:uid="{00000000-0005-0000-0000-000042010000}"/>
    <cellStyle name="Comma [0] 2 2 2 5 2" xfId="3655" xr:uid="{00000000-0005-0000-0000-000043010000}"/>
    <cellStyle name="Comma [0] 2 2 2 5 2 2" xfId="4751" xr:uid="{00000000-0005-0000-0000-000044010000}"/>
    <cellStyle name="Comma [0] 2 2 2 5 2 2 2" xfId="6940" xr:uid="{00000000-0005-0000-0000-000045010000}"/>
    <cellStyle name="Comma [0] 2 2 2 5 2 2 2 2" xfId="11317" xr:uid="{00000000-0005-0000-0000-000046010000}"/>
    <cellStyle name="Comma [0] 2 2 2 5 2 2 2 2 2" xfId="20070" xr:uid="{00000000-0005-0000-0000-000047010000}"/>
    <cellStyle name="Comma [0] 2 2 2 5 2 2 2 2 2 2" xfId="37575" xr:uid="{17C994BE-9AC1-43FD-B53C-7B612C97CEBD}"/>
    <cellStyle name="Comma [0] 2 2 2 5 2 2 2 2 3" xfId="28823" xr:uid="{9DC99565-A656-4CE2-A1C8-58C25CE97786}"/>
    <cellStyle name="Comma [0] 2 2 2 5 2 2 2 3" xfId="15694" xr:uid="{00000000-0005-0000-0000-000048010000}"/>
    <cellStyle name="Comma [0] 2 2 2 5 2 2 2 3 2" xfId="33199" xr:uid="{B3097A43-5A3D-4EB8-BCCB-164ADC381C5C}"/>
    <cellStyle name="Comma [0] 2 2 2 5 2 2 2 4" xfId="24447" xr:uid="{4E9BF880-3271-4D4B-AF85-C3FBFC3652FF}"/>
    <cellStyle name="Comma [0] 2 2 2 5 2 2 3" xfId="9129" xr:uid="{00000000-0005-0000-0000-000049010000}"/>
    <cellStyle name="Comma [0] 2 2 2 5 2 2 3 2" xfId="17882" xr:uid="{00000000-0005-0000-0000-00004A010000}"/>
    <cellStyle name="Comma [0] 2 2 2 5 2 2 3 2 2" xfId="35387" xr:uid="{28B3D1DC-7E7E-49EC-8D6A-B403CF018141}"/>
    <cellStyle name="Comma [0] 2 2 2 5 2 2 3 3" xfId="26635" xr:uid="{360F849B-35E0-4C85-A081-95E052C938DC}"/>
    <cellStyle name="Comma [0] 2 2 2 5 2 2 4" xfId="13506" xr:uid="{00000000-0005-0000-0000-00004B010000}"/>
    <cellStyle name="Comma [0] 2 2 2 5 2 2 4 2" xfId="31011" xr:uid="{E6B45EEC-4862-4684-943F-3FF9399444A2}"/>
    <cellStyle name="Comma [0] 2 2 2 5 2 2 5" xfId="22259" xr:uid="{F71AF7E1-1944-42B1-B529-100FA8335E22}"/>
    <cellStyle name="Comma [0] 2 2 2 5 2 3" xfId="5846" xr:uid="{00000000-0005-0000-0000-00004C010000}"/>
    <cellStyle name="Comma [0] 2 2 2 5 2 3 2" xfId="10223" xr:uid="{00000000-0005-0000-0000-00004D010000}"/>
    <cellStyle name="Comma [0] 2 2 2 5 2 3 2 2" xfId="18976" xr:uid="{00000000-0005-0000-0000-00004E010000}"/>
    <cellStyle name="Comma [0] 2 2 2 5 2 3 2 2 2" xfId="36481" xr:uid="{BA38ABBC-015D-44B7-B02E-8D95F673E894}"/>
    <cellStyle name="Comma [0] 2 2 2 5 2 3 2 3" xfId="27729" xr:uid="{A5578B2C-6ADA-40FE-A268-C6009D90260A}"/>
    <cellStyle name="Comma [0] 2 2 2 5 2 3 3" xfId="14600" xr:uid="{00000000-0005-0000-0000-00004F010000}"/>
    <cellStyle name="Comma [0] 2 2 2 5 2 3 3 2" xfId="32105" xr:uid="{987C3F0F-8DB7-48FE-9CDA-A09625594D3E}"/>
    <cellStyle name="Comma [0] 2 2 2 5 2 3 4" xfId="23353" xr:uid="{30753453-E033-4F93-B671-6929B107E865}"/>
    <cellStyle name="Comma [0] 2 2 2 5 2 4" xfId="8035" xr:uid="{00000000-0005-0000-0000-000050010000}"/>
    <cellStyle name="Comma [0] 2 2 2 5 2 4 2" xfId="16788" xr:uid="{00000000-0005-0000-0000-000051010000}"/>
    <cellStyle name="Comma [0] 2 2 2 5 2 4 2 2" xfId="34293" xr:uid="{B135E430-4F8D-4DAB-BAEC-7BB8BBA16A53}"/>
    <cellStyle name="Comma [0] 2 2 2 5 2 4 3" xfId="25541" xr:uid="{82ECD1F3-DC49-4ECF-8400-B5D4E5E28A2E}"/>
    <cellStyle name="Comma [0] 2 2 2 5 2 5" xfId="12412" xr:uid="{00000000-0005-0000-0000-000052010000}"/>
    <cellStyle name="Comma [0] 2 2 2 5 2 5 2" xfId="29917" xr:uid="{E96EB901-4D9E-4082-9948-9632BCC5320B}"/>
    <cellStyle name="Comma [0] 2 2 2 5 2 6" xfId="21165" xr:uid="{910E126B-F0E9-462A-8F12-7B861F945D81}"/>
    <cellStyle name="Comma [0] 2 2 2 5 3" xfId="4203" xr:uid="{00000000-0005-0000-0000-000053010000}"/>
    <cellStyle name="Comma [0] 2 2 2 5 3 2" xfId="6392" xr:uid="{00000000-0005-0000-0000-000054010000}"/>
    <cellStyle name="Comma [0] 2 2 2 5 3 2 2" xfId="10769" xr:uid="{00000000-0005-0000-0000-000055010000}"/>
    <cellStyle name="Comma [0] 2 2 2 5 3 2 2 2" xfId="19522" xr:uid="{00000000-0005-0000-0000-000056010000}"/>
    <cellStyle name="Comma [0] 2 2 2 5 3 2 2 2 2" xfId="37027" xr:uid="{A65474F8-D9FD-4DF3-BA9D-C03583F9DC38}"/>
    <cellStyle name="Comma [0] 2 2 2 5 3 2 2 3" xfId="28275" xr:uid="{5FCBC883-6624-4554-89C1-390E9BF4F9D1}"/>
    <cellStyle name="Comma [0] 2 2 2 5 3 2 3" xfId="15146" xr:uid="{00000000-0005-0000-0000-000057010000}"/>
    <cellStyle name="Comma [0] 2 2 2 5 3 2 3 2" xfId="32651" xr:uid="{E828E0B4-BA90-4EDB-9BCC-6FAB8B999C6B}"/>
    <cellStyle name="Comma [0] 2 2 2 5 3 2 4" xfId="23899" xr:uid="{942BA5EC-D12D-4ACA-B809-36CD14E241CD}"/>
    <cellStyle name="Comma [0] 2 2 2 5 3 3" xfId="8581" xr:uid="{00000000-0005-0000-0000-000058010000}"/>
    <cellStyle name="Comma [0] 2 2 2 5 3 3 2" xfId="17334" xr:uid="{00000000-0005-0000-0000-000059010000}"/>
    <cellStyle name="Comma [0] 2 2 2 5 3 3 2 2" xfId="34839" xr:uid="{007A2625-B3C4-4097-B577-1541666565D8}"/>
    <cellStyle name="Comma [0] 2 2 2 5 3 3 3" xfId="26087" xr:uid="{EF3DFF12-D92E-4AA4-B294-E7B46D9C1D08}"/>
    <cellStyle name="Comma [0] 2 2 2 5 3 4" xfId="12958" xr:uid="{00000000-0005-0000-0000-00005A010000}"/>
    <cellStyle name="Comma [0] 2 2 2 5 3 4 2" xfId="30463" xr:uid="{FA6B6E89-9002-4D21-AD97-F655EE337574}"/>
    <cellStyle name="Comma [0] 2 2 2 5 3 5" xfId="21711" xr:uid="{3DB0ECBA-8CBA-4480-92FB-5E006377A11A}"/>
    <cellStyle name="Comma [0] 2 2 2 5 4" xfId="5298" xr:uid="{00000000-0005-0000-0000-00005B010000}"/>
    <cellStyle name="Comma [0] 2 2 2 5 4 2" xfId="9675" xr:uid="{00000000-0005-0000-0000-00005C010000}"/>
    <cellStyle name="Comma [0] 2 2 2 5 4 2 2" xfId="18428" xr:uid="{00000000-0005-0000-0000-00005D010000}"/>
    <cellStyle name="Comma [0] 2 2 2 5 4 2 2 2" xfId="35933" xr:uid="{BB6F7AF8-4A5C-4663-9059-9137B3D4359A}"/>
    <cellStyle name="Comma [0] 2 2 2 5 4 2 3" xfId="27181" xr:uid="{5C2E520B-9CC0-47B0-8C71-9174033A84DA}"/>
    <cellStyle name="Comma [0] 2 2 2 5 4 3" xfId="14052" xr:uid="{00000000-0005-0000-0000-00005E010000}"/>
    <cellStyle name="Comma [0] 2 2 2 5 4 3 2" xfId="31557" xr:uid="{FC5E3078-14B1-4827-9A06-1E1E6A0DE44E}"/>
    <cellStyle name="Comma [0] 2 2 2 5 4 4" xfId="22805" xr:uid="{0CD7F8EE-39AD-491C-B8AF-66E49793D02B}"/>
    <cellStyle name="Comma [0] 2 2 2 5 5" xfId="7487" xr:uid="{00000000-0005-0000-0000-00005F010000}"/>
    <cellStyle name="Comma [0] 2 2 2 5 5 2" xfId="16240" xr:uid="{00000000-0005-0000-0000-000060010000}"/>
    <cellStyle name="Comma [0] 2 2 2 5 5 2 2" xfId="33745" xr:uid="{901F6D0E-82AC-42AC-86CD-66CDC12DF772}"/>
    <cellStyle name="Comma [0] 2 2 2 5 5 3" xfId="24993" xr:uid="{9F1C5D19-6C04-4940-B67E-D799EEB2A274}"/>
    <cellStyle name="Comma [0] 2 2 2 5 6" xfId="11864" xr:uid="{00000000-0005-0000-0000-000061010000}"/>
    <cellStyle name="Comma [0] 2 2 2 5 6 2" xfId="29369" xr:uid="{1667B2D2-124A-4874-A3C0-CEB0B5E64E57}"/>
    <cellStyle name="Comma [0] 2 2 2 5 7" xfId="20617" xr:uid="{E35894A7-7C82-4D73-9C6D-1281E8AA40D5}"/>
    <cellStyle name="Comma [0] 2 2 2 6" xfId="3380" xr:uid="{00000000-0005-0000-0000-000062010000}"/>
    <cellStyle name="Comma [0] 2 2 2 6 2" xfId="4477" xr:uid="{00000000-0005-0000-0000-000063010000}"/>
    <cellStyle name="Comma [0] 2 2 2 6 2 2" xfId="6666" xr:uid="{00000000-0005-0000-0000-000064010000}"/>
    <cellStyle name="Comma [0] 2 2 2 6 2 2 2" xfId="11043" xr:uid="{00000000-0005-0000-0000-000065010000}"/>
    <cellStyle name="Comma [0] 2 2 2 6 2 2 2 2" xfId="19796" xr:uid="{00000000-0005-0000-0000-000066010000}"/>
    <cellStyle name="Comma [0] 2 2 2 6 2 2 2 2 2" xfId="37301" xr:uid="{B34FA110-92F2-43CF-8585-274D8944B811}"/>
    <cellStyle name="Comma [0] 2 2 2 6 2 2 2 3" xfId="28549" xr:uid="{26E9D9E9-3AB2-404F-9698-6489F4C175AF}"/>
    <cellStyle name="Comma [0] 2 2 2 6 2 2 3" xfId="15420" xr:uid="{00000000-0005-0000-0000-000067010000}"/>
    <cellStyle name="Comma [0] 2 2 2 6 2 2 3 2" xfId="32925" xr:uid="{B5053E54-3066-4C84-B7D0-F12EECA4B938}"/>
    <cellStyle name="Comma [0] 2 2 2 6 2 2 4" xfId="24173" xr:uid="{D37AE110-AC56-4034-AC6A-E2459417A0E0}"/>
    <cellStyle name="Comma [0] 2 2 2 6 2 3" xfId="8855" xr:uid="{00000000-0005-0000-0000-000068010000}"/>
    <cellStyle name="Comma [0] 2 2 2 6 2 3 2" xfId="17608" xr:uid="{00000000-0005-0000-0000-000069010000}"/>
    <cellStyle name="Comma [0] 2 2 2 6 2 3 2 2" xfId="35113" xr:uid="{EB94C6A3-5187-4B26-B33A-07AB1A1AA684}"/>
    <cellStyle name="Comma [0] 2 2 2 6 2 3 3" xfId="26361" xr:uid="{B0452CE9-9EB3-405A-A1D2-21B1A2F546BB}"/>
    <cellStyle name="Comma [0] 2 2 2 6 2 4" xfId="13232" xr:uid="{00000000-0005-0000-0000-00006A010000}"/>
    <cellStyle name="Comma [0] 2 2 2 6 2 4 2" xfId="30737" xr:uid="{B6A2DB95-40A0-4DDA-B423-75040F54C572}"/>
    <cellStyle name="Comma [0] 2 2 2 6 2 5" xfId="21985" xr:uid="{E42EB410-AF20-4708-9A30-BE08B6A95F37}"/>
    <cellStyle name="Comma [0] 2 2 2 6 3" xfId="5572" xr:uid="{00000000-0005-0000-0000-00006B010000}"/>
    <cellStyle name="Comma [0] 2 2 2 6 3 2" xfId="9949" xr:uid="{00000000-0005-0000-0000-00006C010000}"/>
    <cellStyle name="Comma [0] 2 2 2 6 3 2 2" xfId="18702" xr:uid="{00000000-0005-0000-0000-00006D010000}"/>
    <cellStyle name="Comma [0] 2 2 2 6 3 2 2 2" xfId="36207" xr:uid="{32E501D2-04E4-4900-BDCD-00A59DC1A70B}"/>
    <cellStyle name="Comma [0] 2 2 2 6 3 2 3" xfId="27455" xr:uid="{66AA27BD-37FA-4E0B-B041-10D3C5C52CB3}"/>
    <cellStyle name="Comma [0] 2 2 2 6 3 3" xfId="14326" xr:uid="{00000000-0005-0000-0000-00006E010000}"/>
    <cellStyle name="Comma [0] 2 2 2 6 3 3 2" xfId="31831" xr:uid="{4DA858AE-A4D6-4CA1-9ECB-A220B528ADFD}"/>
    <cellStyle name="Comma [0] 2 2 2 6 3 4" xfId="23079" xr:uid="{A59C7A23-6177-4BF9-A11D-9EF0A08050EA}"/>
    <cellStyle name="Comma [0] 2 2 2 6 4" xfId="7761" xr:uid="{00000000-0005-0000-0000-00006F010000}"/>
    <cellStyle name="Comma [0] 2 2 2 6 4 2" xfId="16514" xr:uid="{00000000-0005-0000-0000-000070010000}"/>
    <cellStyle name="Comma [0] 2 2 2 6 4 2 2" xfId="34019" xr:uid="{3A7B62DA-05FB-4D70-A0FA-6FB328B23C35}"/>
    <cellStyle name="Comma [0] 2 2 2 6 4 3" xfId="25267" xr:uid="{FA99ECEA-76F4-43AE-969C-BE2098CCF658}"/>
    <cellStyle name="Comma [0] 2 2 2 6 5" xfId="12138" xr:uid="{00000000-0005-0000-0000-000071010000}"/>
    <cellStyle name="Comma [0] 2 2 2 6 5 2" xfId="29643" xr:uid="{E1089A6B-A81E-4CC9-A680-4D36EC43C78A}"/>
    <cellStyle name="Comma [0] 2 2 2 6 6" xfId="20891" xr:uid="{C2CE53DD-A407-4A45-B6D4-C4D9194ABF03}"/>
    <cellStyle name="Comma [0] 2 2 2 7" xfId="3930" xr:uid="{00000000-0005-0000-0000-000072010000}"/>
    <cellStyle name="Comma [0] 2 2 2 7 2" xfId="6119" xr:uid="{00000000-0005-0000-0000-000073010000}"/>
    <cellStyle name="Comma [0] 2 2 2 7 2 2" xfId="10496" xr:uid="{00000000-0005-0000-0000-000074010000}"/>
    <cellStyle name="Comma [0] 2 2 2 7 2 2 2" xfId="19249" xr:uid="{00000000-0005-0000-0000-000075010000}"/>
    <cellStyle name="Comma [0] 2 2 2 7 2 2 2 2" xfId="36754" xr:uid="{05900153-F89C-417E-859E-C716F0349539}"/>
    <cellStyle name="Comma [0] 2 2 2 7 2 2 3" xfId="28002" xr:uid="{FCE39CF9-EB13-4015-9629-E409C4912846}"/>
    <cellStyle name="Comma [0] 2 2 2 7 2 3" xfId="14873" xr:uid="{00000000-0005-0000-0000-000076010000}"/>
    <cellStyle name="Comma [0] 2 2 2 7 2 3 2" xfId="32378" xr:uid="{523948EA-14E8-49C7-8AA6-3BD205F187C9}"/>
    <cellStyle name="Comma [0] 2 2 2 7 2 4" xfId="23626" xr:uid="{792D2ED1-3A93-4508-A51F-55DE27880FD7}"/>
    <cellStyle name="Comma [0] 2 2 2 7 3" xfId="8308" xr:uid="{00000000-0005-0000-0000-000077010000}"/>
    <cellStyle name="Comma [0] 2 2 2 7 3 2" xfId="17061" xr:uid="{00000000-0005-0000-0000-000078010000}"/>
    <cellStyle name="Comma [0] 2 2 2 7 3 2 2" xfId="34566" xr:uid="{B4EAB125-7930-40DC-AEF0-6ADDA369FD95}"/>
    <cellStyle name="Comma [0] 2 2 2 7 3 3" xfId="25814" xr:uid="{11737EA5-8750-4E38-A984-4DA8D8861FD2}"/>
    <cellStyle name="Comma [0] 2 2 2 7 4" xfId="12685" xr:uid="{00000000-0005-0000-0000-000079010000}"/>
    <cellStyle name="Comma [0] 2 2 2 7 4 2" xfId="30190" xr:uid="{4AE56D08-94B8-4FF4-B56E-FDFC327BD4DA}"/>
    <cellStyle name="Comma [0] 2 2 2 7 5" xfId="21438" xr:uid="{AB6EFC7D-B540-408F-AFB4-9DC5C169B7D0}"/>
    <cellStyle name="Comma [0] 2 2 2 8" xfId="5025" xr:uid="{00000000-0005-0000-0000-00007A010000}"/>
    <cellStyle name="Comma [0] 2 2 2 8 2" xfId="9402" xr:uid="{00000000-0005-0000-0000-00007B010000}"/>
    <cellStyle name="Comma [0] 2 2 2 8 2 2" xfId="18155" xr:uid="{00000000-0005-0000-0000-00007C010000}"/>
    <cellStyle name="Comma [0] 2 2 2 8 2 2 2" xfId="35660" xr:uid="{F5F1BE09-23CD-4CB7-A2ED-E32C0D164C26}"/>
    <cellStyle name="Comma [0] 2 2 2 8 2 3" xfId="26908" xr:uid="{08312293-8512-4F30-950F-2B61725E5126}"/>
    <cellStyle name="Comma [0] 2 2 2 8 3" xfId="13779" xr:uid="{00000000-0005-0000-0000-00007D010000}"/>
    <cellStyle name="Comma [0] 2 2 2 8 3 2" xfId="31284" xr:uid="{BE9FBA8A-6241-4BA3-A777-0FB0AB18C302}"/>
    <cellStyle name="Comma [0] 2 2 2 8 4" xfId="22532" xr:uid="{B7DBDF70-E6C6-4AE2-B78F-BF17FD1E97B9}"/>
    <cellStyle name="Comma [0] 2 2 2 9" xfId="7214" xr:uid="{00000000-0005-0000-0000-00007E010000}"/>
    <cellStyle name="Comma [0] 2 2 2 9 2" xfId="15967" xr:uid="{00000000-0005-0000-0000-00007F010000}"/>
    <cellStyle name="Comma [0] 2 2 2 9 2 2" xfId="33472" xr:uid="{01C50E53-A84C-4EBE-BCE7-2CBCEAA101B9}"/>
    <cellStyle name="Comma [0] 2 2 2 9 3" xfId="24720" xr:uid="{AB98067A-DE93-474D-915F-78063BEFECDA}"/>
    <cellStyle name="Comma [0] 2 2 3" xfId="2925" xr:uid="{00000000-0005-0000-0000-000080010000}"/>
    <cellStyle name="Comma [0] 2 2 3 2" xfId="3037" xr:uid="{00000000-0005-0000-0000-000081010000}"/>
    <cellStyle name="Comma [0] 2 2 3 2 2" xfId="3313" xr:uid="{00000000-0005-0000-0000-000082010000}"/>
    <cellStyle name="Comma [0] 2 2 3 2 2 2" xfId="3866" xr:uid="{00000000-0005-0000-0000-000083010000}"/>
    <cellStyle name="Comma [0] 2 2 3 2 2 2 2" xfId="4962" xr:uid="{00000000-0005-0000-0000-000084010000}"/>
    <cellStyle name="Comma [0] 2 2 3 2 2 2 2 2" xfId="7151" xr:uid="{00000000-0005-0000-0000-000085010000}"/>
    <cellStyle name="Comma [0] 2 2 3 2 2 2 2 2 2" xfId="11528" xr:uid="{00000000-0005-0000-0000-000086010000}"/>
    <cellStyle name="Comma [0] 2 2 3 2 2 2 2 2 2 2" xfId="20281" xr:uid="{00000000-0005-0000-0000-000087010000}"/>
    <cellStyle name="Comma [0] 2 2 3 2 2 2 2 2 2 2 2" xfId="37786" xr:uid="{516C184C-DF1F-4E2A-8671-DA2F6BE12591}"/>
    <cellStyle name="Comma [0] 2 2 3 2 2 2 2 2 2 3" xfId="29034" xr:uid="{7BD88E3C-F1E5-4B4E-AA5F-4D038A1205A7}"/>
    <cellStyle name="Comma [0] 2 2 3 2 2 2 2 2 3" xfId="15905" xr:uid="{00000000-0005-0000-0000-000088010000}"/>
    <cellStyle name="Comma [0] 2 2 3 2 2 2 2 2 3 2" xfId="33410" xr:uid="{DE79270A-E9EB-4D0B-A096-CD752A7EC86B}"/>
    <cellStyle name="Comma [0] 2 2 3 2 2 2 2 2 4" xfId="24658" xr:uid="{0C54F204-64E8-46F1-8295-B202A21B344F}"/>
    <cellStyle name="Comma [0] 2 2 3 2 2 2 2 3" xfId="9340" xr:uid="{00000000-0005-0000-0000-000089010000}"/>
    <cellStyle name="Comma [0] 2 2 3 2 2 2 2 3 2" xfId="18093" xr:uid="{00000000-0005-0000-0000-00008A010000}"/>
    <cellStyle name="Comma [0] 2 2 3 2 2 2 2 3 2 2" xfId="35598" xr:uid="{1EF8CE4D-8280-4EE7-A5F3-1EC373D645D9}"/>
    <cellStyle name="Comma [0] 2 2 3 2 2 2 2 3 3" xfId="26846" xr:uid="{75C40442-6063-4955-97D5-AC000028083B}"/>
    <cellStyle name="Comma [0] 2 2 3 2 2 2 2 4" xfId="13717" xr:uid="{00000000-0005-0000-0000-00008B010000}"/>
    <cellStyle name="Comma [0] 2 2 3 2 2 2 2 4 2" xfId="31222" xr:uid="{65A856F6-B76E-45EF-8C48-3FD252D8E6C6}"/>
    <cellStyle name="Comma [0] 2 2 3 2 2 2 2 5" xfId="22470" xr:uid="{9788C7D5-309B-4320-8FDA-F106C59C5532}"/>
    <cellStyle name="Comma [0] 2 2 3 2 2 2 3" xfId="6057" xr:uid="{00000000-0005-0000-0000-00008C010000}"/>
    <cellStyle name="Comma [0] 2 2 3 2 2 2 3 2" xfId="10434" xr:uid="{00000000-0005-0000-0000-00008D010000}"/>
    <cellStyle name="Comma [0] 2 2 3 2 2 2 3 2 2" xfId="19187" xr:uid="{00000000-0005-0000-0000-00008E010000}"/>
    <cellStyle name="Comma [0] 2 2 3 2 2 2 3 2 2 2" xfId="36692" xr:uid="{EC61CB23-1E02-4872-8278-84278FDFC57A}"/>
    <cellStyle name="Comma [0] 2 2 3 2 2 2 3 2 3" xfId="27940" xr:uid="{D4D5403C-F20E-4D19-BD92-AF883ECFF798}"/>
    <cellStyle name="Comma [0] 2 2 3 2 2 2 3 3" xfId="14811" xr:uid="{00000000-0005-0000-0000-00008F010000}"/>
    <cellStyle name="Comma [0] 2 2 3 2 2 2 3 3 2" xfId="32316" xr:uid="{8768AE03-A83C-4B3F-8477-A5E7FC522484}"/>
    <cellStyle name="Comma [0] 2 2 3 2 2 2 3 4" xfId="23564" xr:uid="{412F901E-63B9-4A69-AAE0-2758B9056696}"/>
    <cellStyle name="Comma [0] 2 2 3 2 2 2 4" xfId="8246" xr:uid="{00000000-0005-0000-0000-000090010000}"/>
    <cellStyle name="Comma [0] 2 2 3 2 2 2 4 2" xfId="16999" xr:uid="{00000000-0005-0000-0000-000091010000}"/>
    <cellStyle name="Comma [0] 2 2 3 2 2 2 4 2 2" xfId="34504" xr:uid="{69F3A6E3-39C7-4E87-A13B-60DC168B8B87}"/>
    <cellStyle name="Comma [0] 2 2 3 2 2 2 4 3" xfId="25752" xr:uid="{1DC1DA9E-734F-4D22-86CC-6B74E92BCAB9}"/>
    <cellStyle name="Comma [0] 2 2 3 2 2 2 5" xfId="12623" xr:uid="{00000000-0005-0000-0000-000092010000}"/>
    <cellStyle name="Comma [0] 2 2 3 2 2 2 5 2" xfId="30128" xr:uid="{762AD7AE-05CD-48DF-B406-FAAE2AA37742}"/>
    <cellStyle name="Comma [0] 2 2 3 2 2 2 6" xfId="21376" xr:uid="{422115B6-1883-4FF6-9D6C-0C30A66D9E32}"/>
    <cellStyle name="Comma [0] 2 2 3 2 2 3" xfId="4414" xr:uid="{00000000-0005-0000-0000-000093010000}"/>
    <cellStyle name="Comma [0] 2 2 3 2 2 3 2" xfId="6603" xr:uid="{00000000-0005-0000-0000-000094010000}"/>
    <cellStyle name="Comma [0] 2 2 3 2 2 3 2 2" xfId="10980" xr:uid="{00000000-0005-0000-0000-000095010000}"/>
    <cellStyle name="Comma [0] 2 2 3 2 2 3 2 2 2" xfId="19733" xr:uid="{00000000-0005-0000-0000-000096010000}"/>
    <cellStyle name="Comma [0] 2 2 3 2 2 3 2 2 2 2" xfId="37238" xr:uid="{72ADB844-A7CF-4FF3-8814-A85EC66D79ED}"/>
    <cellStyle name="Comma [0] 2 2 3 2 2 3 2 2 3" xfId="28486" xr:uid="{52397D9D-EF10-4DAF-B6ED-6609EDD0D113}"/>
    <cellStyle name="Comma [0] 2 2 3 2 2 3 2 3" xfId="15357" xr:uid="{00000000-0005-0000-0000-000097010000}"/>
    <cellStyle name="Comma [0] 2 2 3 2 2 3 2 3 2" xfId="32862" xr:uid="{A9A7770C-7460-4E7E-A4E0-4B3716DC29C4}"/>
    <cellStyle name="Comma [0] 2 2 3 2 2 3 2 4" xfId="24110" xr:uid="{256B69B0-BCB7-41A4-999D-71851833D459}"/>
    <cellStyle name="Comma [0] 2 2 3 2 2 3 3" xfId="8792" xr:uid="{00000000-0005-0000-0000-000098010000}"/>
    <cellStyle name="Comma [0] 2 2 3 2 2 3 3 2" xfId="17545" xr:uid="{00000000-0005-0000-0000-000099010000}"/>
    <cellStyle name="Comma [0] 2 2 3 2 2 3 3 2 2" xfId="35050" xr:uid="{5B9DC8B3-E4EC-4B31-BB35-DF454D2C1837}"/>
    <cellStyle name="Comma [0] 2 2 3 2 2 3 3 3" xfId="26298" xr:uid="{8D335F1E-9854-4A0C-B4B1-EB822D500515}"/>
    <cellStyle name="Comma [0] 2 2 3 2 2 3 4" xfId="13169" xr:uid="{00000000-0005-0000-0000-00009A010000}"/>
    <cellStyle name="Comma [0] 2 2 3 2 2 3 4 2" xfId="30674" xr:uid="{4CB3C78C-840D-44A0-BCBB-2DA22817E3CF}"/>
    <cellStyle name="Comma [0] 2 2 3 2 2 3 5" xfId="21922" xr:uid="{4B354D45-1C3B-4C70-880E-055944030BE8}"/>
    <cellStyle name="Comma [0] 2 2 3 2 2 4" xfId="5509" xr:uid="{00000000-0005-0000-0000-00009B010000}"/>
    <cellStyle name="Comma [0] 2 2 3 2 2 4 2" xfId="9886" xr:uid="{00000000-0005-0000-0000-00009C010000}"/>
    <cellStyle name="Comma [0] 2 2 3 2 2 4 2 2" xfId="18639" xr:uid="{00000000-0005-0000-0000-00009D010000}"/>
    <cellStyle name="Comma [0] 2 2 3 2 2 4 2 2 2" xfId="36144" xr:uid="{A4379806-E4CF-4131-B968-D4FD6135D387}"/>
    <cellStyle name="Comma [0] 2 2 3 2 2 4 2 3" xfId="27392" xr:uid="{E90A9214-C526-48DF-B8FA-CD6778F6766B}"/>
    <cellStyle name="Comma [0] 2 2 3 2 2 4 3" xfId="14263" xr:uid="{00000000-0005-0000-0000-00009E010000}"/>
    <cellStyle name="Comma [0] 2 2 3 2 2 4 3 2" xfId="31768" xr:uid="{3B53DAF1-DEC1-481D-8D19-994C4534B9B0}"/>
    <cellStyle name="Comma [0] 2 2 3 2 2 4 4" xfId="23016" xr:uid="{A153C090-6F3F-4DFE-848C-3AD111775A5B}"/>
    <cellStyle name="Comma [0] 2 2 3 2 2 5" xfId="7698" xr:uid="{00000000-0005-0000-0000-00009F010000}"/>
    <cellStyle name="Comma [0] 2 2 3 2 2 5 2" xfId="16451" xr:uid="{00000000-0005-0000-0000-0000A0010000}"/>
    <cellStyle name="Comma [0] 2 2 3 2 2 5 2 2" xfId="33956" xr:uid="{13712331-2DB7-477B-82FA-BCDF776DEC59}"/>
    <cellStyle name="Comma [0] 2 2 3 2 2 5 3" xfId="25204" xr:uid="{A9F1C6F0-B6E3-47C4-8E73-3D32CC595C92}"/>
    <cellStyle name="Comma [0] 2 2 3 2 2 6" xfId="12075" xr:uid="{00000000-0005-0000-0000-0000A1010000}"/>
    <cellStyle name="Comma [0] 2 2 3 2 2 6 2" xfId="29580" xr:uid="{C8AC5E45-C9EF-4B83-9990-19E858F6ECD3}"/>
    <cellStyle name="Comma [0] 2 2 3 2 2 7" xfId="20828" xr:uid="{D7F40208-601F-49FC-8A68-B5237861DD40}"/>
    <cellStyle name="Comma [0] 2 2 3 2 3" xfId="3592" xr:uid="{00000000-0005-0000-0000-0000A2010000}"/>
    <cellStyle name="Comma [0] 2 2 3 2 3 2" xfId="4688" xr:uid="{00000000-0005-0000-0000-0000A3010000}"/>
    <cellStyle name="Comma [0] 2 2 3 2 3 2 2" xfId="6877" xr:uid="{00000000-0005-0000-0000-0000A4010000}"/>
    <cellStyle name="Comma [0] 2 2 3 2 3 2 2 2" xfId="11254" xr:uid="{00000000-0005-0000-0000-0000A5010000}"/>
    <cellStyle name="Comma [0] 2 2 3 2 3 2 2 2 2" xfId="20007" xr:uid="{00000000-0005-0000-0000-0000A6010000}"/>
    <cellStyle name="Comma [0] 2 2 3 2 3 2 2 2 2 2" xfId="37512" xr:uid="{DD5BD1C6-E9B1-4B01-BC85-057A0A359E26}"/>
    <cellStyle name="Comma [0] 2 2 3 2 3 2 2 2 3" xfId="28760" xr:uid="{5717B0C3-EC89-428F-B103-23B1E48A39D9}"/>
    <cellStyle name="Comma [0] 2 2 3 2 3 2 2 3" xfId="15631" xr:uid="{00000000-0005-0000-0000-0000A7010000}"/>
    <cellStyle name="Comma [0] 2 2 3 2 3 2 2 3 2" xfId="33136" xr:uid="{72F93AD7-50CE-4703-A641-15577D2CC7DA}"/>
    <cellStyle name="Comma [0] 2 2 3 2 3 2 2 4" xfId="24384" xr:uid="{7273C0A5-31BE-4D61-9808-76A1ABD05647}"/>
    <cellStyle name="Comma [0] 2 2 3 2 3 2 3" xfId="9066" xr:uid="{00000000-0005-0000-0000-0000A8010000}"/>
    <cellStyle name="Comma [0] 2 2 3 2 3 2 3 2" xfId="17819" xr:uid="{00000000-0005-0000-0000-0000A9010000}"/>
    <cellStyle name="Comma [0] 2 2 3 2 3 2 3 2 2" xfId="35324" xr:uid="{BF86248A-9AA5-43DD-97AA-B2BADAFE203D}"/>
    <cellStyle name="Comma [0] 2 2 3 2 3 2 3 3" xfId="26572" xr:uid="{EE8D9682-A64F-41AC-8FD9-AE82415E9EA6}"/>
    <cellStyle name="Comma [0] 2 2 3 2 3 2 4" xfId="13443" xr:uid="{00000000-0005-0000-0000-0000AA010000}"/>
    <cellStyle name="Comma [0] 2 2 3 2 3 2 4 2" xfId="30948" xr:uid="{B09C56BC-2246-46C4-9366-9B04239CAD7D}"/>
    <cellStyle name="Comma [0] 2 2 3 2 3 2 5" xfId="22196" xr:uid="{1893C270-E98E-4EF6-85DF-C38F1B99E809}"/>
    <cellStyle name="Comma [0] 2 2 3 2 3 3" xfId="5783" xr:uid="{00000000-0005-0000-0000-0000AB010000}"/>
    <cellStyle name="Comma [0] 2 2 3 2 3 3 2" xfId="10160" xr:uid="{00000000-0005-0000-0000-0000AC010000}"/>
    <cellStyle name="Comma [0] 2 2 3 2 3 3 2 2" xfId="18913" xr:uid="{00000000-0005-0000-0000-0000AD010000}"/>
    <cellStyle name="Comma [0] 2 2 3 2 3 3 2 2 2" xfId="36418" xr:uid="{0A215B38-8767-4A2C-A837-B9EDDA5C502A}"/>
    <cellStyle name="Comma [0] 2 2 3 2 3 3 2 3" xfId="27666" xr:uid="{08455140-9C05-473A-A419-76F23DBE2425}"/>
    <cellStyle name="Comma [0] 2 2 3 2 3 3 3" xfId="14537" xr:uid="{00000000-0005-0000-0000-0000AE010000}"/>
    <cellStyle name="Comma [0] 2 2 3 2 3 3 3 2" xfId="32042" xr:uid="{97C936CD-A8C3-4B4D-9AE7-38F58B904A46}"/>
    <cellStyle name="Comma [0] 2 2 3 2 3 3 4" xfId="23290" xr:uid="{DB12DCC3-5ADA-4E6D-92BA-3E2CB271B995}"/>
    <cellStyle name="Comma [0] 2 2 3 2 3 4" xfId="7972" xr:uid="{00000000-0005-0000-0000-0000AF010000}"/>
    <cellStyle name="Comma [0] 2 2 3 2 3 4 2" xfId="16725" xr:uid="{00000000-0005-0000-0000-0000B0010000}"/>
    <cellStyle name="Comma [0] 2 2 3 2 3 4 2 2" xfId="34230" xr:uid="{14DBA158-91B8-47B4-B66C-47A277F585B7}"/>
    <cellStyle name="Comma [0] 2 2 3 2 3 4 3" xfId="25478" xr:uid="{F3AC4538-AF06-4A53-ADB4-77B16B872C68}"/>
    <cellStyle name="Comma [0] 2 2 3 2 3 5" xfId="12349" xr:uid="{00000000-0005-0000-0000-0000B1010000}"/>
    <cellStyle name="Comma [0] 2 2 3 2 3 5 2" xfId="29854" xr:uid="{9BC4E620-7C9A-43BA-A27B-41A1DFAEFD13}"/>
    <cellStyle name="Comma [0] 2 2 3 2 3 6" xfId="21102" xr:uid="{F0492D97-8B59-4B1E-8ED0-6F097562924F}"/>
    <cellStyle name="Comma [0] 2 2 3 2 4" xfId="4140" xr:uid="{00000000-0005-0000-0000-0000B2010000}"/>
    <cellStyle name="Comma [0] 2 2 3 2 4 2" xfId="6329" xr:uid="{00000000-0005-0000-0000-0000B3010000}"/>
    <cellStyle name="Comma [0] 2 2 3 2 4 2 2" xfId="10706" xr:uid="{00000000-0005-0000-0000-0000B4010000}"/>
    <cellStyle name="Comma [0] 2 2 3 2 4 2 2 2" xfId="19459" xr:uid="{00000000-0005-0000-0000-0000B5010000}"/>
    <cellStyle name="Comma [0] 2 2 3 2 4 2 2 2 2" xfId="36964" xr:uid="{EDE34D92-9D06-46C8-9DF1-A77C8B24A3C7}"/>
    <cellStyle name="Comma [0] 2 2 3 2 4 2 2 3" xfId="28212" xr:uid="{9F6F7E35-2CC8-44AA-9AEA-1F64195C3E33}"/>
    <cellStyle name="Comma [0] 2 2 3 2 4 2 3" xfId="15083" xr:uid="{00000000-0005-0000-0000-0000B6010000}"/>
    <cellStyle name="Comma [0] 2 2 3 2 4 2 3 2" xfId="32588" xr:uid="{2E1C0A39-85BF-49E0-BCC4-1B5EA716CBC1}"/>
    <cellStyle name="Comma [0] 2 2 3 2 4 2 4" xfId="23836" xr:uid="{3F4FAAB9-5096-4425-93B3-54F34FB9AEFF}"/>
    <cellStyle name="Comma [0] 2 2 3 2 4 3" xfId="8518" xr:uid="{00000000-0005-0000-0000-0000B7010000}"/>
    <cellStyle name="Comma [0] 2 2 3 2 4 3 2" xfId="17271" xr:uid="{00000000-0005-0000-0000-0000B8010000}"/>
    <cellStyle name="Comma [0] 2 2 3 2 4 3 2 2" xfId="34776" xr:uid="{53D1D4E2-C7B7-4483-AD62-597D30E24C76}"/>
    <cellStyle name="Comma [0] 2 2 3 2 4 3 3" xfId="26024" xr:uid="{017B6945-46E6-4F15-942C-B1FB6534D67E}"/>
    <cellStyle name="Comma [0] 2 2 3 2 4 4" xfId="12895" xr:uid="{00000000-0005-0000-0000-0000B9010000}"/>
    <cellStyle name="Comma [0] 2 2 3 2 4 4 2" xfId="30400" xr:uid="{E2F93494-E3A9-4DC4-8801-6927D5D8AD00}"/>
    <cellStyle name="Comma [0] 2 2 3 2 4 5" xfId="21648" xr:uid="{7D360201-D762-4216-97C1-4EE386201D54}"/>
    <cellStyle name="Comma [0] 2 2 3 2 5" xfId="5235" xr:uid="{00000000-0005-0000-0000-0000BA010000}"/>
    <cellStyle name="Comma [0] 2 2 3 2 5 2" xfId="9612" xr:uid="{00000000-0005-0000-0000-0000BB010000}"/>
    <cellStyle name="Comma [0] 2 2 3 2 5 2 2" xfId="18365" xr:uid="{00000000-0005-0000-0000-0000BC010000}"/>
    <cellStyle name="Comma [0] 2 2 3 2 5 2 2 2" xfId="35870" xr:uid="{55A113E7-DB0C-4EEC-B7DD-0BDA1A645387}"/>
    <cellStyle name="Comma [0] 2 2 3 2 5 2 3" xfId="27118" xr:uid="{CD974232-3B79-4E8F-A275-561A9CF6C619}"/>
    <cellStyle name="Comma [0] 2 2 3 2 5 3" xfId="13989" xr:uid="{00000000-0005-0000-0000-0000BD010000}"/>
    <cellStyle name="Comma [0] 2 2 3 2 5 3 2" xfId="31494" xr:uid="{DD55AAF8-CA5F-4A37-A7B1-A6296802C9FB}"/>
    <cellStyle name="Comma [0] 2 2 3 2 5 4" xfId="22742" xr:uid="{A537ECE1-A89E-4EFC-8E9C-3A02337FFEB7}"/>
    <cellStyle name="Comma [0] 2 2 3 2 6" xfId="7424" xr:uid="{00000000-0005-0000-0000-0000BE010000}"/>
    <cellStyle name="Comma [0] 2 2 3 2 6 2" xfId="16177" xr:uid="{00000000-0005-0000-0000-0000BF010000}"/>
    <cellStyle name="Comma [0] 2 2 3 2 6 2 2" xfId="33682" xr:uid="{FD3F4CF0-19E7-4802-99E0-4D0A1122A449}"/>
    <cellStyle name="Comma [0] 2 2 3 2 6 3" xfId="24930" xr:uid="{5BB53404-7F87-4845-B9C8-6CBF188C9A60}"/>
    <cellStyle name="Comma [0] 2 2 3 2 7" xfId="11801" xr:uid="{00000000-0005-0000-0000-0000C0010000}"/>
    <cellStyle name="Comma [0] 2 2 3 2 7 2" xfId="29306" xr:uid="{63684D3B-B82E-42DE-BD2A-7209D7337AF7}"/>
    <cellStyle name="Comma [0] 2 2 3 2 8" xfId="20554" xr:uid="{4F0DA3C0-D57B-4168-B56B-C844F21A71A7}"/>
    <cellStyle name="Comma [0] 2 2 3 3" xfId="3201" xr:uid="{00000000-0005-0000-0000-0000C1010000}"/>
    <cellStyle name="Comma [0] 2 2 3 3 2" xfId="3754" xr:uid="{00000000-0005-0000-0000-0000C2010000}"/>
    <cellStyle name="Comma [0] 2 2 3 3 2 2" xfId="4850" xr:uid="{00000000-0005-0000-0000-0000C3010000}"/>
    <cellStyle name="Comma [0] 2 2 3 3 2 2 2" xfId="7039" xr:uid="{00000000-0005-0000-0000-0000C4010000}"/>
    <cellStyle name="Comma [0] 2 2 3 3 2 2 2 2" xfId="11416" xr:uid="{00000000-0005-0000-0000-0000C5010000}"/>
    <cellStyle name="Comma [0] 2 2 3 3 2 2 2 2 2" xfId="20169" xr:uid="{00000000-0005-0000-0000-0000C6010000}"/>
    <cellStyle name="Comma [0] 2 2 3 3 2 2 2 2 2 2" xfId="37674" xr:uid="{9AABAE27-3D63-4CF1-AB41-9981BCA00741}"/>
    <cellStyle name="Comma [0] 2 2 3 3 2 2 2 2 3" xfId="28922" xr:uid="{9C88085C-E649-4C7F-9A7E-756B3E23829B}"/>
    <cellStyle name="Comma [0] 2 2 3 3 2 2 2 3" xfId="15793" xr:uid="{00000000-0005-0000-0000-0000C7010000}"/>
    <cellStyle name="Comma [0] 2 2 3 3 2 2 2 3 2" xfId="33298" xr:uid="{E9409C3D-6987-4BD8-980E-3ADF15DA6CBC}"/>
    <cellStyle name="Comma [0] 2 2 3 3 2 2 2 4" xfId="24546" xr:uid="{D0814119-BBFF-4687-9080-92B4FBDD3C85}"/>
    <cellStyle name="Comma [0] 2 2 3 3 2 2 3" xfId="9228" xr:uid="{00000000-0005-0000-0000-0000C8010000}"/>
    <cellStyle name="Comma [0] 2 2 3 3 2 2 3 2" xfId="17981" xr:uid="{00000000-0005-0000-0000-0000C9010000}"/>
    <cellStyle name="Comma [0] 2 2 3 3 2 2 3 2 2" xfId="35486" xr:uid="{3F88F0F9-FCED-4901-8E0C-4EB76E008083}"/>
    <cellStyle name="Comma [0] 2 2 3 3 2 2 3 3" xfId="26734" xr:uid="{E432A11E-DB02-4B2C-ABCA-6592A0892847}"/>
    <cellStyle name="Comma [0] 2 2 3 3 2 2 4" xfId="13605" xr:uid="{00000000-0005-0000-0000-0000CA010000}"/>
    <cellStyle name="Comma [0] 2 2 3 3 2 2 4 2" xfId="31110" xr:uid="{FBE6ABA7-E803-4F27-AC7F-74386FBFCE0A}"/>
    <cellStyle name="Comma [0] 2 2 3 3 2 2 5" xfId="22358" xr:uid="{C73F9E36-9E00-4CA2-A40F-620818AA6B3A}"/>
    <cellStyle name="Comma [0] 2 2 3 3 2 3" xfId="5945" xr:uid="{00000000-0005-0000-0000-0000CB010000}"/>
    <cellStyle name="Comma [0] 2 2 3 3 2 3 2" xfId="10322" xr:uid="{00000000-0005-0000-0000-0000CC010000}"/>
    <cellStyle name="Comma [0] 2 2 3 3 2 3 2 2" xfId="19075" xr:uid="{00000000-0005-0000-0000-0000CD010000}"/>
    <cellStyle name="Comma [0] 2 2 3 3 2 3 2 2 2" xfId="36580" xr:uid="{692C7913-5ED0-4FD5-BCE2-5F77F20FDD7C}"/>
    <cellStyle name="Comma [0] 2 2 3 3 2 3 2 3" xfId="27828" xr:uid="{9FF3C6C4-F68E-4151-B2D9-8495B370C0DD}"/>
    <cellStyle name="Comma [0] 2 2 3 3 2 3 3" xfId="14699" xr:uid="{00000000-0005-0000-0000-0000CE010000}"/>
    <cellStyle name="Comma [0] 2 2 3 3 2 3 3 2" xfId="32204" xr:uid="{7C57A848-0867-4088-9A4F-15E089D23E24}"/>
    <cellStyle name="Comma [0] 2 2 3 3 2 3 4" xfId="23452" xr:uid="{CD17A07E-2DEC-47B3-85D9-2178EF1425A2}"/>
    <cellStyle name="Comma [0] 2 2 3 3 2 4" xfId="8134" xr:uid="{00000000-0005-0000-0000-0000CF010000}"/>
    <cellStyle name="Comma [0] 2 2 3 3 2 4 2" xfId="16887" xr:uid="{00000000-0005-0000-0000-0000D0010000}"/>
    <cellStyle name="Comma [0] 2 2 3 3 2 4 2 2" xfId="34392" xr:uid="{FFF24CC5-7781-4099-A85B-361817202F9C}"/>
    <cellStyle name="Comma [0] 2 2 3 3 2 4 3" xfId="25640" xr:uid="{AEEEDF52-22AC-47DE-BA3C-12DC8E62F08F}"/>
    <cellStyle name="Comma [0] 2 2 3 3 2 5" xfId="12511" xr:uid="{00000000-0005-0000-0000-0000D1010000}"/>
    <cellStyle name="Comma [0] 2 2 3 3 2 5 2" xfId="30016" xr:uid="{017DA15A-8F40-43A5-BB59-B3744D61281A}"/>
    <cellStyle name="Comma [0] 2 2 3 3 2 6" xfId="21264" xr:uid="{4A2F0BDE-878A-4594-B89F-9CE432F156D2}"/>
    <cellStyle name="Comma [0] 2 2 3 3 3" xfId="4302" xr:uid="{00000000-0005-0000-0000-0000D2010000}"/>
    <cellStyle name="Comma [0] 2 2 3 3 3 2" xfId="6491" xr:uid="{00000000-0005-0000-0000-0000D3010000}"/>
    <cellStyle name="Comma [0] 2 2 3 3 3 2 2" xfId="10868" xr:uid="{00000000-0005-0000-0000-0000D4010000}"/>
    <cellStyle name="Comma [0] 2 2 3 3 3 2 2 2" xfId="19621" xr:uid="{00000000-0005-0000-0000-0000D5010000}"/>
    <cellStyle name="Comma [0] 2 2 3 3 3 2 2 2 2" xfId="37126" xr:uid="{9C78AED7-D452-4EF4-BBCE-6E3998CD3387}"/>
    <cellStyle name="Comma [0] 2 2 3 3 3 2 2 3" xfId="28374" xr:uid="{4577FF63-9E51-452B-9D3F-DD0E20C3899A}"/>
    <cellStyle name="Comma [0] 2 2 3 3 3 2 3" xfId="15245" xr:uid="{00000000-0005-0000-0000-0000D6010000}"/>
    <cellStyle name="Comma [0] 2 2 3 3 3 2 3 2" xfId="32750" xr:uid="{B03330F0-7AC1-4704-9EE5-5DB9EFD1D4AF}"/>
    <cellStyle name="Comma [0] 2 2 3 3 3 2 4" xfId="23998" xr:uid="{14923514-4D8D-4CB4-AEAB-B04E9E6B6AF7}"/>
    <cellStyle name="Comma [0] 2 2 3 3 3 3" xfId="8680" xr:uid="{00000000-0005-0000-0000-0000D7010000}"/>
    <cellStyle name="Comma [0] 2 2 3 3 3 3 2" xfId="17433" xr:uid="{00000000-0005-0000-0000-0000D8010000}"/>
    <cellStyle name="Comma [0] 2 2 3 3 3 3 2 2" xfId="34938" xr:uid="{C78C01EB-8BB9-4BD7-8737-3C8C96381FDA}"/>
    <cellStyle name="Comma [0] 2 2 3 3 3 3 3" xfId="26186" xr:uid="{EC4CFD61-7BFF-4826-8B24-3986202C4EC0}"/>
    <cellStyle name="Comma [0] 2 2 3 3 3 4" xfId="13057" xr:uid="{00000000-0005-0000-0000-0000D9010000}"/>
    <cellStyle name="Comma [0] 2 2 3 3 3 4 2" xfId="30562" xr:uid="{EAA8ACCB-E239-43E3-A20A-B0C97CED0640}"/>
    <cellStyle name="Comma [0] 2 2 3 3 3 5" xfId="21810" xr:uid="{14829565-B41B-4DFC-AA94-56569A9146E0}"/>
    <cellStyle name="Comma [0] 2 2 3 3 4" xfId="5397" xr:uid="{00000000-0005-0000-0000-0000DA010000}"/>
    <cellStyle name="Comma [0] 2 2 3 3 4 2" xfId="9774" xr:uid="{00000000-0005-0000-0000-0000DB010000}"/>
    <cellStyle name="Comma [0] 2 2 3 3 4 2 2" xfId="18527" xr:uid="{00000000-0005-0000-0000-0000DC010000}"/>
    <cellStyle name="Comma [0] 2 2 3 3 4 2 2 2" xfId="36032" xr:uid="{30AB414C-DDCE-4CEB-9831-D4A35DC88FB1}"/>
    <cellStyle name="Comma [0] 2 2 3 3 4 2 3" xfId="27280" xr:uid="{6E2FDCE6-5883-4D8A-88A8-DCC7ED966CA5}"/>
    <cellStyle name="Comma [0] 2 2 3 3 4 3" xfId="14151" xr:uid="{00000000-0005-0000-0000-0000DD010000}"/>
    <cellStyle name="Comma [0] 2 2 3 3 4 3 2" xfId="31656" xr:uid="{11EEF419-CA9F-461E-AB85-7E37E4DD1B25}"/>
    <cellStyle name="Comma [0] 2 2 3 3 4 4" xfId="22904" xr:uid="{BCB42511-A7A0-418A-AFDF-EF4499D8FF17}"/>
    <cellStyle name="Comma [0] 2 2 3 3 5" xfId="7586" xr:uid="{00000000-0005-0000-0000-0000DE010000}"/>
    <cellStyle name="Comma [0] 2 2 3 3 5 2" xfId="16339" xr:uid="{00000000-0005-0000-0000-0000DF010000}"/>
    <cellStyle name="Comma [0] 2 2 3 3 5 2 2" xfId="33844" xr:uid="{EC7A711F-E915-458F-841D-F87CFA8156AD}"/>
    <cellStyle name="Comma [0] 2 2 3 3 5 3" xfId="25092" xr:uid="{D6CBD66C-8EEC-4120-9E86-96466A3B75D7}"/>
    <cellStyle name="Comma [0] 2 2 3 3 6" xfId="11963" xr:uid="{00000000-0005-0000-0000-0000E0010000}"/>
    <cellStyle name="Comma [0] 2 2 3 3 6 2" xfId="29468" xr:uid="{966E9441-5662-43E5-AD6C-630402B115A2}"/>
    <cellStyle name="Comma [0] 2 2 3 3 7" xfId="20716" xr:uid="{EE8D66B8-7B84-4629-9249-BAF3F9937ABB}"/>
    <cellStyle name="Comma [0] 2 2 3 4" xfId="3480" xr:uid="{00000000-0005-0000-0000-0000E1010000}"/>
    <cellStyle name="Comma [0] 2 2 3 4 2" xfId="4576" xr:uid="{00000000-0005-0000-0000-0000E2010000}"/>
    <cellStyle name="Comma [0] 2 2 3 4 2 2" xfId="6765" xr:uid="{00000000-0005-0000-0000-0000E3010000}"/>
    <cellStyle name="Comma [0] 2 2 3 4 2 2 2" xfId="11142" xr:uid="{00000000-0005-0000-0000-0000E4010000}"/>
    <cellStyle name="Comma [0] 2 2 3 4 2 2 2 2" xfId="19895" xr:uid="{00000000-0005-0000-0000-0000E5010000}"/>
    <cellStyle name="Comma [0] 2 2 3 4 2 2 2 2 2" xfId="37400" xr:uid="{13EBC277-A90C-43EA-A4EA-539AE444FAF9}"/>
    <cellStyle name="Comma [0] 2 2 3 4 2 2 2 3" xfId="28648" xr:uid="{2640CB34-D8C3-41C5-B43D-1CAEA1812023}"/>
    <cellStyle name="Comma [0] 2 2 3 4 2 2 3" xfId="15519" xr:uid="{00000000-0005-0000-0000-0000E6010000}"/>
    <cellStyle name="Comma [0] 2 2 3 4 2 2 3 2" xfId="33024" xr:uid="{E5091558-8373-4B73-897E-01B7404D46EB}"/>
    <cellStyle name="Comma [0] 2 2 3 4 2 2 4" xfId="24272" xr:uid="{735B8DCC-9696-4866-A506-1407406458B4}"/>
    <cellStyle name="Comma [0] 2 2 3 4 2 3" xfId="8954" xr:uid="{00000000-0005-0000-0000-0000E7010000}"/>
    <cellStyle name="Comma [0] 2 2 3 4 2 3 2" xfId="17707" xr:uid="{00000000-0005-0000-0000-0000E8010000}"/>
    <cellStyle name="Comma [0] 2 2 3 4 2 3 2 2" xfId="35212" xr:uid="{27DF055D-DF1E-451E-9615-6536D3CF4082}"/>
    <cellStyle name="Comma [0] 2 2 3 4 2 3 3" xfId="26460" xr:uid="{604F5658-795D-4908-A40E-3C74284A9D53}"/>
    <cellStyle name="Comma [0] 2 2 3 4 2 4" xfId="13331" xr:uid="{00000000-0005-0000-0000-0000E9010000}"/>
    <cellStyle name="Comma [0] 2 2 3 4 2 4 2" xfId="30836" xr:uid="{6ECB01DE-0112-420F-B054-94EB81FC163B}"/>
    <cellStyle name="Comma [0] 2 2 3 4 2 5" xfId="22084" xr:uid="{C5388341-4421-471B-B1BF-1FE2A4FA70F3}"/>
    <cellStyle name="Comma [0] 2 2 3 4 3" xfId="5671" xr:uid="{00000000-0005-0000-0000-0000EA010000}"/>
    <cellStyle name="Comma [0] 2 2 3 4 3 2" xfId="10048" xr:uid="{00000000-0005-0000-0000-0000EB010000}"/>
    <cellStyle name="Comma [0] 2 2 3 4 3 2 2" xfId="18801" xr:uid="{00000000-0005-0000-0000-0000EC010000}"/>
    <cellStyle name="Comma [0] 2 2 3 4 3 2 2 2" xfId="36306" xr:uid="{D23806F1-6B56-42E3-A565-28034B7A7FC1}"/>
    <cellStyle name="Comma [0] 2 2 3 4 3 2 3" xfId="27554" xr:uid="{78B31CEA-9F4D-4D58-8490-ED215003F352}"/>
    <cellStyle name="Comma [0] 2 2 3 4 3 3" xfId="14425" xr:uid="{00000000-0005-0000-0000-0000ED010000}"/>
    <cellStyle name="Comma [0] 2 2 3 4 3 3 2" xfId="31930" xr:uid="{3E472243-C100-4360-808C-FEF828240A37}"/>
    <cellStyle name="Comma [0] 2 2 3 4 3 4" xfId="23178" xr:uid="{2C961BAB-258B-4C68-9E6B-BACF121C6C1C}"/>
    <cellStyle name="Comma [0] 2 2 3 4 4" xfId="7860" xr:uid="{00000000-0005-0000-0000-0000EE010000}"/>
    <cellStyle name="Comma [0] 2 2 3 4 4 2" xfId="16613" xr:uid="{00000000-0005-0000-0000-0000EF010000}"/>
    <cellStyle name="Comma [0] 2 2 3 4 4 2 2" xfId="34118" xr:uid="{D6B02D56-4E58-4556-A177-FECD086AEA64}"/>
    <cellStyle name="Comma [0] 2 2 3 4 4 3" xfId="25366" xr:uid="{7213EB4C-3FB0-4D7B-88B9-B5F1179E5B7A}"/>
    <cellStyle name="Comma [0] 2 2 3 4 5" xfId="12237" xr:uid="{00000000-0005-0000-0000-0000F0010000}"/>
    <cellStyle name="Comma [0] 2 2 3 4 5 2" xfId="29742" xr:uid="{30BFD9FB-EEF7-4344-BE83-0EB4762DC706}"/>
    <cellStyle name="Comma [0] 2 2 3 4 6" xfId="20990" xr:uid="{B2228CC3-EFF6-43FD-BA32-7FB19DC41592}"/>
    <cellStyle name="Comma [0] 2 2 3 5" xfId="4028" xr:uid="{00000000-0005-0000-0000-0000F1010000}"/>
    <cellStyle name="Comma [0] 2 2 3 5 2" xfId="6217" xr:uid="{00000000-0005-0000-0000-0000F2010000}"/>
    <cellStyle name="Comma [0] 2 2 3 5 2 2" xfId="10594" xr:uid="{00000000-0005-0000-0000-0000F3010000}"/>
    <cellStyle name="Comma [0] 2 2 3 5 2 2 2" xfId="19347" xr:uid="{00000000-0005-0000-0000-0000F4010000}"/>
    <cellStyle name="Comma [0] 2 2 3 5 2 2 2 2" xfId="36852" xr:uid="{60C02D20-7F98-48F1-99ED-A290B1576B7A}"/>
    <cellStyle name="Comma [0] 2 2 3 5 2 2 3" xfId="28100" xr:uid="{2ADAB1BC-C85A-4C63-8E7A-919DE1C63CA9}"/>
    <cellStyle name="Comma [0] 2 2 3 5 2 3" xfId="14971" xr:uid="{00000000-0005-0000-0000-0000F5010000}"/>
    <cellStyle name="Comma [0] 2 2 3 5 2 3 2" xfId="32476" xr:uid="{6B58AECE-6CEF-4F44-B303-B348EAB68083}"/>
    <cellStyle name="Comma [0] 2 2 3 5 2 4" xfId="23724" xr:uid="{A22F15A5-35F1-4127-BA39-8DD86D1C5382}"/>
    <cellStyle name="Comma [0] 2 2 3 5 3" xfId="8406" xr:uid="{00000000-0005-0000-0000-0000F6010000}"/>
    <cellStyle name="Comma [0] 2 2 3 5 3 2" xfId="17159" xr:uid="{00000000-0005-0000-0000-0000F7010000}"/>
    <cellStyle name="Comma [0] 2 2 3 5 3 2 2" xfId="34664" xr:uid="{A8ACD64C-35FD-4330-8D79-70E6D07AF158}"/>
    <cellStyle name="Comma [0] 2 2 3 5 3 3" xfId="25912" xr:uid="{706E1340-0010-4D16-AFD5-95A69AD735D3}"/>
    <cellStyle name="Comma [0] 2 2 3 5 4" xfId="12783" xr:uid="{00000000-0005-0000-0000-0000F8010000}"/>
    <cellStyle name="Comma [0] 2 2 3 5 4 2" xfId="30288" xr:uid="{757B5486-34DD-4E1B-A66C-71234CE599AE}"/>
    <cellStyle name="Comma [0] 2 2 3 5 5" xfId="21536" xr:uid="{E40ECCD2-0296-4F99-A583-23A92908F0F4}"/>
    <cellStyle name="Comma [0] 2 2 3 6" xfId="5123" xr:uid="{00000000-0005-0000-0000-0000F9010000}"/>
    <cellStyle name="Comma [0] 2 2 3 6 2" xfId="9500" xr:uid="{00000000-0005-0000-0000-0000FA010000}"/>
    <cellStyle name="Comma [0] 2 2 3 6 2 2" xfId="18253" xr:uid="{00000000-0005-0000-0000-0000FB010000}"/>
    <cellStyle name="Comma [0] 2 2 3 6 2 2 2" xfId="35758" xr:uid="{C3EDFD73-D9DB-4F94-B3D6-A114A6E11CDD}"/>
    <cellStyle name="Comma [0] 2 2 3 6 2 3" xfId="27006" xr:uid="{69F6E7A6-1EA7-4A34-A0CF-5AE6113002C9}"/>
    <cellStyle name="Comma [0] 2 2 3 6 3" xfId="13877" xr:uid="{00000000-0005-0000-0000-0000FC010000}"/>
    <cellStyle name="Comma [0] 2 2 3 6 3 2" xfId="31382" xr:uid="{9443E119-3D2C-45F6-AA65-7516F6DBA45F}"/>
    <cellStyle name="Comma [0] 2 2 3 6 4" xfId="22630" xr:uid="{594E1730-7A40-48B4-B8A4-132391BE2BE5}"/>
    <cellStyle name="Comma [0] 2 2 3 7" xfId="7312" xr:uid="{00000000-0005-0000-0000-0000FD010000}"/>
    <cellStyle name="Comma [0] 2 2 3 7 2" xfId="16065" xr:uid="{00000000-0005-0000-0000-0000FE010000}"/>
    <cellStyle name="Comma [0] 2 2 3 7 2 2" xfId="33570" xr:uid="{00A008F4-4F01-43FB-A2EF-1F986F453223}"/>
    <cellStyle name="Comma [0] 2 2 3 7 3" xfId="24818" xr:uid="{FDA9EA44-2B96-443D-9505-B69D6663431E}"/>
    <cellStyle name="Comma [0] 2 2 3 8" xfId="11689" xr:uid="{00000000-0005-0000-0000-0000FF010000}"/>
    <cellStyle name="Comma [0] 2 2 3 8 2" xfId="29194" xr:uid="{4B06412F-8F18-4F7E-8053-5A66BE5B3FC1}"/>
    <cellStyle name="Comma [0] 2 2 3 9" xfId="20442" xr:uid="{6D28892B-A990-4D66-AB24-48597101916E}"/>
    <cellStyle name="Comma [0] 2 2 4" xfId="2984" xr:uid="{00000000-0005-0000-0000-000000020000}"/>
    <cellStyle name="Comma [0] 2 2 4 2" xfId="3260" xr:uid="{00000000-0005-0000-0000-000001020000}"/>
    <cellStyle name="Comma [0] 2 2 4 2 2" xfId="3813" xr:uid="{00000000-0005-0000-0000-000002020000}"/>
    <cellStyle name="Comma [0] 2 2 4 2 2 2" xfId="4909" xr:uid="{00000000-0005-0000-0000-000003020000}"/>
    <cellStyle name="Comma [0] 2 2 4 2 2 2 2" xfId="7098" xr:uid="{00000000-0005-0000-0000-000004020000}"/>
    <cellStyle name="Comma [0] 2 2 4 2 2 2 2 2" xfId="11475" xr:uid="{00000000-0005-0000-0000-000005020000}"/>
    <cellStyle name="Comma [0] 2 2 4 2 2 2 2 2 2" xfId="20228" xr:uid="{00000000-0005-0000-0000-000006020000}"/>
    <cellStyle name="Comma [0] 2 2 4 2 2 2 2 2 2 2" xfId="37733" xr:uid="{99B451D3-3B19-4078-A38E-7708D0872761}"/>
    <cellStyle name="Comma [0] 2 2 4 2 2 2 2 2 3" xfId="28981" xr:uid="{ABE0BE4D-1D9B-4318-B5E4-0A7B83822CDF}"/>
    <cellStyle name="Comma [0] 2 2 4 2 2 2 2 3" xfId="15852" xr:uid="{00000000-0005-0000-0000-000007020000}"/>
    <cellStyle name="Comma [0] 2 2 4 2 2 2 2 3 2" xfId="33357" xr:uid="{2D0BEA9D-7416-4B39-A22E-A6901364EAC8}"/>
    <cellStyle name="Comma [0] 2 2 4 2 2 2 2 4" xfId="24605" xr:uid="{169C5E17-1B2C-4AB5-85BB-C78A4F455090}"/>
    <cellStyle name="Comma [0] 2 2 4 2 2 2 3" xfId="9287" xr:uid="{00000000-0005-0000-0000-000008020000}"/>
    <cellStyle name="Comma [0] 2 2 4 2 2 2 3 2" xfId="18040" xr:uid="{00000000-0005-0000-0000-000009020000}"/>
    <cellStyle name="Comma [0] 2 2 4 2 2 2 3 2 2" xfId="35545" xr:uid="{25B744D9-A0CB-4098-9CFC-D43FF9E5312B}"/>
    <cellStyle name="Comma [0] 2 2 4 2 2 2 3 3" xfId="26793" xr:uid="{F7FA3323-C2A1-4306-940C-D6D5A26884A3}"/>
    <cellStyle name="Comma [0] 2 2 4 2 2 2 4" xfId="13664" xr:uid="{00000000-0005-0000-0000-00000A020000}"/>
    <cellStyle name="Comma [0] 2 2 4 2 2 2 4 2" xfId="31169" xr:uid="{67002130-398E-42E6-A5E3-46EB1621A05B}"/>
    <cellStyle name="Comma [0] 2 2 4 2 2 2 5" xfId="22417" xr:uid="{8014804E-C17C-406A-A5BC-DEF5AFF7DB00}"/>
    <cellStyle name="Comma [0] 2 2 4 2 2 3" xfId="6004" xr:uid="{00000000-0005-0000-0000-00000B020000}"/>
    <cellStyle name="Comma [0] 2 2 4 2 2 3 2" xfId="10381" xr:uid="{00000000-0005-0000-0000-00000C020000}"/>
    <cellStyle name="Comma [0] 2 2 4 2 2 3 2 2" xfId="19134" xr:uid="{00000000-0005-0000-0000-00000D020000}"/>
    <cellStyle name="Comma [0] 2 2 4 2 2 3 2 2 2" xfId="36639" xr:uid="{A82EC5E8-8CE7-407D-94A4-8CDF78235A26}"/>
    <cellStyle name="Comma [0] 2 2 4 2 2 3 2 3" xfId="27887" xr:uid="{C1254CCD-0FDB-4BD8-8272-78A4A18D034D}"/>
    <cellStyle name="Comma [0] 2 2 4 2 2 3 3" xfId="14758" xr:uid="{00000000-0005-0000-0000-00000E020000}"/>
    <cellStyle name="Comma [0] 2 2 4 2 2 3 3 2" xfId="32263" xr:uid="{FBC92371-06E4-4A86-9022-D340F7F4735F}"/>
    <cellStyle name="Comma [0] 2 2 4 2 2 3 4" xfId="23511" xr:uid="{5F49B8EE-B43F-4856-83A7-F62579DAAD66}"/>
    <cellStyle name="Comma [0] 2 2 4 2 2 4" xfId="8193" xr:uid="{00000000-0005-0000-0000-00000F020000}"/>
    <cellStyle name="Comma [0] 2 2 4 2 2 4 2" xfId="16946" xr:uid="{00000000-0005-0000-0000-000010020000}"/>
    <cellStyle name="Comma [0] 2 2 4 2 2 4 2 2" xfId="34451" xr:uid="{37F0A676-675B-4F55-85AD-6AE17EA1095B}"/>
    <cellStyle name="Comma [0] 2 2 4 2 2 4 3" xfId="25699" xr:uid="{4170B469-F239-4FF9-9D83-DDE5DA9F13BD}"/>
    <cellStyle name="Comma [0] 2 2 4 2 2 5" xfId="12570" xr:uid="{00000000-0005-0000-0000-000011020000}"/>
    <cellStyle name="Comma [0] 2 2 4 2 2 5 2" xfId="30075" xr:uid="{53E6E58C-41F4-4175-A830-56085A4AC102}"/>
    <cellStyle name="Comma [0] 2 2 4 2 2 6" xfId="21323" xr:uid="{BCE9B311-5108-4F52-88DF-98B04F6FFE3E}"/>
    <cellStyle name="Comma [0] 2 2 4 2 3" xfId="4361" xr:uid="{00000000-0005-0000-0000-000012020000}"/>
    <cellStyle name="Comma [0] 2 2 4 2 3 2" xfId="6550" xr:uid="{00000000-0005-0000-0000-000013020000}"/>
    <cellStyle name="Comma [0] 2 2 4 2 3 2 2" xfId="10927" xr:uid="{00000000-0005-0000-0000-000014020000}"/>
    <cellStyle name="Comma [0] 2 2 4 2 3 2 2 2" xfId="19680" xr:uid="{00000000-0005-0000-0000-000015020000}"/>
    <cellStyle name="Comma [0] 2 2 4 2 3 2 2 2 2" xfId="37185" xr:uid="{3F427AAC-4328-4DAA-A656-42418AB67C49}"/>
    <cellStyle name="Comma [0] 2 2 4 2 3 2 2 3" xfId="28433" xr:uid="{55F07B7E-2596-4794-B943-2DFA3932B30F}"/>
    <cellStyle name="Comma [0] 2 2 4 2 3 2 3" xfId="15304" xr:uid="{00000000-0005-0000-0000-000016020000}"/>
    <cellStyle name="Comma [0] 2 2 4 2 3 2 3 2" xfId="32809" xr:uid="{BDC330AA-0798-4DCC-8551-C64963304F70}"/>
    <cellStyle name="Comma [0] 2 2 4 2 3 2 4" xfId="24057" xr:uid="{D4E124F7-E052-4CB9-9ABB-820D77E6048D}"/>
    <cellStyle name="Comma [0] 2 2 4 2 3 3" xfId="8739" xr:uid="{00000000-0005-0000-0000-000017020000}"/>
    <cellStyle name="Comma [0] 2 2 4 2 3 3 2" xfId="17492" xr:uid="{00000000-0005-0000-0000-000018020000}"/>
    <cellStyle name="Comma [0] 2 2 4 2 3 3 2 2" xfId="34997" xr:uid="{3846705F-3F7D-49E1-BD27-7D9C65FF320F}"/>
    <cellStyle name="Comma [0] 2 2 4 2 3 3 3" xfId="26245" xr:uid="{3ED97E6A-7E49-43F9-B3A0-89960DCF8C78}"/>
    <cellStyle name="Comma [0] 2 2 4 2 3 4" xfId="13116" xr:uid="{00000000-0005-0000-0000-000019020000}"/>
    <cellStyle name="Comma [0] 2 2 4 2 3 4 2" xfId="30621" xr:uid="{5FE792C0-C0D0-44E3-A677-5B2DB7C832CE}"/>
    <cellStyle name="Comma [0] 2 2 4 2 3 5" xfId="21869" xr:uid="{A1E75F31-1DC5-4FF8-BA20-C1603E5B6521}"/>
    <cellStyle name="Comma [0] 2 2 4 2 4" xfId="5456" xr:uid="{00000000-0005-0000-0000-00001A020000}"/>
    <cellStyle name="Comma [0] 2 2 4 2 4 2" xfId="9833" xr:uid="{00000000-0005-0000-0000-00001B020000}"/>
    <cellStyle name="Comma [0] 2 2 4 2 4 2 2" xfId="18586" xr:uid="{00000000-0005-0000-0000-00001C020000}"/>
    <cellStyle name="Comma [0] 2 2 4 2 4 2 2 2" xfId="36091" xr:uid="{6FA7EC23-9ACF-4966-BF52-1077953B954B}"/>
    <cellStyle name="Comma [0] 2 2 4 2 4 2 3" xfId="27339" xr:uid="{3A5E576C-540F-4252-827A-A4006130F4B4}"/>
    <cellStyle name="Comma [0] 2 2 4 2 4 3" xfId="14210" xr:uid="{00000000-0005-0000-0000-00001D020000}"/>
    <cellStyle name="Comma [0] 2 2 4 2 4 3 2" xfId="31715" xr:uid="{6DA4C891-6DC8-42F9-937B-ABB0707D73E1}"/>
    <cellStyle name="Comma [0] 2 2 4 2 4 4" xfId="22963" xr:uid="{58785CB6-6919-440E-B2E9-AC86473BBD51}"/>
    <cellStyle name="Comma [0] 2 2 4 2 5" xfId="7645" xr:uid="{00000000-0005-0000-0000-00001E020000}"/>
    <cellStyle name="Comma [0] 2 2 4 2 5 2" xfId="16398" xr:uid="{00000000-0005-0000-0000-00001F020000}"/>
    <cellStyle name="Comma [0] 2 2 4 2 5 2 2" xfId="33903" xr:uid="{EDA1DDDE-7D1B-4B8B-97AB-F8909CF2BF3F}"/>
    <cellStyle name="Comma [0] 2 2 4 2 5 3" xfId="25151" xr:uid="{AB3E083E-5D5C-4F60-AB0E-E8948D6C68B0}"/>
    <cellStyle name="Comma [0] 2 2 4 2 6" xfId="12022" xr:uid="{00000000-0005-0000-0000-000020020000}"/>
    <cellStyle name="Comma [0] 2 2 4 2 6 2" xfId="29527" xr:uid="{6793FDC1-E9C3-464F-A4E7-1805E36A3645}"/>
    <cellStyle name="Comma [0] 2 2 4 2 7" xfId="20775" xr:uid="{9625E9CF-EA7E-4AAE-9F5E-2A4327D88B54}"/>
    <cellStyle name="Comma [0] 2 2 4 3" xfId="3539" xr:uid="{00000000-0005-0000-0000-000021020000}"/>
    <cellStyle name="Comma [0] 2 2 4 3 2" xfId="4635" xr:uid="{00000000-0005-0000-0000-000022020000}"/>
    <cellStyle name="Comma [0] 2 2 4 3 2 2" xfId="6824" xr:uid="{00000000-0005-0000-0000-000023020000}"/>
    <cellStyle name="Comma [0] 2 2 4 3 2 2 2" xfId="11201" xr:uid="{00000000-0005-0000-0000-000024020000}"/>
    <cellStyle name="Comma [0] 2 2 4 3 2 2 2 2" xfId="19954" xr:uid="{00000000-0005-0000-0000-000025020000}"/>
    <cellStyle name="Comma [0] 2 2 4 3 2 2 2 2 2" xfId="37459" xr:uid="{ADE142CC-764E-42FF-8A46-4B100C879B24}"/>
    <cellStyle name="Comma [0] 2 2 4 3 2 2 2 3" xfId="28707" xr:uid="{FF9B0464-C996-43C8-B09E-2CEB03A4401F}"/>
    <cellStyle name="Comma [0] 2 2 4 3 2 2 3" xfId="15578" xr:uid="{00000000-0005-0000-0000-000026020000}"/>
    <cellStyle name="Comma [0] 2 2 4 3 2 2 3 2" xfId="33083" xr:uid="{A1921225-1847-4080-BEDD-F7677E0215B0}"/>
    <cellStyle name="Comma [0] 2 2 4 3 2 2 4" xfId="24331" xr:uid="{0145B124-3408-46A5-B9D4-C62B3779C2A2}"/>
    <cellStyle name="Comma [0] 2 2 4 3 2 3" xfId="9013" xr:uid="{00000000-0005-0000-0000-000027020000}"/>
    <cellStyle name="Comma [0] 2 2 4 3 2 3 2" xfId="17766" xr:uid="{00000000-0005-0000-0000-000028020000}"/>
    <cellStyle name="Comma [0] 2 2 4 3 2 3 2 2" xfId="35271" xr:uid="{18208CFE-D6F5-4484-9A66-EEF51ED21F0F}"/>
    <cellStyle name="Comma [0] 2 2 4 3 2 3 3" xfId="26519" xr:uid="{DA80E649-665D-4C0C-A037-2068E70EE632}"/>
    <cellStyle name="Comma [0] 2 2 4 3 2 4" xfId="13390" xr:uid="{00000000-0005-0000-0000-000029020000}"/>
    <cellStyle name="Comma [0] 2 2 4 3 2 4 2" xfId="30895" xr:uid="{B6C73381-5F39-463E-8B22-2610E4146680}"/>
    <cellStyle name="Comma [0] 2 2 4 3 2 5" xfId="22143" xr:uid="{14B40919-F394-4311-A958-5AE06882AC28}"/>
    <cellStyle name="Comma [0] 2 2 4 3 3" xfId="5730" xr:uid="{00000000-0005-0000-0000-00002A020000}"/>
    <cellStyle name="Comma [0] 2 2 4 3 3 2" xfId="10107" xr:uid="{00000000-0005-0000-0000-00002B020000}"/>
    <cellStyle name="Comma [0] 2 2 4 3 3 2 2" xfId="18860" xr:uid="{00000000-0005-0000-0000-00002C020000}"/>
    <cellStyle name="Comma [0] 2 2 4 3 3 2 2 2" xfId="36365" xr:uid="{F89B47BF-ADC7-404A-937C-42AE229ACF56}"/>
    <cellStyle name="Comma [0] 2 2 4 3 3 2 3" xfId="27613" xr:uid="{D7AD24CA-5DD7-4171-A5EC-10E125155070}"/>
    <cellStyle name="Comma [0] 2 2 4 3 3 3" xfId="14484" xr:uid="{00000000-0005-0000-0000-00002D020000}"/>
    <cellStyle name="Comma [0] 2 2 4 3 3 3 2" xfId="31989" xr:uid="{DA2822F8-408A-47E2-B037-2E4F5D3C6960}"/>
    <cellStyle name="Comma [0] 2 2 4 3 3 4" xfId="23237" xr:uid="{3A9342CA-05B3-4301-9F52-8CE1F2C0294B}"/>
    <cellStyle name="Comma [0] 2 2 4 3 4" xfId="7919" xr:uid="{00000000-0005-0000-0000-00002E020000}"/>
    <cellStyle name="Comma [0] 2 2 4 3 4 2" xfId="16672" xr:uid="{00000000-0005-0000-0000-00002F020000}"/>
    <cellStyle name="Comma [0] 2 2 4 3 4 2 2" xfId="34177" xr:uid="{0EEB54C6-8386-4617-958D-833306BB863D}"/>
    <cellStyle name="Comma [0] 2 2 4 3 4 3" xfId="25425" xr:uid="{187E8511-54BA-4BD4-834B-08C154BAD1B8}"/>
    <cellStyle name="Comma [0] 2 2 4 3 5" xfId="12296" xr:uid="{00000000-0005-0000-0000-000030020000}"/>
    <cellStyle name="Comma [0] 2 2 4 3 5 2" xfId="29801" xr:uid="{CCC77A72-9DA4-4F09-A94D-BB7D942A93EF}"/>
    <cellStyle name="Comma [0] 2 2 4 3 6" xfId="21049" xr:uid="{2E3FDC9D-9C77-4455-9DF2-93288083EB6F}"/>
    <cellStyle name="Comma [0] 2 2 4 4" xfId="4087" xr:uid="{00000000-0005-0000-0000-000031020000}"/>
    <cellStyle name="Comma [0] 2 2 4 4 2" xfId="6276" xr:uid="{00000000-0005-0000-0000-000032020000}"/>
    <cellStyle name="Comma [0] 2 2 4 4 2 2" xfId="10653" xr:uid="{00000000-0005-0000-0000-000033020000}"/>
    <cellStyle name="Comma [0] 2 2 4 4 2 2 2" xfId="19406" xr:uid="{00000000-0005-0000-0000-000034020000}"/>
    <cellStyle name="Comma [0] 2 2 4 4 2 2 2 2" xfId="36911" xr:uid="{00614DAF-989E-4A4F-9925-9D2C2C12EA52}"/>
    <cellStyle name="Comma [0] 2 2 4 4 2 2 3" xfId="28159" xr:uid="{D20C2C4D-E506-4FBE-B78D-7CC3EA309ED8}"/>
    <cellStyle name="Comma [0] 2 2 4 4 2 3" xfId="15030" xr:uid="{00000000-0005-0000-0000-000035020000}"/>
    <cellStyle name="Comma [0] 2 2 4 4 2 3 2" xfId="32535" xr:uid="{D2CBEF9E-59B8-4044-88AE-F9DE966E2A14}"/>
    <cellStyle name="Comma [0] 2 2 4 4 2 4" xfId="23783" xr:uid="{6CA64F1B-CC9B-4A0E-9E1C-64BEACBAF7E3}"/>
    <cellStyle name="Comma [0] 2 2 4 4 3" xfId="8465" xr:uid="{00000000-0005-0000-0000-000036020000}"/>
    <cellStyle name="Comma [0] 2 2 4 4 3 2" xfId="17218" xr:uid="{00000000-0005-0000-0000-000037020000}"/>
    <cellStyle name="Comma [0] 2 2 4 4 3 2 2" xfId="34723" xr:uid="{3DD74789-7C11-47C5-904C-A39ABFFC285A}"/>
    <cellStyle name="Comma [0] 2 2 4 4 3 3" xfId="25971" xr:uid="{64438696-3C4F-42BD-92CF-1C4B4E6A6069}"/>
    <cellStyle name="Comma [0] 2 2 4 4 4" xfId="12842" xr:uid="{00000000-0005-0000-0000-000038020000}"/>
    <cellStyle name="Comma [0] 2 2 4 4 4 2" xfId="30347" xr:uid="{FD2E3ADE-A3A5-4E0F-8DC9-A80251F30866}"/>
    <cellStyle name="Comma [0] 2 2 4 4 5" xfId="21595" xr:uid="{94882CEF-A034-4813-8704-C74FBFDAC7CA}"/>
    <cellStyle name="Comma [0] 2 2 4 5" xfId="5182" xr:uid="{00000000-0005-0000-0000-000039020000}"/>
    <cellStyle name="Comma [0] 2 2 4 5 2" xfId="9559" xr:uid="{00000000-0005-0000-0000-00003A020000}"/>
    <cellStyle name="Comma [0] 2 2 4 5 2 2" xfId="18312" xr:uid="{00000000-0005-0000-0000-00003B020000}"/>
    <cellStyle name="Comma [0] 2 2 4 5 2 2 2" xfId="35817" xr:uid="{E4D48D52-FA6B-4691-B1E1-76E9F17BE52B}"/>
    <cellStyle name="Comma [0] 2 2 4 5 2 3" xfId="27065" xr:uid="{2624BDC7-2491-4349-835C-8254827ADD1E}"/>
    <cellStyle name="Comma [0] 2 2 4 5 3" xfId="13936" xr:uid="{00000000-0005-0000-0000-00003C020000}"/>
    <cellStyle name="Comma [0] 2 2 4 5 3 2" xfId="31441" xr:uid="{3064C630-485E-438B-8987-63B106C6C5E1}"/>
    <cellStyle name="Comma [0] 2 2 4 5 4" xfId="22689" xr:uid="{2867EADB-CDBA-4065-8318-3F52A801C82B}"/>
    <cellStyle name="Comma [0] 2 2 4 6" xfId="7371" xr:uid="{00000000-0005-0000-0000-00003D020000}"/>
    <cellStyle name="Comma [0] 2 2 4 6 2" xfId="16124" xr:uid="{00000000-0005-0000-0000-00003E020000}"/>
    <cellStyle name="Comma [0] 2 2 4 6 2 2" xfId="33629" xr:uid="{C288363B-A225-48C8-AB2A-C19E17706527}"/>
    <cellStyle name="Comma [0] 2 2 4 6 3" xfId="24877" xr:uid="{A397494D-776C-4579-B29F-44DE7C2B580F}"/>
    <cellStyle name="Comma [0] 2 2 4 7" xfId="11748" xr:uid="{00000000-0005-0000-0000-00003F020000}"/>
    <cellStyle name="Comma [0] 2 2 4 7 2" xfId="29253" xr:uid="{C6BDBDC1-95EF-45E1-BF06-C6A612C02DF0}"/>
    <cellStyle name="Comma [0] 2 2 4 8" xfId="20501" xr:uid="{F4BE8BCB-0D40-452B-986E-0BDC3056973D}"/>
    <cellStyle name="Comma [0] 2 2 5" xfId="2871" xr:uid="{00000000-0005-0000-0000-000040020000}"/>
    <cellStyle name="Comma [0] 2 2 5 2" xfId="3150" xr:uid="{00000000-0005-0000-0000-000041020000}"/>
    <cellStyle name="Comma [0] 2 2 5 2 2" xfId="3703" xr:uid="{00000000-0005-0000-0000-000042020000}"/>
    <cellStyle name="Comma [0] 2 2 5 2 2 2" xfId="4799" xr:uid="{00000000-0005-0000-0000-000043020000}"/>
    <cellStyle name="Comma [0] 2 2 5 2 2 2 2" xfId="6988" xr:uid="{00000000-0005-0000-0000-000044020000}"/>
    <cellStyle name="Comma [0] 2 2 5 2 2 2 2 2" xfId="11365" xr:uid="{00000000-0005-0000-0000-000045020000}"/>
    <cellStyle name="Comma [0] 2 2 5 2 2 2 2 2 2" xfId="20118" xr:uid="{00000000-0005-0000-0000-000046020000}"/>
    <cellStyle name="Comma [0] 2 2 5 2 2 2 2 2 2 2" xfId="37623" xr:uid="{72B5CE78-2079-46BE-9FA3-15573B5AAEA8}"/>
    <cellStyle name="Comma [0] 2 2 5 2 2 2 2 2 3" xfId="28871" xr:uid="{34B33DF4-AEC7-4B4B-AB71-F32E2A16FECF}"/>
    <cellStyle name="Comma [0] 2 2 5 2 2 2 2 3" xfId="15742" xr:uid="{00000000-0005-0000-0000-000047020000}"/>
    <cellStyle name="Comma [0] 2 2 5 2 2 2 2 3 2" xfId="33247" xr:uid="{65B468B7-505E-4981-A8BC-19E542883F8F}"/>
    <cellStyle name="Comma [0] 2 2 5 2 2 2 2 4" xfId="24495" xr:uid="{C2AAB501-2CDC-4EC6-8709-B4FF1A8ABD5F}"/>
    <cellStyle name="Comma [0] 2 2 5 2 2 2 3" xfId="9177" xr:uid="{00000000-0005-0000-0000-000048020000}"/>
    <cellStyle name="Comma [0] 2 2 5 2 2 2 3 2" xfId="17930" xr:uid="{00000000-0005-0000-0000-000049020000}"/>
    <cellStyle name="Comma [0] 2 2 5 2 2 2 3 2 2" xfId="35435" xr:uid="{47718CC1-7CFA-4482-9ED5-F41EF1A556CA}"/>
    <cellStyle name="Comma [0] 2 2 5 2 2 2 3 3" xfId="26683" xr:uid="{27B4169A-E025-4DD5-90B3-47B7150DFE5A}"/>
    <cellStyle name="Comma [0] 2 2 5 2 2 2 4" xfId="13554" xr:uid="{00000000-0005-0000-0000-00004A020000}"/>
    <cellStyle name="Comma [0] 2 2 5 2 2 2 4 2" xfId="31059" xr:uid="{868188E2-4B86-46AD-8C5E-2E706FC3D4A9}"/>
    <cellStyle name="Comma [0] 2 2 5 2 2 2 5" xfId="22307" xr:uid="{7671E157-8077-47F8-809B-DE9E71866370}"/>
    <cellStyle name="Comma [0] 2 2 5 2 2 3" xfId="5894" xr:uid="{00000000-0005-0000-0000-00004B020000}"/>
    <cellStyle name="Comma [0] 2 2 5 2 2 3 2" xfId="10271" xr:uid="{00000000-0005-0000-0000-00004C020000}"/>
    <cellStyle name="Comma [0] 2 2 5 2 2 3 2 2" xfId="19024" xr:uid="{00000000-0005-0000-0000-00004D020000}"/>
    <cellStyle name="Comma [0] 2 2 5 2 2 3 2 2 2" xfId="36529" xr:uid="{3FE98456-D2BA-4E8B-9E04-6A77E1E621AB}"/>
    <cellStyle name="Comma [0] 2 2 5 2 2 3 2 3" xfId="27777" xr:uid="{FE896BD4-370B-4F1D-86E2-71DEBA5FD1E3}"/>
    <cellStyle name="Comma [0] 2 2 5 2 2 3 3" xfId="14648" xr:uid="{00000000-0005-0000-0000-00004E020000}"/>
    <cellStyle name="Comma [0] 2 2 5 2 2 3 3 2" xfId="32153" xr:uid="{D77F3013-BAA3-4B6D-95C5-DFF7A07AEF9D}"/>
    <cellStyle name="Comma [0] 2 2 5 2 2 3 4" xfId="23401" xr:uid="{C38AF6A2-F42B-4F6D-8BA6-B6DFE7B93A74}"/>
    <cellStyle name="Comma [0] 2 2 5 2 2 4" xfId="8083" xr:uid="{00000000-0005-0000-0000-00004F020000}"/>
    <cellStyle name="Comma [0] 2 2 5 2 2 4 2" xfId="16836" xr:uid="{00000000-0005-0000-0000-000050020000}"/>
    <cellStyle name="Comma [0] 2 2 5 2 2 4 2 2" xfId="34341" xr:uid="{0D040064-0738-4272-A3CB-A4A48EF42425}"/>
    <cellStyle name="Comma [0] 2 2 5 2 2 4 3" xfId="25589" xr:uid="{6258F881-9B97-4B1A-AD96-0C7B33218B0A}"/>
    <cellStyle name="Comma [0] 2 2 5 2 2 5" xfId="12460" xr:uid="{00000000-0005-0000-0000-000051020000}"/>
    <cellStyle name="Comma [0] 2 2 5 2 2 5 2" xfId="29965" xr:uid="{D7F97F96-B4CE-4044-8FE1-1F422A75F777}"/>
    <cellStyle name="Comma [0] 2 2 5 2 2 6" xfId="21213" xr:uid="{1FA02A0B-C9B5-45E7-8D56-E95165B492E3}"/>
    <cellStyle name="Comma [0] 2 2 5 2 3" xfId="4251" xr:uid="{00000000-0005-0000-0000-000052020000}"/>
    <cellStyle name="Comma [0] 2 2 5 2 3 2" xfId="6440" xr:uid="{00000000-0005-0000-0000-000053020000}"/>
    <cellStyle name="Comma [0] 2 2 5 2 3 2 2" xfId="10817" xr:uid="{00000000-0005-0000-0000-000054020000}"/>
    <cellStyle name="Comma [0] 2 2 5 2 3 2 2 2" xfId="19570" xr:uid="{00000000-0005-0000-0000-000055020000}"/>
    <cellStyle name="Comma [0] 2 2 5 2 3 2 2 2 2" xfId="37075" xr:uid="{EB36AA45-EA02-4C32-A7B3-EF6DD5A736DD}"/>
    <cellStyle name="Comma [0] 2 2 5 2 3 2 2 3" xfId="28323" xr:uid="{2F023E18-CC9D-4BFF-BE84-E1672BF3455C}"/>
    <cellStyle name="Comma [0] 2 2 5 2 3 2 3" xfId="15194" xr:uid="{00000000-0005-0000-0000-000056020000}"/>
    <cellStyle name="Comma [0] 2 2 5 2 3 2 3 2" xfId="32699" xr:uid="{63687402-0321-433B-8DBB-F17185C1F88C}"/>
    <cellStyle name="Comma [0] 2 2 5 2 3 2 4" xfId="23947" xr:uid="{53BC0726-A0CC-49CF-A0FA-940535F4A631}"/>
    <cellStyle name="Comma [0] 2 2 5 2 3 3" xfId="8629" xr:uid="{00000000-0005-0000-0000-000057020000}"/>
    <cellStyle name="Comma [0] 2 2 5 2 3 3 2" xfId="17382" xr:uid="{00000000-0005-0000-0000-000058020000}"/>
    <cellStyle name="Comma [0] 2 2 5 2 3 3 2 2" xfId="34887" xr:uid="{531E7A7C-959D-4BAB-B185-CE6B9FC7EA42}"/>
    <cellStyle name="Comma [0] 2 2 5 2 3 3 3" xfId="26135" xr:uid="{C0C0C5A5-5DFC-4F88-B0C2-9AEA32E04C78}"/>
    <cellStyle name="Comma [0] 2 2 5 2 3 4" xfId="13006" xr:uid="{00000000-0005-0000-0000-000059020000}"/>
    <cellStyle name="Comma [0] 2 2 5 2 3 4 2" xfId="30511" xr:uid="{897A1AE8-D4F5-4166-9FB7-7671270D42FE}"/>
    <cellStyle name="Comma [0] 2 2 5 2 3 5" xfId="21759" xr:uid="{F61F8443-C932-4048-969D-1ECE609578EC}"/>
    <cellStyle name="Comma [0] 2 2 5 2 4" xfId="5346" xr:uid="{00000000-0005-0000-0000-00005A020000}"/>
    <cellStyle name="Comma [0] 2 2 5 2 4 2" xfId="9723" xr:uid="{00000000-0005-0000-0000-00005B020000}"/>
    <cellStyle name="Comma [0] 2 2 5 2 4 2 2" xfId="18476" xr:uid="{00000000-0005-0000-0000-00005C020000}"/>
    <cellStyle name="Comma [0] 2 2 5 2 4 2 2 2" xfId="35981" xr:uid="{9A14270D-045C-43A1-80C2-9A355B443F2B}"/>
    <cellStyle name="Comma [0] 2 2 5 2 4 2 3" xfId="27229" xr:uid="{D26E921B-8ECB-4087-ADFA-5FC8B2272666}"/>
    <cellStyle name="Comma [0] 2 2 5 2 4 3" xfId="14100" xr:uid="{00000000-0005-0000-0000-00005D020000}"/>
    <cellStyle name="Comma [0] 2 2 5 2 4 3 2" xfId="31605" xr:uid="{38A8DD0F-5F25-402D-BCC8-DD0367F4DF91}"/>
    <cellStyle name="Comma [0] 2 2 5 2 4 4" xfId="22853" xr:uid="{07616ED5-CDED-4442-A871-F18324449F9A}"/>
    <cellStyle name="Comma [0] 2 2 5 2 5" xfId="7535" xr:uid="{00000000-0005-0000-0000-00005E020000}"/>
    <cellStyle name="Comma [0] 2 2 5 2 5 2" xfId="16288" xr:uid="{00000000-0005-0000-0000-00005F020000}"/>
    <cellStyle name="Comma [0] 2 2 5 2 5 2 2" xfId="33793" xr:uid="{CEDC528B-004A-479D-95D2-A22C96E1C4CD}"/>
    <cellStyle name="Comma [0] 2 2 5 2 5 3" xfId="25041" xr:uid="{ACF7370F-CE59-459D-8332-2A0B61B9F9B7}"/>
    <cellStyle name="Comma [0] 2 2 5 2 6" xfId="11912" xr:uid="{00000000-0005-0000-0000-000060020000}"/>
    <cellStyle name="Comma [0] 2 2 5 2 6 2" xfId="29417" xr:uid="{1C61E97E-7902-4DE5-B32F-F555FDEEC9E0}"/>
    <cellStyle name="Comma [0] 2 2 5 2 7" xfId="20665" xr:uid="{8D4F0FE5-6E15-4BAE-B2C0-53266CBCC2D3}"/>
    <cellStyle name="Comma [0] 2 2 5 3" xfId="3429" xr:uid="{00000000-0005-0000-0000-000061020000}"/>
    <cellStyle name="Comma [0] 2 2 5 3 2" xfId="4525" xr:uid="{00000000-0005-0000-0000-000062020000}"/>
    <cellStyle name="Comma [0] 2 2 5 3 2 2" xfId="6714" xr:uid="{00000000-0005-0000-0000-000063020000}"/>
    <cellStyle name="Comma [0] 2 2 5 3 2 2 2" xfId="11091" xr:uid="{00000000-0005-0000-0000-000064020000}"/>
    <cellStyle name="Comma [0] 2 2 5 3 2 2 2 2" xfId="19844" xr:uid="{00000000-0005-0000-0000-000065020000}"/>
    <cellStyle name="Comma [0] 2 2 5 3 2 2 2 2 2" xfId="37349" xr:uid="{8AED1AD5-8BFC-45F8-893B-5FABC72F5D15}"/>
    <cellStyle name="Comma [0] 2 2 5 3 2 2 2 3" xfId="28597" xr:uid="{6C286574-C97B-4A7A-8F5E-36F0C931510B}"/>
    <cellStyle name="Comma [0] 2 2 5 3 2 2 3" xfId="15468" xr:uid="{00000000-0005-0000-0000-000066020000}"/>
    <cellStyle name="Comma [0] 2 2 5 3 2 2 3 2" xfId="32973" xr:uid="{8075F90E-7246-4883-B4B4-DF36C17BB94B}"/>
    <cellStyle name="Comma [0] 2 2 5 3 2 2 4" xfId="24221" xr:uid="{ECA50478-AE50-4489-95A5-A85F6389066A}"/>
    <cellStyle name="Comma [0] 2 2 5 3 2 3" xfId="8903" xr:uid="{00000000-0005-0000-0000-000067020000}"/>
    <cellStyle name="Comma [0] 2 2 5 3 2 3 2" xfId="17656" xr:uid="{00000000-0005-0000-0000-000068020000}"/>
    <cellStyle name="Comma [0] 2 2 5 3 2 3 2 2" xfId="35161" xr:uid="{D2D46541-CB91-4CE0-9B62-9CBF5D3916B6}"/>
    <cellStyle name="Comma [0] 2 2 5 3 2 3 3" xfId="26409" xr:uid="{3C01178E-62ED-4E15-AA2E-8DF4AE125A64}"/>
    <cellStyle name="Comma [0] 2 2 5 3 2 4" xfId="13280" xr:uid="{00000000-0005-0000-0000-000069020000}"/>
    <cellStyle name="Comma [0] 2 2 5 3 2 4 2" xfId="30785" xr:uid="{748D1701-93DA-4B92-818E-2FB89C15525F}"/>
    <cellStyle name="Comma [0] 2 2 5 3 2 5" xfId="22033" xr:uid="{FB2E2BD6-FD75-45F6-B454-71DA40CA3F15}"/>
    <cellStyle name="Comma [0] 2 2 5 3 3" xfId="5620" xr:uid="{00000000-0005-0000-0000-00006A020000}"/>
    <cellStyle name="Comma [0] 2 2 5 3 3 2" xfId="9997" xr:uid="{00000000-0005-0000-0000-00006B020000}"/>
    <cellStyle name="Comma [0] 2 2 5 3 3 2 2" xfId="18750" xr:uid="{00000000-0005-0000-0000-00006C020000}"/>
    <cellStyle name="Comma [0] 2 2 5 3 3 2 2 2" xfId="36255" xr:uid="{278652DF-3986-49E0-95C1-464F3C57A4CC}"/>
    <cellStyle name="Comma [0] 2 2 5 3 3 2 3" xfId="27503" xr:uid="{1760CBE7-500A-4944-9018-4008E45A3DEF}"/>
    <cellStyle name="Comma [0] 2 2 5 3 3 3" xfId="14374" xr:uid="{00000000-0005-0000-0000-00006D020000}"/>
    <cellStyle name="Comma [0] 2 2 5 3 3 3 2" xfId="31879" xr:uid="{4F77FA87-CF3E-43FB-91B7-B7AD066190FE}"/>
    <cellStyle name="Comma [0] 2 2 5 3 3 4" xfId="23127" xr:uid="{594D1825-C3C5-45D1-B789-F208D61CB676}"/>
    <cellStyle name="Comma [0] 2 2 5 3 4" xfId="7809" xr:uid="{00000000-0005-0000-0000-00006E020000}"/>
    <cellStyle name="Comma [0] 2 2 5 3 4 2" xfId="16562" xr:uid="{00000000-0005-0000-0000-00006F020000}"/>
    <cellStyle name="Comma [0] 2 2 5 3 4 2 2" xfId="34067" xr:uid="{D4CB7FB3-2C2B-4EC0-A57D-E0520E1DF213}"/>
    <cellStyle name="Comma [0] 2 2 5 3 4 3" xfId="25315" xr:uid="{F5294769-CAEB-428E-A0A9-4D0ED644CAA5}"/>
    <cellStyle name="Comma [0] 2 2 5 3 5" xfId="12186" xr:uid="{00000000-0005-0000-0000-000070020000}"/>
    <cellStyle name="Comma [0] 2 2 5 3 5 2" xfId="29691" xr:uid="{19F397C6-506C-4FCC-9767-E74C5F796745}"/>
    <cellStyle name="Comma [0] 2 2 5 3 6" xfId="20939" xr:uid="{3826EFDB-87FB-4296-B64F-BAA925E50656}"/>
    <cellStyle name="Comma [0] 2 2 5 4" xfId="3977" xr:uid="{00000000-0005-0000-0000-000071020000}"/>
    <cellStyle name="Comma [0] 2 2 5 4 2" xfId="6166" xr:uid="{00000000-0005-0000-0000-000072020000}"/>
    <cellStyle name="Comma [0] 2 2 5 4 2 2" xfId="10543" xr:uid="{00000000-0005-0000-0000-000073020000}"/>
    <cellStyle name="Comma [0] 2 2 5 4 2 2 2" xfId="19296" xr:uid="{00000000-0005-0000-0000-000074020000}"/>
    <cellStyle name="Comma [0] 2 2 5 4 2 2 2 2" xfId="36801" xr:uid="{DF4C7146-49AB-4CAA-9969-BEE833EBF849}"/>
    <cellStyle name="Comma [0] 2 2 5 4 2 2 3" xfId="28049" xr:uid="{A08EADAC-2D76-4AD6-AE54-F7BD25EAB5DE}"/>
    <cellStyle name="Comma [0] 2 2 5 4 2 3" xfId="14920" xr:uid="{00000000-0005-0000-0000-000075020000}"/>
    <cellStyle name="Comma [0] 2 2 5 4 2 3 2" xfId="32425" xr:uid="{D9F6A61A-8004-43CA-AF47-0CF6DFA8AE8A}"/>
    <cellStyle name="Comma [0] 2 2 5 4 2 4" xfId="23673" xr:uid="{D4B6D52A-BB83-4C9C-A18C-DE1990B46F62}"/>
    <cellStyle name="Comma [0] 2 2 5 4 3" xfId="8355" xr:uid="{00000000-0005-0000-0000-000076020000}"/>
    <cellStyle name="Comma [0] 2 2 5 4 3 2" xfId="17108" xr:uid="{00000000-0005-0000-0000-000077020000}"/>
    <cellStyle name="Comma [0] 2 2 5 4 3 2 2" xfId="34613" xr:uid="{6D994B74-2517-41FB-A3A5-72CD3881A5ED}"/>
    <cellStyle name="Comma [0] 2 2 5 4 3 3" xfId="25861" xr:uid="{C993CF90-8A0D-401C-92F4-7C53CA422C86}"/>
    <cellStyle name="Comma [0] 2 2 5 4 4" xfId="12732" xr:uid="{00000000-0005-0000-0000-000078020000}"/>
    <cellStyle name="Comma [0] 2 2 5 4 4 2" xfId="30237" xr:uid="{A36BF20C-5AF1-43F0-962C-72081214990A}"/>
    <cellStyle name="Comma [0] 2 2 5 4 5" xfId="21485" xr:uid="{E7E889B3-25ED-4549-8BFF-74F13DD0C4DD}"/>
    <cellStyle name="Comma [0] 2 2 5 5" xfId="5072" xr:uid="{00000000-0005-0000-0000-000079020000}"/>
    <cellStyle name="Comma [0] 2 2 5 5 2" xfId="9449" xr:uid="{00000000-0005-0000-0000-00007A020000}"/>
    <cellStyle name="Comma [0] 2 2 5 5 2 2" xfId="18202" xr:uid="{00000000-0005-0000-0000-00007B020000}"/>
    <cellStyle name="Comma [0] 2 2 5 5 2 2 2" xfId="35707" xr:uid="{ABF04F54-8873-48F1-9E96-20265E1FC38B}"/>
    <cellStyle name="Comma [0] 2 2 5 5 2 3" xfId="26955" xr:uid="{D35D00EB-523B-4F2E-9AE3-248292A348D8}"/>
    <cellStyle name="Comma [0] 2 2 5 5 3" xfId="13826" xr:uid="{00000000-0005-0000-0000-00007C020000}"/>
    <cellStyle name="Comma [0] 2 2 5 5 3 2" xfId="31331" xr:uid="{6BAD1AF2-52A7-4B37-972B-F1558F7720EA}"/>
    <cellStyle name="Comma [0] 2 2 5 5 4" xfId="22579" xr:uid="{0AAB07A7-533E-408F-BBF0-9D5116057586}"/>
    <cellStyle name="Comma [0] 2 2 5 6" xfId="7261" xr:uid="{00000000-0005-0000-0000-00007D020000}"/>
    <cellStyle name="Comma [0] 2 2 5 6 2" xfId="16014" xr:uid="{00000000-0005-0000-0000-00007E020000}"/>
    <cellStyle name="Comma [0] 2 2 5 6 2 2" xfId="33519" xr:uid="{B5963E5C-BD80-40B6-AA7D-DBB36038EF16}"/>
    <cellStyle name="Comma [0] 2 2 5 6 3" xfId="24767" xr:uid="{855D8B6B-8C70-4A5C-9F2C-109EECB92E15}"/>
    <cellStyle name="Comma [0] 2 2 5 7" xfId="11638" xr:uid="{00000000-0005-0000-0000-00007F020000}"/>
    <cellStyle name="Comma [0] 2 2 5 7 2" xfId="29143" xr:uid="{B4F5FC4E-D405-4305-942B-A7E76DE05902}"/>
    <cellStyle name="Comma [0] 2 2 5 8" xfId="20391" xr:uid="{51BE8045-0091-43D9-BB4D-FBE1AF620776}"/>
    <cellStyle name="Comma [0] 2 2 6" xfId="3100" xr:uid="{00000000-0005-0000-0000-000080020000}"/>
    <cellStyle name="Comma [0] 2 2 6 2" xfId="3654" xr:uid="{00000000-0005-0000-0000-000081020000}"/>
    <cellStyle name="Comma [0] 2 2 6 2 2" xfId="4750" xr:uid="{00000000-0005-0000-0000-000082020000}"/>
    <cellStyle name="Comma [0] 2 2 6 2 2 2" xfId="6939" xr:uid="{00000000-0005-0000-0000-000083020000}"/>
    <cellStyle name="Comma [0] 2 2 6 2 2 2 2" xfId="11316" xr:uid="{00000000-0005-0000-0000-000084020000}"/>
    <cellStyle name="Comma [0] 2 2 6 2 2 2 2 2" xfId="20069" xr:uid="{00000000-0005-0000-0000-000085020000}"/>
    <cellStyle name="Comma [0] 2 2 6 2 2 2 2 2 2" xfId="37574" xr:uid="{707A1BBD-F8BB-4548-805E-DF8500FE253F}"/>
    <cellStyle name="Comma [0] 2 2 6 2 2 2 2 3" xfId="28822" xr:uid="{C0D220C3-ACAC-4581-B80E-D66472561EB7}"/>
    <cellStyle name="Comma [0] 2 2 6 2 2 2 3" xfId="15693" xr:uid="{00000000-0005-0000-0000-000086020000}"/>
    <cellStyle name="Comma [0] 2 2 6 2 2 2 3 2" xfId="33198" xr:uid="{49E423C8-87C2-48E6-A7ED-510E944EDE15}"/>
    <cellStyle name="Comma [0] 2 2 6 2 2 2 4" xfId="24446" xr:uid="{1828AF82-13B6-468D-BD8F-6E335F012414}"/>
    <cellStyle name="Comma [0] 2 2 6 2 2 3" xfId="9128" xr:uid="{00000000-0005-0000-0000-000087020000}"/>
    <cellStyle name="Comma [0] 2 2 6 2 2 3 2" xfId="17881" xr:uid="{00000000-0005-0000-0000-000088020000}"/>
    <cellStyle name="Comma [0] 2 2 6 2 2 3 2 2" xfId="35386" xr:uid="{B21D21BB-6311-47B6-A106-F07588AE1872}"/>
    <cellStyle name="Comma [0] 2 2 6 2 2 3 3" xfId="26634" xr:uid="{3D56CF85-61EA-491A-80F8-2A3EE89550CC}"/>
    <cellStyle name="Comma [0] 2 2 6 2 2 4" xfId="13505" xr:uid="{00000000-0005-0000-0000-000089020000}"/>
    <cellStyle name="Comma [0] 2 2 6 2 2 4 2" xfId="31010" xr:uid="{5F447D47-6A85-4905-9185-0DDF9047F474}"/>
    <cellStyle name="Comma [0] 2 2 6 2 2 5" xfId="22258" xr:uid="{081EBB1E-3D40-41EF-BC5E-B6CDE81B4DF9}"/>
    <cellStyle name="Comma [0] 2 2 6 2 3" xfId="5845" xr:uid="{00000000-0005-0000-0000-00008A020000}"/>
    <cellStyle name="Comma [0] 2 2 6 2 3 2" xfId="10222" xr:uid="{00000000-0005-0000-0000-00008B020000}"/>
    <cellStyle name="Comma [0] 2 2 6 2 3 2 2" xfId="18975" xr:uid="{00000000-0005-0000-0000-00008C020000}"/>
    <cellStyle name="Comma [0] 2 2 6 2 3 2 2 2" xfId="36480" xr:uid="{815BA30E-7A56-404E-9263-7454B8891AF8}"/>
    <cellStyle name="Comma [0] 2 2 6 2 3 2 3" xfId="27728" xr:uid="{A6205151-C8A1-435B-8C2C-CEFD0B9EE302}"/>
    <cellStyle name="Comma [0] 2 2 6 2 3 3" xfId="14599" xr:uid="{00000000-0005-0000-0000-00008D020000}"/>
    <cellStyle name="Comma [0] 2 2 6 2 3 3 2" xfId="32104" xr:uid="{9688123C-1E68-4FAF-8636-A22EBCF3180A}"/>
    <cellStyle name="Comma [0] 2 2 6 2 3 4" xfId="23352" xr:uid="{D58026AA-CED1-4DCF-A36D-783D206C8CAD}"/>
    <cellStyle name="Comma [0] 2 2 6 2 4" xfId="8034" xr:uid="{00000000-0005-0000-0000-00008E020000}"/>
    <cellStyle name="Comma [0] 2 2 6 2 4 2" xfId="16787" xr:uid="{00000000-0005-0000-0000-00008F020000}"/>
    <cellStyle name="Comma [0] 2 2 6 2 4 2 2" xfId="34292" xr:uid="{11A21998-BC1C-4CDB-BCCA-01E6B31200D4}"/>
    <cellStyle name="Comma [0] 2 2 6 2 4 3" xfId="25540" xr:uid="{32F97B7A-081C-4B93-9667-6CA458E4D7F6}"/>
    <cellStyle name="Comma [0] 2 2 6 2 5" xfId="12411" xr:uid="{00000000-0005-0000-0000-000090020000}"/>
    <cellStyle name="Comma [0] 2 2 6 2 5 2" xfId="29916" xr:uid="{34C3C313-5610-4AFD-9B25-700F72AB939E}"/>
    <cellStyle name="Comma [0] 2 2 6 2 6" xfId="21164" xr:uid="{91029B25-CD32-437A-8DDC-ECA0414A77D5}"/>
    <cellStyle name="Comma [0] 2 2 6 3" xfId="4202" xr:uid="{00000000-0005-0000-0000-000091020000}"/>
    <cellStyle name="Comma [0] 2 2 6 3 2" xfId="6391" xr:uid="{00000000-0005-0000-0000-000092020000}"/>
    <cellStyle name="Comma [0] 2 2 6 3 2 2" xfId="10768" xr:uid="{00000000-0005-0000-0000-000093020000}"/>
    <cellStyle name="Comma [0] 2 2 6 3 2 2 2" xfId="19521" xr:uid="{00000000-0005-0000-0000-000094020000}"/>
    <cellStyle name="Comma [0] 2 2 6 3 2 2 2 2" xfId="37026" xr:uid="{1898FE69-AC6C-4B9B-8AD7-B2066FE0B0B8}"/>
    <cellStyle name="Comma [0] 2 2 6 3 2 2 3" xfId="28274" xr:uid="{73949FD4-ECBF-4154-A462-6A62C8687BC9}"/>
    <cellStyle name="Comma [0] 2 2 6 3 2 3" xfId="15145" xr:uid="{00000000-0005-0000-0000-000095020000}"/>
    <cellStyle name="Comma [0] 2 2 6 3 2 3 2" xfId="32650" xr:uid="{AE806B4E-AA07-4AE3-AB80-81949F232BD2}"/>
    <cellStyle name="Comma [0] 2 2 6 3 2 4" xfId="23898" xr:uid="{343BC0E5-BDB3-4F32-8A15-92A157EF22D4}"/>
    <cellStyle name="Comma [0] 2 2 6 3 3" xfId="8580" xr:uid="{00000000-0005-0000-0000-000096020000}"/>
    <cellStyle name="Comma [0] 2 2 6 3 3 2" xfId="17333" xr:uid="{00000000-0005-0000-0000-000097020000}"/>
    <cellStyle name="Comma [0] 2 2 6 3 3 2 2" xfId="34838" xr:uid="{CD8629A7-CA12-4B89-9CAE-BF13E9A6A66A}"/>
    <cellStyle name="Comma [0] 2 2 6 3 3 3" xfId="26086" xr:uid="{87134BDE-75C2-4EC6-A971-351B35BE4215}"/>
    <cellStyle name="Comma [0] 2 2 6 3 4" xfId="12957" xr:uid="{00000000-0005-0000-0000-000098020000}"/>
    <cellStyle name="Comma [0] 2 2 6 3 4 2" xfId="30462" xr:uid="{EC42B0A5-8898-4460-9CC7-4274974671CE}"/>
    <cellStyle name="Comma [0] 2 2 6 3 5" xfId="21710" xr:uid="{0121DEB9-58F2-4C88-B089-D30BDBA993D7}"/>
    <cellStyle name="Comma [0] 2 2 6 4" xfId="5297" xr:uid="{00000000-0005-0000-0000-000099020000}"/>
    <cellStyle name="Comma [0] 2 2 6 4 2" xfId="9674" xr:uid="{00000000-0005-0000-0000-00009A020000}"/>
    <cellStyle name="Comma [0] 2 2 6 4 2 2" xfId="18427" xr:uid="{00000000-0005-0000-0000-00009B020000}"/>
    <cellStyle name="Comma [0] 2 2 6 4 2 2 2" xfId="35932" xr:uid="{25EE0588-F57A-4BC8-A097-8BD4B296B89F}"/>
    <cellStyle name="Comma [0] 2 2 6 4 2 3" xfId="27180" xr:uid="{66C83DF1-4A6D-49BF-B11F-FEF8324734B1}"/>
    <cellStyle name="Comma [0] 2 2 6 4 3" xfId="14051" xr:uid="{00000000-0005-0000-0000-00009C020000}"/>
    <cellStyle name="Comma [0] 2 2 6 4 3 2" xfId="31556" xr:uid="{983BFE8F-08E8-4A87-8154-8CA3876C9D6C}"/>
    <cellStyle name="Comma [0] 2 2 6 4 4" xfId="22804" xr:uid="{439143BC-A47A-45AA-A6F4-0818491E86F7}"/>
    <cellStyle name="Comma [0] 2 2 6 5" xfId="7486" xr:uid="{00000000-0005-0000-0000-00009D020000}"/>
    <cellStyle name="Comma [0] 2 2 6 5 2" xfId="16239" xr:uid="{00000000-0005-0000-0000-00009E020000}"/>
    <cellStyle name="Comma [0] 2 2 6 5 2 2" xfId="33744" xr:uid="{57B3B804-10CB-47C1-AB2B-37A3CC55D45E}"/>
    <cellStyle name="Comma [0] 2 2 6 5 3" xfId="24992" xr:uid="{7CBA576B-EC5C-43A2-B163-3FF96F088CD4}"/>
    <cellStyle name="Comma [0] 2 2 6 6" xfId="11863" xr:uid="{00000000-0005-0000-0000-00009F020000}"/>
    <cellStyle name="Comma [0] 2 2 6 6 2" xfId="29368" xr:uid="{707BA9B5-9B3C-4A25-AA6B-5D9C97D69FB0}"/>
    <cellStyle name="Comma [0] 2 2 6 7" xfId="20616" xr:uid="{1F7E1F8C-9226-4E26-B7DB-C4A6E24B6371}"/>
    <cellStyle name="Comma [0] 2 2 7" xfId="3379" xr:uid="{00000000-0005-0000-0000-0000A0020000}"/>
    <cellStyle name="Comma [0] 2 2 7 2" xfId="4476" xr:uid="{00000000-0005-0000-0000-0000A1020000}"/>
    <cellStyle name="Comma [0] 2 2 7 2 2" xfId="6665" xr:uid="{00000000-0005-0000-0000-0000A2020000}"/>
    <cellStyle name="Comma [0] 2 2 7 2 2 2" xfId="11042" xr:uid="{00000000-0005-0000-0000-0000A3020000}"/>
    <cellStyle name="Comma [0] 2 2 7 2 2 2 2" xfId="19795" xr:uid="{00000000-0005-0000-0000-0000A4020000}"/>
    <cellStyle name="Comma [0] 2 2 7 2 2 2 2 2" xfId="37300" xr:uid="{A8C6D996-F37C-4BA6-8911-792CCDDC7A1A}"/>
    <cellStyle name="Comma [0] 2 2 7 2 2 2 3" xfId="28548" xr:uid="{9A963F83-8C6E-4ADB-ADD8-E4A447D67E49}"/>
    <cellStyle name="Comma [0] 2 2 7 2 2 3" xfId="15419" xr:uid="{00000000-0005-0000-0000-0000A5020000}"/>
    <cellStyle name="Comma [0] 2 2 7 2 2 3 2" xfId="32924" xr:uid="{8C57133D-88B0-46C2-BCAE-20368BC0DEFD}"/>
    <cellStyle name="Comma [0] 2 2 7 2 2 4" xfId="24172" xr:uid="{C48A08CC-458E-4209-BF82-7F04C5D0D5A9}"/>
    <cellStyle name="Comma [0] 2 2 7 2 3" xfId="8854" xr:uid="{00000000-0005-0000-0000-0000A6020000}"/>
    <cellStyle name="Comma [0] 2 2 7 2 3 2" xfId="17607" xr:uid="{00000000-0005-0000-0000-0000A7020000}"/>
    <cellStyle name="Comma [0] 2 2 7 2 3 2 2" xfId="35112" xr:uid="{8763172D-B03E-4EE8-9AEC-349146EF53C9}"/>
    <cellStyle name="Comma [0] 2 2 7 2 3 3" xfId="26360" xr:uid="{C981616A-6ADF-423F-854F-6A6E523836FA}"/>
    <cellStyle name="Comma [0] 2 2 7 2 4" xfId="13231" xr:uid="{00000000-0005-0000-0000-0000A8020000}"/>
    <cellStyle name="Comma [0] 2 2 7 2 4 2" xfId="30736" xr:uid="{7FA25512-BAD7-4ED4-9648-32B5EEBEF408}"/>
    <cellStyle name="Comma [0] 2 2 7 2 5" xfId="21984" xr:uid="{516AA881-1AF2-463A-A2D7-0644FC0932F6}"/>
    <cellStyle name="Comma [0] 2 2 7 3" xfId="5571" xr:uid="{00000000-0005-0000-0000-0000A9020000}"/>
    <cellStyle name="Comma [0] 2 2 7 3 2" xfId="9948" xr:uid="{00000000-0005-0000-0000-0000AA020000}"/>
    <cellStyle name="Comma [0] 2 2 7 3 2 2" xfId="18701" xr:uid="{00000000-0005-0000-0000-0000AB020000}"/>
    <cellStyle name="Comma [0] 2 2 7 3 2 2 2" xfId="36206" xr:uid="{5A4D9D93-599E-4A30-9940-1DD63D621F0D}"/>
    <cellStyle name="Comma [0] 2 2 7 3 2 3" xfId="27454" xr:uid="{1E7EB30B-4CE5-44C7-95EA-64AF5E537867}"/>
    <cellStyle name="Comma [0] 2 2 7 3 3" xfId="14325" xr:uid="{00000000-0005-0000-0000-0000AC020000}"/>
    <cellStyle name="Comma [0] 2 2 7 3 3 2" xfId="31830" xr:uid="{78665857-9C5C-476F-82AB-6309556186B0}"/>
    <cellStyle name="Comma [0] 2 2 7 3 4" xfId="23078" xr:uid="{AA1DAE58-351C-4B63-88E4-0D7B99F18A0D}"/>
    <cellStyle name="Comma [0] 2 2 7 4" xfId="7760" xr:uid="{00000000-0005-0000-0000-0000AD020000}"/>
    <cellStyle name="Comma [0] 2 2 7 4 2" xfId="16513" xr:uid="{00000000-0005-0000-0000-0000AE020000}"/>
    <cellStyle name="Comma [0] 2 2 7 4 2 2" xfId="34018" xr:uid="{4FAC696A-7580-4636-A1B6-B5F4230C5D64}"/>
    <cellStyle name="Comma [0] 2 2 7 4 3" xfId="25266" xr:uid="{0C214903-BC1D-4CE3-BEDE-4BC9D1C650B6}"/>
    <cellStyle name="Comma [0] 2 2 7 5" xfId="12137" xr:uid="{00000000-0005-0000-0000-0000AF020000}"/>
    <cellStyle name="Comma [0] 2 2 7 5 2" xfId="29642" xr:uid="{3DB1D9B9-25BF-4609-8344-98BE2FF88217}"/>
    <cellStyle name="Comma [0] 2 2 7 6" xfId="20890" xr:uid="{C9BFB73E-A00F-48B2-B67C-815ACD7B49D9}"/>
    <cellStyle name="Comma [0] 2 2 8" xfId="3929" xr:uid="{00000000-0005-0000-0000-0000B0020000}"/>
    <cellStyle name="Comma [0] 2 2 8 2" xfId="6118" xr:uid="{00000000-0005-0000-0000-0000B1020000}"/>
    <cellStyle name="Comma [0] 2 2 8 2 2" xfId="10495" xr:uid="{00000000-0005-0000-0000-0000B2020000}"/>
    <cellStyle name="Comma [0] 2 2 8 2 2 2" xfId="19248" xr:uid="{00000000-0005-0000-0000-0000B3020000}"/>
    <cellStyle name="Comma [0] 2 2 8 2 2 2 2" xfId="36753" xr:uid="{35054AEA-AE1F-4D27-BBD8-DFCE92569069}"/>
    <cellStyle name="Comma [0] 2 2 8 2 2 3" xfId="28001" xr:uid="{4788EF12-144F-4943-A296-095F8529C3B5}"/>
    <cellStyle name="Comma [0] 2 2 8 2 3" xfId="14872" xr:uid="{00000000-0005-0000-0000-0000B4020000}"/>
    <cellStyle name="Comma [0] 2 2 8 2 3 2" xfId="32377" xr:uid="{4877E25E-B4D1-420E-AE75-C378A2842B02}"/>
    <cellStyle name="Comma [0] 2 2 8 2 4" xfId="23625" xr:uid="{3371E2E0-1026-47E7-907D-A04E687A8735}"/>
    <cellStyle name="Comma [0] 2 2 8 3" xfId="8307" xr:uid="{00000000-0005-0000-0000-0000B5020000}"/>
    <cellStyle name="Comma [0] 2 2 8 3 2" xfId="17060" xr:uid="{00000000-0005-0000-0000-0000B6020000}"/>
    <cellStyle name="Comma [0] 2 2 8 3 2 2" xfId="34565" xr:uid="{31CD54A5-F748-4B0A-A96D-5089C483F8DF}"/>
    <cellStyle name="Comma [0] 2 2 8 3 3" xfId="25813" xr:uid="{F9CC7CA4-052C-4B9D-984C-4EFE7FD239C0}"/>
    <cellStyle name="Comma [0] 2 2 8 4" xfId="12684" xr:uid="{00000000-0005-0000-0000-0000B7020000}"/>
    <cellStyle name="Comma [0] 2 2 8 4 2" xfId="30189" xr:uid="{9F3CBC4A-0A4E-4CEC-B2B9-E621F4622141}"/>
    <cellStyle name="Comma [0] 2 2 8 5" xfId="21437" xr:uid="{66C22C66-8BA3-4EDF-B6BF-199BAA15F681}"/>
    <cellStyle name="Comma [0] 2 2 9" xfId="5024" xr:uid="{00000000-0005-0000-0000-0000B8020000}"/>
    <cellStyle name="Comma [0] 2 2 9 2" xfId="9401" xr:uid="{00000000-0005-0000-0000-0000B9020000}"/>
    <cellStyle name="Comma [0] 2 2 9 2 2" xfId="18154" xr:uid="{00000000-0005-0000-0000-0000BA020000}"/>
    <cellStyle name="Comma [0] 2 2 9 2 2 2" xfId="35659" xr:uid="{D93280DB-4C60-499A-BE32-593077E813AD}"/>
    <cellStyle name="Comma [0] 2 2 9 2 3" xfId="26907" xr:uid="{1D485EF0-424D-4675-B0CC-7DB6B4B33DA6}"/>
    <cellStyle name="Comma [0] 2 2 9 3" xfId="13778" xr:uid="{00000000-0005-0000-0000-0000BB020000}"/>
    <cellStyle name="Comma [0] 2 2 9 3 2" xfId="31283" xr:uid="{4780E7B0-6071-4EA3-9CDD-37B06422C291}"/>
    <cellStyle name="Comma [0] 2 2 9 4" xfId="22531" xr:uid="{A7DD6D14-5626-4D4F-B13A-8007FB511F7A}"/>
    <cellStyle name="Comma [0] 2 3" xfId="74" xr:uid="{00000000-0005-0000-0000-0000BC020000}"/>
    <cellStyle name="Comma [0] 2 3 10" xfId="11592" xr:uid="{00000000-0005-0000-0000-0000BD020000}"/>
    <cellStyle name="Comma [0] 2 3 10 2" xfId="29097" xr:uid="{6EB44666-7518-4DBE-9239-F87CBCAEF28C}"/>
    <cellStyle name="Comma [0] 2 3 11" xfId="20345" xr:uid="{5F93FD72-51AB-4A76-B798-7084498375B4}"/>
    <cellStyle name="Comma [0] 2 3 2" xfId="2927" xr:uid="{00000000-0005-0000-0000-0000BE020000}"/>
    <cellStyle name="Comma [0] 2 3 2 2" xfId="3039" xr:uid="{00000000-0005-0000-0000-0000BF020000}"/>
    <cellStyle name="Comma [0] 2 3 2 2 2" xfId="3315" xr:uid="{00000000-0005-0000-0000-0000C0020000}"/>
    <cellStyle name="Comma [0] 2 3 2 2 2 2" xfId="3868" xr:uid="{00000000-0005-0000-0000-0000C1020000}"/>
    <cellStyle name="Comma [0] 2 3 2 2 2 2 2" xfId="4964" xr:uid="{00000000-0005-0000-0000-0000C2020000}"/>
    <cellStyle name="Comma [0] 2 3 2 2 2 2 2 2" xfId="7153" xr:uid="{00000000-0005-0000-0000-0000C3020000}"/>
    <cellStyle name="Comma [0] 2 3 2 2 2 2 2 2 2" xfId="11530" xr:uid="{00000000-0005-0000-0000-0000C4020000}"/>
    <cellStyle name="Comma [0] 2 3 2 2 2 2 2 2 2 2" xfId="20283" xr:uid="{00000000-0005-0000-0000-0000C5020000}"/>
    <cellStyle name="Comma [0] 2 3 2 2 2 2 2 2 2 2 2" xfId="37788" xr:uid="{53F81E58-068A-41D6-B820-0DA21BD9D70C}"/>
    <cellStyle name="Comma [0] 2 3 2 2 2 2 2 2 2 3" xfId="29036" xr:uid="{7EB29A3C-04C9-49A9-BD37-EFFE48FE6A92}"/>
    <cellStyle name="Comma [0] 2 3 2 2 2 2 2 2 3" xfId="15907" xr:uid="{00000000-0005-0000-0000-0000C6020000}"/>
    <cellStyle name="Comma [0] 2 3 2 2 2 2 2 2 3 2" xfId="33412" xr:uid="{7199CB78-53B1-41C3-8FF5-C1DB4C943FA8}"/>
    <cellStyle name="Comma [0] 2 3 2 2 2 2 2 2 4" xfId="24660" xr:uid="{E6DAB160-D6E4-4B73-A67C-7BA925860F8D}"/>
    <cellStyle name="Comma [0] 2 3 2 2 2 2 2 3" xfId="9342" xr:uid="{00000000-0005-0000-0000-0000C7020000}"/>
    <cellStyle name="Comma [0] 2 3 2 2 2 2 2 3 2" xfId="18095" xr:uid="{00000000-0005-0000-0000-0000C8020000}"/>
    <cellStyle name="Comma [0] 2 3 2 2 2 2 2 3 2 2" xfId="35600" xr:uid="{A3326555-67B0-4F60-BE7A-1228D45BABB3}"/>
    <cellStyle name="Comma [0] 2 3 2 2 2 2 2 3 3" xfId="26848" xr:uid="{1E40B987-D2A9-42DC-9A73-BADE7DE388A7}"/>
    <cellStyle name="Comma [0] 2 3 2 2 2 2 2 4" xfId="13719" xr:uid="{00000000-0005-0000-0000-0000C9020000}"/>
    <cellStyle name="Comma [0] 2 3 2 2 2 2 2 4 2" xfId="31224" xr:uid="{07FFA840-ED08-4152-8538-65DD79182A2D}"/>
    <cellStyle name="Comma [0] 2 3 2 2 2 2 2 5" xfId="22472" xr:uid="{A3F07D40-4C14-45BF-A19B-C385C1D9A583}"/>
    <cellStyle name="Comma [0] 2 3 2 2 2 2 3" xfId="6059" xr:uid="{00000000-0005-0000-0000-0000CA020000}"/>
    <cellStyle name="Comma [0] 2 3 2 2 2 2 3 2" xfId="10436" xr:uid="{00000000-0005-0000-0000-0000CB020000}"/>
    <cellStyle name="Comma [0] 2 3 2 2 2 2 3 2 2" xfId="19189" xr:uid="{00000000-0005-0000-0000-0000CC020000}"/>
    <cellStyle name="Comma [0] 2 3 2 2 2 2 3 2 2 2" xfId="36694" xr:uid="{465BCB6E-73B7-44CF-BEB1-48FD54F7F08F}"/>
    <cellStyle name="Comma [0] 2 3 2 2 2 2 3 2 3" xfId="27942" xr:uid="{792B2C9F-88A3-4B6E-971E-E099F6516157}"/>
    <cellStyle name="Comma [0] 2 3 2 2 2 2 3 3" xfId="14813" xr:uid="{00000000-0005-0000-0000-0000CD020000}"/>
    <cellStyle name="Comma [0] 2 3 2 2 2 2 3 3 2" xfId="32318" xr:uid="{22C13194-4B04-4A42-AFB1-5EACA98D4FA4}"/>
    <cellStyle name="Comma [0] 2 3 2 2 2 2 3 4" xfId="23566" xr:uid="{49812070-EBDB-458E-86E7-39EA84545BAF}"/>
    <cellStyle name="Comma [0] 2 3 2 2 2 2 4" xfId="8248" xr:uid="{00000000-0005-0000-0000-0000CE020000}"/>
    <cellStyle name="Comma [0] 2 3 2 2 2 2 4 2" xfId="17001" xr:uid="{00000000-0005-0000-0000-0000CF020000}"/>
    <cellStyle name="Comma [0] 2 3 2 2 2 2 4 2 2" xfId="34506" xr:uid="{77A2869E-BC6F-44E8-8CC6-B4079AD8FB79}"/>
    <cellStyle name="Comma [0] 2 3 2 2 2 2 4 3" xfId="25754" xr:uid="{18353E0B-30AF-4F1A-8487-F494296C13C6}"/>
    <cellStyle name="Comma [0] 2 3 2 2 2 2 5" xfId="12625" xr:uid="{00000000-0005-0000-0000-0000D0020000}"/>
    <cellStyle name="Comma [0] 2 3 2 2 2 2 5 2" xfId="30130" xr:uid="{CAB7B659-3112-437D-908D-D7876C7E27BE}"/>
    <cellStyle name="Comma [0] 2 3 2 2 2 2 6" xfId="21378" xr:uid="{5878E649-2FFD-430F-BC16-1161660B28F0}"/>
    <cellStyle name="Comma [0] 2 3 2 2 2 3" xfId="4416" xr:uid="{00000000-0005-0000-0000-0000D1020000}"/>
    <cellStyle name="Comma [0] 2 3 2 2 2 3 2" xfId="6605" xr:uid="{00000000-0005-0000-0000-0000D2020000}"/>
    <cellStyle name="Comma [0] 2 3 2 2 2 3 2 2" xfId="10982" xr:uid="{00000000-0005-0000-0000-0000D3020000}"/>
    <cellStyle name="Comma [0] 2 3 2 2 2 3 2 2 2" xfId="19735" xr:uid="{00000000-0005-0000-0000-0000D4020000}"/>
    <cellStyle name="Comma [0] 2 3 2 2 2 3 2 2 2 2" xfId="37240" xr:uid="{8148314F-D830-4024-9B46-7301084D6181}"/>
    <cellStyle name="Comma [0] 2 3 2 2 2 3 2 2 3" xfId="28488" xr:uid="{C54CE81B-F7B5-42D1-BA06-3815CB2A5381}"/>
    <cellStyle name="Comma [0] 2 3 2 2 2 3 2 3" xfId="15359" xr:uid="{00000000-0005-0000-0000-0000D5020000}"/>
    <cellStyle name="Comma [0] 2 3 2 2 2 3 2 3 2" xfId="32864" xr:uid="{6DC2AC43-76AA-4C93-92A4-7BAB1D5AB921}"/>
    <cellStyle name="Comma [0] 2 3 2 2 2 3 2 4" xfId="24112" xr:uid="{A5DB31EC-60D2-4250-973E-E9E93A00751C}"/>
    <cellStyle name="Comma [0] 2 3 2 2 2 3 3" xfId="8794" xr:uid="{00000000-0005-0000-0000-0000D6020000}"/>
    <cellStyle name="Comma [0] 2 3 2 2 2 3 3 2" xfId="17547" xr:uid="{00000000-0005-0000-0000-0000D7020000}"/>
    <cellStyle name="Comma [0] 2 3 2 2 2 3 3 2 2" xfId="35052" xr:uid="{EE58B395-7ABF-4BEF-9FA8-F81B16B638E5}"/>
    <cellStyle name="Comma [0] 2 3 2 2 2 3 3 3" xfId="26300" xr:uid="{18CFBCEB-F211-4CA3-A026-0C77BCC58071}"/>
    <cellStyle name="Comma [0] 2 3 2 2 2 3 4" xfId="13171" xr:uid="{00000000-0005-0000-0000-0000D8020000}"/>
    <cellStyle name="Comma [0] 2 3 2 2 2 3 4 2" xfId="30676" xr:uid="{E3B86ED2-451A-45A7-86C8-A282E39D2F2E}"/>
    <cellStyle name="Comma [0] 2 3 2 2 2 3 5" xfId="21924" xr:uid="{BEF838FB-74FC-48B5-9D23-52097F631412}"/>
    <cellStyle name="Comma [0] 2 3 2 2 2 4" xfId="5511" xr:uid="{00000000-0005-0000-0000-0000D9020000}"/>
    <cellStyle name="Comma [0] 2 3 2 2 2 4 2" xfId="9888" xr:uid="{00000000-0005-0000-0000-0000DA020000}"/>
    <cellStyle name="Comma [0] 2 3 2 2 2 4 2 2" xfId="18641" xr:uid="{00000000-0005-0000-0000-0000DB020000}"/>
    <cellStyle name="Comma [0] 2 3 2 2 2 4 2 2 2" xfId="36146" xr:uid="{46EB5707-FCE0-404B-9E68-BA10A0075622}"/>
    <cellStyle name="Comma [0] 2 3 2 2 2 4 2 3" xfId="27394" xr:uid="{44FD9FB2-7987-40F5-90A4-9E968EA39115}"/>
    <cellStyle name="Comma [0] 2 3 2 2 2 4 3" xfId="14265" xr:uid="{00000000-0005-0000-0000-0000DC020000}"/>
    <cellStyle name="Comma [0] 2 3 2 2 2 4 3 2" xfId="31770" xr:uid="{9A07FBAE-4A06-4EB1-8B28-982027ACA7C7}"/>
    <cellStyle name="Comma [0] 2 3 2 2 2 4 4" xfId="23018" xr:uid="{5E810EB2-7003-4340-ACF2-48405103430B}"/>
    <cellStyle name="Comma [0] 2 3 2 2 2 5" xfId="7700" xr:uid="{00000000-0005-0000-0000-0000DD020000}"/>
    <cellStyle name="Comma [0] 2 3 2 2 2 5 2" xfId="16453" xr:uid="{00000000-0005-0000-0000-0000DE020000}"/>
    <cellStyle name="Comma [0] 2 3 2 2 2 5 2 2" xfId="33958" xr:uid="{4A2C20B8-F569-49C2-9504-A1358B7E896D}"/>
    <cellStyle name="Comma [0] 2 3 2 2 2 5 3" xfId="25206" xr:uid="{503692B5-D3F5-4667-8723-88E753BEA320}"/>
    <cellStyle name="Comma [0] 2 3 2 2 2 6" xfId="12077" xr:uid="{00000000-0005-0000-0000-0000DF020000}"/>
    <cellStyle name="Comma [0] 2 3 2 2 2 6 2" xfId="29582" xr:uid="{821ABFE5-4162-4D90-8AA1-3535EF878C3E}"/>
    <cellStyle name="Comma [0] 2 3 2 2 2 7" xfId="20830" xr:uid="{F52E258F-3658-4A11-812D-CB162D8BA5A8}"/>
    <cellStyle name="Comma [0] 2 3 2 2 3" xfId="3594" xr:uid="{00000000-0005-0000-0000-0000E0020000}"/>
    <cellStyle name="Comma [0] 2 3 2 2 3 2" xfId="4690" xr:uid="{00000000-0005-0000-0000-0000E1020000}"/>
    <cellStyle name="Comma [0] 2 3 2 2 3 2 2" xfId="6879" xr:uid="{00000000-0005-0000-0000-0000E2020000}"/>
    <cellStyle name="Comma [0] 2 3 2 2 3 2 2 2" xfId="11256" xr:uid="{00000000-0005-0000-0000-0000E3020000}"/>
    <cellStyle name="Comma [0] 2 3 2 2 3 2 2 2 2" xfId="20009" xr:uid="{00000000-0005-0000-0000-0000E4020000}"/>
    <cellStyle name="Comma [0] 2 3 2 2 3 2 2 2 2 2" xfId="37514" xr:uid="{BE096946-D11D-40F9-98B2-3D2AB5FD940D}"/>
    <cellStyle name="Comma [0] 2 3 2 2 3 2 2 2 3" xfId="28762" xr:uid="{AA2DA91C-2ECE-4026-B3D8-71A9A3249D0C}"/>
    <cellStyle name="Comma [0] 2 3 2 2 3 2 2 3" xfId="15633" xr:uid="{00000000-0005-0000-0000-0000E5020000}"/>
    <cellStyle name="Comma [0] 2 3 2 2 3 2 2 3 2" xfId="33138" xr:uid="{64616B3A-DA9D-47F5-84C5-CFA31EB49026}"/>
    <cellStyle name="Comma [0] 2 3 2 2 3 2 2 4" xfId="24386" xr:uid="{A8225572-815D-4DAA-9A68-E7895D15CCA0}"/>
    <cellStyle name="Comma [0] 2 3 2 2 3 2 3" xfId="9068" xr:uid="{00000000-0005-0000-0000-0000E6020000}"/>
    <cellStyle name="Comma [0] 2 3 2 2 3 2 3 2" xfId="17821" xr:uid="{00000000-0005-0000-0000-0000E7020000}"/>
    <cellStyle name="Comma [0] 2 3 2 2 3 2 3 2 2" xfId="35326" xr:uid="{B17D936E-5761-45EB-BC0F-76511A56887B}"/>
    <cellStyle name="Comma [0] 2 3 2 2 3 2 3 3" xfId="26574" xr:uid="{851FF66D-9512-4395-8427-98A694B7111D}"/>
    <cellStyle name="Comma [0] 2 3 2 2 3 2 4" xfId="13445" xr:uid="{00000000-0005-0000-0000-0000E8020000}"/>
    <cellStyle name="Comma [0] 2 3 2 2 3 2 4 2" xfId="30950" xr:uid="{5C2E5628-975C-42AB-A560-62EA8D05AAFA}"/>
    <cellStyle name="Comma [0] 2 3 2 2 3 2 5" xfId="22198" xr:uid="{CB996581-FA48-4986-A90A-E6005B0931D6}"/>
    <cellStyle name="Comma [0] 2 3 2 2 3 3" xfId="5785" xr:uid="{00000000-0005-0000-0000-0000E9020000}"/>
    <cellStyle name="Comma [0] 2 3 2 2 3 3 2" xfId="10162" xr:uid="{00000000-0005-0000-0000-0000EA020000}"/>
    <cellStyle name="Comma [0] 2 3 2 2 3 3 2 2" xfId="18915" xr:uid="{00000000-0005-0000-0000-0000EB020000}"/>
    <cellStyle name="Comma [0] 2 3 2 2 3 3 2 2 2" xfId="36420" xr:uid="{6071E4BA-20C0-4F34-94FB-BA5A6A38AD8B}"/>
    <cellStyle name="Comma [0] 2 3 2 2 3 3 2 3" xfId="27668" xr:uid="{3F1833B0-DCB7-44B6-AA7B-55933E9BF74D}"/>
    <cellStyle name="Comma [0] 2 3 2 2 3 3 3" xfId="14539" xr:uid="{00000000-0005-0000-0000-0000EC020000}"/>
    <cellStyle name="Comma [0] 2 3 2 2 3 3 3 2" xfId="32044" xr:uid="{990D36B2-53D3-4014-9DF3-E66D772046C0}"/>
    <cellStyle name="Comma [0] 2 3 2 2 3 3 4" xfId="23292" xr:uid="{BD3B88E5-46EE-449B-859B-C21C315374D2}"/>
    <cellStyle name="Comma [0] 2 3 2 2 3 4" xfId="7974" xr:uid="{00000000-0005-0000-0000-0000ED020000}"/>
    <cellStyle name="Comma [0] 2 3 2 2 3 4 2" xfId="16727" xr:uid="{00000000-0005-0000-0000-0000EE020000}"/>
    <cellStyle name="Comma [0] 2 3 2 2 3 4 2 2" xfId="34232" xr:uid="{59B926FB-7BE8-4237-8101-DA97E523577E}"/>
    <cellStyle name="Comma [0] 2 3 2 2 3 4 3" xfId="25480" xr:uid="{DD1C306D-B0F7-4DE3-ADF2-899EEA5701A2}"/>
    <cellStyle name="Comma [0] 2 3 2 2 3 5" xfId="12351" xr:uid="{00000000-0005-0000-0000-0000EF020000}"/>
    <cellStyle name="Comma [0] 2 3 2 2 3 5 2" xfId="29856" xr:uid="{D94194A5-F6F9-4C66-9F6B-FE73EEF3480E}"/>
    <cellStyle name="Comma [0] 2 3 2 2 3 6" xfId="21104" xr:uid="{D7B06DFC-9CB7-49DA-96E9-7B1F43D50CB9}"/>
    <cellStyle name="Comma [0] 2 3 2 2 4" xfId="4142" xr:uid="{00000000-0005-0000-0000-0000F0020000}"/>
    <cellStyle name="Comma [0] 2 3 2 2 4 2" xfId="6331" xr:uid="{00000000-0005-0000-0000-0000F1020000}"/>
    <cellStyle name="Comma [0] 2 3 2 2 4 2 2" xfId="10708" xr:uid="{00000000-0005-0000-0000-0000F2020000}"/>
    <cellStyle name="Comma [0] 2 3 2 2 4 2 2 2" xfId="19461" xr:uid="{00000000-0005-0000-0000-0000F3020000}"/>
    <cellStyle name="Comma [0] 2 3 2 2 4 2 2 2 2" xfId="36966" xr:uid="{34B42DCE-A2F0-42A2-8E0C-6212D8F28344}"/>
    <cellStyle name="Comma [0] 2 3 2 2 4 2 2 3" xfId="28214" xr:uid="{CDC29314-5F9D-4630-8C82-9D3CB3B3B6A9}"/>
    <cellStyle name="Comma [0] 2 3 2 2 4 2 3" xfId="15085" xr:uid="{00000000-0005-0000-0000-0000F4020000}"/>
    <cellStyle name="Comma [0] 2 3 2 2 4 2 3 2" xfId="32590" xr:uid="{098371F8-E87E-449D-B4F9-C818CC16962D}"/>
    <cellStyle name="Comma [0] 2 3 2 2 4 2 4" xfId="23838" xr:uid="{2B3BBE71-DC0D-4830-A0BB-A1FEB4B990FE}"/>
    <cellStyle name="Comma [0] 2 3 2 2 4 3" xfId="8520" xr:uid="{00000000-0005-0000-0000-0000F5020000}"/>
    <cellStyle name="Comma [0] 2 3 2 2 4 3 2" xfId="17273" xr:uid="{00000000-0005-0000-0000-0000F6020000}"/>
    <cellStyle name="Comma [0] 2 3 2 2 4 3 2 2" xfId="34778" xr:uid="{90DFFFC6-5390-42E4-817D-51E752F67C66}"/>
    <cellStyle name="Comma [0] 2 3 2 2 4 3 3" xfId="26026" xr:uid="{CCF35C0B-74CD-4888-837C-44C7E5B5C2DE}"/>
    <cellStyle name="Comma [0] 2 3 2 2 4 4" xfId="12897" xr:uid="{00000000-0005-0000-0000-0000F7020000}"/>
    <cellStyle name="Comma [0] 2 3 2 2 4 4 2" xfId="30402" xr:uid="{8C959051-4D8C-4259-9754-4C1C8B65669B}"/>
    <cellStyle name="Comma [0] 2 3 2 2 4 5" xfId="21650" xr:uid="{2B1B500D-BBD6-4A50-81EE-FFC7CC1F4F8C}"/>
    <cellStyle name="Comma [0] 2 3 2 2 5" xfId="5237" xr:uid="{00000000-0005-0000-0000-0000F8020000}"/>
    <cellStyle name="Comma [0] 2 3 2 2 5 2" xfId="9614" xr:uid="{00000000-0005-0000-0000-0000F9020000}"/>
    <cellStyle name="Comma [0] 2 3 2 2 5 2 2" xfId="18367" xr:uid="{00000000-0005-0000-0000-0000FA020000}"/>
    <cellStyle name="Comma [0] 2 3 2 2 5 2 2 2" xfId="35872" xr:uid="{799CC623-E31B-45FA-AA41-49AD0657AEF6}"/>
    <cellStyle name="Comma [0] 2 3 2 2 5 2 3" xfId="27120" xr:uid="{B4753A24-9FD5-4680-914E-F29E105D02A6}"/>
    <cellStyle name="Comma [0] 2 3 2 2 5 3" xfId="13991" xr:uid="{00000000-0005-0000-0000-0000FB020000}"/>
    <cellStyle name="Comma [0] 2 3 2 2 5 3 2" xfId="31496" xr:uid="{92DDCD28-3696-4EDE-B3FC-1B289C31FFC4}"/>
    <cellStyle name="Comma [0] 2 3 2 2 5 4" xfId="22744" xr:uid="{C89EEB44-20DF-473E-B3C1-B4FAE72C7DC2}"/>
    <cellStyle name="Comma [0] 2 3 2 2 6" xfId="7426" xr:uid="{00000000-0005-0000-0000-0000FC020000}"/>
    <cellStyle name="Comma [0] 2 3 2 2 6 2" xfId="16179" xr:uid="{00000000-0005-0000-0000-0000FD020000}"/>
    <cellStyle name="Comma [0] 2 3 2 2 6 2 2" xfId="33684" xr:uid="{72380285-706E-43B6-B2B9-66C64E1E14BE}"/>
    <cellStyle name="Comma [0] 2 3 2 2 6 3" xfId="24932" xr:uid="{3FEBF68B-EAE4-4AA3-A9AE-93D3D047EF58}"/>
    <cellStyle name="Comma [0] 2 3 2 2 7" xfId="11803" xr:uid="{00000000-0005-0000-0000-0000FE020000}"/>
    <cellStyle name="Comma [0] 2 3 2 2 7 2" xfId="29308" xr:uid="{42EEEE17-FE3E-4790-BEBD-AEB0BFDE7472}"/>
    <cellStyle name="Comma [0] 2 3 2 2 8" xfId="20556" xr:uid="{DBF853E3-B404-4400-B245-0F3E1A44AD74}"/>
    <cellStyle name="Comma [0] 2 3 2 3" xfId="3203" xr:uid="{00000000-0005-0000-0000-0000FF020000}"/>
    <cellStyle name="Comma [0] 2 3 2 3 2" xfId="3756" xr:uid="{00000000-0005-0000-0000-000000030000}"/>
    <cellStyle name="Comma [0] 2 3 2 3 2 2" xfId="4852" xr:uid="{00000000-0005-0000-0000-000001030000}"/>
    <cellStyle name="Comma [0] 2 3 2 3 2 2 2" xfId="7041" xr:uid="{00000000-0005-0000-0000-000002030000}"/>
    <cellStyle name="Comma [0] 2 3 2 3 2 2 2 2" xfId="11418" xr:uid="{00000000-0005-0000-0000-000003030000}"/>
    <cellStyle name="Comma [0] 2 3 2 3 2 2 2 2 2" xfId="20171" xr:uid="{00000000-0005-0000-0000-000004030000}"/>
    <cellStyle name="Comma [0] 2 3 2 3 2 2 2 2 2 2" xfId="37676" xr:uid="{903BF466-0B2D-4E57-8F29-93B0172B6CF7}"/>
    <cellStyle name="Comma [0] 2 3 2 3 2 2 2 2 3" xfId="28924" xr:uid="{BFB94699-1939-4C56-AD80-AD1253E836F4}"/>
    <cellStyle name="Comma [0] 2 3 2 3 2 2 2 3" xfId="15795" xr:uid="{00000000-0005-0000-0000-000005030000}"/>
    <cellStyle name="Comma [0] 2 3 2 3 2 2 2 3 2" xfId="33300" xr:uid="{5DA2BB58-1910-442F-BBCE-46D4D6B9A0C1}"/>
    <cellStyle name="Comma [0] 2 3 2 3 2 2 2 4" xfId="24548" xr:uid="{51897BB3-69CD-4237-ADC2-02DFE69EDD1B}"/>
    <cellStyle name="Comma [0] 2 3 2 3 2 2 3" xfId="9230" xr:uid="{00000000-0005-0000-0000-000006030000}"/>
    <cellStyle name="Comma [0] 2 3 2 3 2 2 3 2" xfId="17983" xr:uid="{00000000-0005-0000-0000-000007030000}"/>
    <cellStyle name="Comma [0] 2 3 2 3 2 2 3 2 2" xfId="35488" xr:uid="{2D885368-049D-4AA7-B170-1400252AB9C6}"/>
    <cellStyle name="Comma [0] 2 3 2 3 2 2 3 3" xfId="26736" xr:uid="{96591953-A954-46ED-942A-BF7510A0CD65}"/>
    <cellStyle name="Comma [0] 2 3 2 3 2 2 4" xfId="13607" xr:uid="{00000000-0005-0000-0000-000008030000}"/>
    <cellStyle name="Comma [0] 2 3 2 3 2 2 4 2" xfId="31112" xr:uid="{BD99B2F9-D770-4D94-955D-BEE39F40B250}"/>
    <cellStyle name="Comma [0] 2 3 2 3 2 2 5" xfId="22360" xr:uid="{97FD298D-0BA9-4637-A84B-46FE37067C98}"/>
    <cellStyle name="Comma [0] 2 3 2 3 2 3" xfId="5947" xr:uid="{00000000-0005-0000-0000-000009030000}"/>
    <cellStyle name="Comma [0] 2 3 2 3 2 3 2" xfId="10324" xr:uid="{00000000-0005-0000-0000-00000A030000}"/>
    <cellStyle name="Comma [0] 2 3 2 3 2 3 2 2" xfId="19077" xr:uid="{00000000-0005-0000-0000-00000B030000}"/>
    <cellStyle name="Comma [0] 2 3 2 3 2 3 2 2 2" xfId="36582" xr:uid="{8334A546-1C13-4453-8BEB-0CE5D5089C2F}"/>
    <cellStyle name="Comma [0] 2 3 2 3 2 3 2 3" xfId="27830" xr:uid="{455BC186-1783-4401-BE0A-7BCA7DD0DDE4}"/>
    <cellStyle name="Comma [0] 2 3 2 3 2 3 3" xfId="14701" xr:uid="{00000000-0005-0000-0000-00000C030000}"/>
    <cellStyle name="Comma [0] 2 3 2 3 2 3 3 2" xfId="32206" xr:uid="{BA4DA036-C73A-4DD1-92C8-813DA7E06A73}"/>
    <cellStyle name="Comma [0] 2 3 2 3 2 3 4" xfId="23454" xr:uid="{416E6264-34BD-45DE-9C0F-55BA449B94B6}"/>
    <cellStyle name="Comma [0] 2 3 2 3 2 4" xfId="8136" xr:uid="{00000000-0005-0000-0000-00000D030000}"/>
    <cellStyle name="Comma [0] 2 3 2 3 2 4 2" xfId="16889" xr:uid="{00000000-0005-0000-0000-00000E030000}"/>
    <cellStyle name="Comma [0] 2 3 2 3 2 4 2 2" xfId="34394" xr:uid="{A5E3D008-59C3-419D-B2D8-CE3A11B83126}"/>
    <cellStyle name="Comma [0] 2 3 2 3 2 4 3" xfId="25642" xr:uid="{DE0B59FE-9CD5-405E-965F-D1D480C5D087}"/>
    <cellStyle name="Comma [0] 2 3 2 3 2 5" xfId="12513" xr:uid="{00000000-0005-0000-0000-00000F030000}"/>
    <cellStyle name="Comma [0] 2 3 2 3 2 5 2" xfId="30018" xr:uid="{C447C522-C84F-4AB1-8DC5-775B4E7F0D8C}"/>
    <cellStyle name="Comma [0] 2 3 2 3 2 6" xfId="21266" xr:uid="{4F5759E6-32FD-40A3-B2D4-9AAD388C8F01}"/>
    <cellStyle name="Comma [0] 2 3 2 3 3" xfId="4304" xr:uid="{00000000-0005-0000-0000-000010030000}"/>
    <cellStyle name="Comma [0] 2 3 2 3 3 2" xfId="6493" xr:uid="{00000000-0005-0000-0000-000011030000}"/>
    <cellStyle name="Comma [0] 2 3 2 3 3 2 2" xfId="10870" xr:uid="{00000000-0005-0000-0000-000012030000}"/>
    <cellStyle name="Comma [0] 2 3 2 3 3 2 2 2" xfId="19623" xr:uid="{00000000-0005-0000-0000-000013030000}"/>
    <cellStyle name="Comma [0] 2 3 2 3 3 2 2 2 2" xfId="37128" xr:uid="{65C26A98-9539-4373-AC3C-95415BA7E553}"/>
    <cellStyle name="Comma [0] 2 3 2 3 3 2 2 3" xfId="28376" xr:uid="{DB28EE74-81EA-4D9A-B7A7-68339C7143D7}"/>
    <cellStyle name="Comma [0] 2 3 2 3 3 2 3" xfId="15247" xr:uid="{00000000-0005-0000-0000-000014030000}"/>
    <cellStyle name="Comma [0] 2 3 2 3 3 2 3 2" xfId="32752" xr:uid="{37FF3348-F0CF-48F8-8CB7-94BCFF039DFE}"/>
    <cellStyle name="Comma [0] 2 3 2 3 3 2 4" xfId="24000" xr:uid="{DA93D65A-4981-4A0A-8118-6175E5FC6AE2}"/>
    <cellStyle name="Comma [0] 2 3 2 3 3 3" xfId="8682" xr:uid="{00000000-0005-0000-0000-000015030000}"/>
    <cellStyle name="Comma [0] 2 3 2 3 3 3 2" xfId="17435" xr:uid="{00000000-0005-0000-0000-000016030000}"/>
    <cellStyle name="Comma [0] 2 3 2 3 3 3 2 2" xfId="34940" xr:uid="{18671979-37BC-40F8-97AD-2BB90992F7DE}"/>
    <cellStyle name="Comma [0] 2 3 2 3 3 3 3" xfId="26188" xr:uid="{FCE1AFC1-4E56-4F93-A3C6-B79716858222}"/>
    <cellStyle name="Comma [0] 2 3 2 3 3 4" xfId="13059" xr:uid="{00000000-0005-0000-0000-000017030000}"/>
    <cellStyle name="Comma [0] 2 3 2 3 3 4 2" xfId="30564" xr:uid="{826A7BF6-FF74-4870-B4D7-222ECCECB965}"/>
    <cellStyle name="Comma [0] 2 3 2 3 3 5" xfId="21812" xr:uid="{30576674-9F4D-4B8F-9F3E-15C953BEC5E5}"/>
    <cellStyle name="Comma [0] 2 3 2 3 4" xfId="5399" xr:uid="{00000000-0005-0000-0000-000018030000}"/>
    <cellStyle name="Comma [0] 2 3 2 3 4 2" xfId="9776" xr:uid="{00000000-0005-0000-0000-000019030000}"/>
    <cellStyle name="Comma [0] 2 3 2 3 4 2 2" xfId="18529" xr:uid="{00000000-0005-0000-0000-00001A030000}"/>
    <cellStyle name="Comma [0] 2 3 2 3 4 2 2 2" xfId="36034" xr:uid="{6B746D1A-7A67-45B2-8A17-3CAF01F2BA8A}"/>
    <cellStyle name="Comma [0] 2 3 2 3 4 2 3" xfId="27282" xr:uid="{3BA2509B-BD28-423B-ABA4-8288F82964FA}"/>
    <cellStyle name="Comma [0] 2 3 2 3 4 3" xfId="14153" xr:uid="{00000000-0005-0000-0000-00001B030000}"/>
    <cellStyle name="Comma [0] 2 3 2 3 4 3 2" xfId="31658" xr:uid="{89D7D236-1837-429F-9874-8CC9EA559FDC}"/>
    <cellStyle name="Comma [0] 2 3 2 3 4 4" xfId="22906" xr:uid="{FACDD04F-AB8F-4D0E-B051-7116D128118F}"/>
    <cellStyle name="Comma [0] 2 3 2 3 5" xfId="7588" xr:uid="{00000000-0005-0000-0000-00001C030000}"/>
    <cellStyle name="Comma [0] 2 3 2 3 5 2" xfId="16341" xr:uid="{00000000-0005-0000-0000-00001D030000}"/>
    <cellStyle name="Comma [0] 2 3 2 3 5 2 2" xfId="33846" xr:uid="{A09E3A32-D50D-43DD-96D5-3A2447B49BD3}"/>
    <cellStyle name="Comma [0] 2 3 2 3 5 3" xfId="25094" xr:uid="{492C7FF6-3671-46A2-BFD8-7954D1048A51}"/>
    <cellStyle name="Comma [0] 2 3 2 3 6" xfId="11965" xr:uid="{00000000-0005-0000-0000-00001E030000}"/>
    <cellStyle name="Comma [0] 2 3 2 3 6 2" xfId="29470" xr:uid="{2AA37860-9AFF-4B0B-9E0E-7E629F95A88A}"/>
    <cellStyle name="Comma [0] 2 3 2 3 7" xfId="20718" xr:uid="{A06385DD-6A81-4AAA-9248-AEBB81018B92}"/>
    <cellStyle name="Comma [0] 2 3 2 4" xfId="3482" xr:uid="{00000000-0005-0000-0000-00001F030000}"/>
    <cellStyle name="Comma [0] 2 3 2 4 2" xfId="4578" xr:uid="{00000000-0005-0000-0000-000020030000}"/>
    <cellStyle name="Comma [0] 2 3 2 4 2 2" xfId="6767" xr:uid="{00000000-0005-0000-0000-000021030000}"/>
    <cellStyle name="Comma [0] 2 3 2 4 2 2 2" xfId="11144" xr:uid="{00000000-0005-0000-0000-000022030000}"/>
    <cellStyle name="Comma [0] 2 3 2 4 2 2 2 2" xfId="19897" xr:uid="{00000000-0005-0000-0000-000023030000}"/>
    <cellStyle name="Comma [0] 2 3 2 4 2 2 2 2 2" xfId="37402" xr:uid="{B0331F22-AB7B-4853-90D4-E56D49C99F0C}"/>
    <cellStyle name="Comma [0] 2 3 2 4 2 2 2 3" xfId="28650" xr:uid="{21B3C1BE-ED0A-48F7-988E-697D53FD9651}"/>
    <cellStyle name="Comma [0] 2 3 2 4 2 2 3" xfId="15521" xr:uid="{00000000-0005-0000-0000-000024030000}"/>
    <cellStyle name="Comma [0] 2 3 2 4 2 2 3 2" xfId="33026" xr:uid="{64242CDA-DB92-4506-AFE1-9B5AE56D6444}"/>
    <cellStyle name="Comma [0] 2 3 2 4 2 2 4" xfId="24274" xr:uid="{B5F798C9-24D4-43EB-BDBF-9BAF4A7962FF}"/>
    <cellStyle name="Comma [0] 2 3 2 4 2 3" xfId="8956" xr:uid="{00000000-0005-0000-0000-000025030000}"/>
    <cellStyle name="Comma [0] 2 3 2 4 2 3 2" xfId="17709" xr:uid="{00000000-0005-0000-0000-000026030000}"/>
    <cellStyle name="Comma [0] 2 3 2 4 2 3 2 2" xfId="35214" xr:uid="{62EEA023-8EBA-4735-9D61-8EC7E2E50737}"/>
    <cellStyle name="Comma [0] 2 3 2 4 2 3 3" xfId="26462" xr:uid="{F7E4BBCD-C166-429E-BD42-D164BB5C6AEA}"/>
    <cellStyle name="Comma [0] 2 3 2 4 2 4" xfId="13333" xr:uid="{00000000-0005-0000-0000-000027030000}"/>
    <cellStyle name="Comma [0] 2 3 2 4 2 4 2" xfId="30838" xr:uid="{729FEAE2-7AA6-4D0B-958C-B61AFA627D12}"/>
    <cellStyle name="Comma [0] 2 3 2 4 2 5" xfId="22086" xr:uid="{5C444699-6888-4534-AB14-4ADAF82C4A13}"/>
    <cellStyle name="Comma [0] 2 3 2 4 3" xfId="5673" xr:uid="{00000000-0005-0000-0000-000028030000}"/>
    <cellStyle name="Comma [0] 2 3 2 4 3 2" xfId="10050" xr:uid="{00000000-0005-0000-0000-000029030000}"/>
    <cellStyle name="Comma [0] 2 3 2 4 3 2 2" xfId="18803" xr:uid="{00000000-0005-0000-0000-00002A030000}"/>
    <cellStyle name="Comma [0] 2 3 2 4 3 2 2 2" xfId="36308" xr:uid="{98D6347F-0C29-4408-BF04-164158A33AE0}"/>
    <cellStyle name="Comma [0] 2 3 2 4 3 2 3" xfId="27556" xr:uid="{DAABE0BA-60A7-4FAC-AF5C-C3689C67008F}"/>
    <cellStyle name="Comma [0] 2 3 2 4 3 3" xfId="14427" xr:uid="{00000000-0005-0000-0000-00002B030000}"/>
    <cellStyle name="Comma [0] 2 3 2 4 3 3 2" xfId="31932" xr:uid="{DD020297-813C-4F1D-A5A3-2E693FDDD67C}"/>
    <cellStyle name="Comma [0] 2 3 2 4 3 4" xfId="23180" xr:uid="{7ED5426A-081E-47F4-A576-0A639031F66C}"/>
    <cellStyle name="Comma [0] 2 3 2 4 4" xfId="7862" xr:uid="{00000000-0005-0000-0000-00002C030000}"/>
    <cellStyle name="Comma [0] 2 3 2 4 4 2" xfId="16615" xr:uid="{00000000-0005-0000-0000-00002D030000}"/>
    <cellStyle name="Comma [0] 2 3 2 4 4 2 2" xfId="34120" xr:uid="{776E1004-5366-4256-B27D-2FD25B187EEA}"/>
    <cellStyle name="Comma [0] 2 3 2 4 4 3" xfId="25368" xr:uid="{7154EC75-0638-45FE-94AD-4F5F4BA0A9A4}"/>
    <cellStyle name="Comma [0] 2 3 2 4 5" xfId="12239" xr:uid="{00000000-0005-0000-0000-00002E030000}"/>
    <cellStyle name="Comma [0] 2 3 2 4 5 2" xfId="29744" xr:uid="{7F60A562-EA5F-46E8-85DA-057A0AD50C7A}"/>
    <cellStyle name="Comma [0] 2 3 2 4 6" xfId="20992" xr:uid="{2D1F42F8-EF44-4F3C-ACA2-6C468307BAAC}"/>
    <cellStyle name="Comma [0] 2 3 2 5" xfId="4030" xr:uid="{00000000-0005-0000-0000-00002F030000}"/>
    <cellStyle name="Comma [0] 2 3 2 5 2" xfId="6219" xr:uid="{00000000-0005-0000-0000-000030030000}"/>
    <cellStyle name="Comma [0] 2 3 2 5 2 2" xfId="10596" xr:uid="{00000000-0005-0000-0000-000031030000}"/>
    <cellStyle name="Comma [0] 2 3 2 5 2 2 2" xfId="19349" xr:uid="{00000000-0005-0000-0000-000032030000}"/>
    <cellStyle name="Comma [0] 2 3 2 5 2 2 2 2" xfId="36854" xr:uid="{F543927F-06E5-4DD0-BA13-87738ACA7D10}"/>
    <cellStyle name="Comma [0] 2 3 2 5 2 2 3" xfId="28102" xr:uid="{3BCE3F7D-C6B0-40F9-8C6E-9E5106FD4917}"/>
    <cellStyle name="Comma [0] 2 3 2 5 2 3" xfId="14973" xr:uid="{00000000-0005-0000-0000-000033030000}"/>
    <cellStyle name="Comma [0] 2 3 2 5 2 3 2" xfId="32478" xr:uid="{24804095-F298-400D-A598-A4BDC2F03B4D}"/>
    <cellStyle name="Comma [0] 2 3 2 5 2 4" xfId="23726" xr:uid="{43E91DF3-C297-44D9-8155-01920EF9D990}"/>
    <cellStyle name="Comma [0] 2 3 2 5 3" xfId="8408" xr:uid="{00000000-0005-0000-0000-000034030000}"/>
    <cellStyle name="Comma [0] 2 3 2 5 3 2" xfId="17161" xr:uid="{00000000-0005-0000-0000-000035030000}"/>
    <cellStyle name="Comma [0] 2 3 2 5 3 2 2" xfId="34666" xr:uid="{5B9E6372-F46F-4E3C-8FBC-12F33655751A}"/>
    <cellStyle name="Comma [0] 2 3 2 5 3 3" xfId="25914" xr:uid="{75E132CD-7C60-489F-886A-F3668D177B38}"/>
    <cellStyle name="Comma [0] 2 3 2 5 4" xfId="12785" xr:uid="{00000000-0005-0000-0000-000036030000}"/>
    <cellStyle name="Comma [0] 2 3 2 5 4 2" xfId="30290" xr:uid="{1F1C6D65-5EDD-4660-99E6-08167558E3D1}"/>
    <cellStyle name="Comma [0] 2 3 2 5 5" xfId="21538" xr:uid="{BD051210-83E1-44FF-9DDC-7F10B7E4F2D7}"/>
    <cellStyle name="Comma [0] 2 3 2 6" xfId="5125" xr:uid="{00000000-0005-0000-0000-000037030000}"/>
    <cellStyle name="Comma [0] 2 3 2 6 2" xfId="9502" xr:uid="{00000000-0005-0000-0000-000038030000}"/>
    <cellStyle name="Comma [0] 2 3 2 6 2 2" xfId="18255" xr:uid="{00000000-0005-0000-0000-000039030000}"/>
    <cellStyle name="Comma [0] 2 3 2 6 2 2 2" xfId="35760" xr:uid="{985F1B59-2504-4FED-8C61-96C34F0BE9AC}"/>
    <cellStyle name="Comma [0] 2 3 2 6 2 3" xfId="27008" xr:uid="{EDF83A22-9AA4-4973-B2E8-11A13D0703FB}"/>
    <cellStyle name="Comma [0] 2 3 2 6 3" xfId="13879" xr:uid="{00000000-0005-0000-0000-00003A030000}"/>
    <cellStyle name="Comma [0] 2 3 2 6 3 2" xfId="31384" xr:uid="{469C26CB-4A92-4A63-9C5C-77B99ADEFAF2}"/>
    <cellStyle name="Comma [0] 2 3 2 6 4" xfId="22632" xr:uid="{F4D42FAD-F08B-468B-AC08-6EB2804B32DD}"/>
    <cellStyle name="Comma [0] 2 3 2 7" xfId="7314" xr:uid="{00000000-0005-0000-0000-00003B030000}"/>
    <cellStyle name="Comma [0] 2 3 2 7 2" xfId="16067" xr:uid="{00000000-0005-0000-0000-00003C030000}"/>
    <cellStyle name="Comma [0] 2 3 2 7 2 2" xfId="33572" xr:uid="{E64EDEAE-58EE-42CC-B619-767CDFB3F208}"/>
    <cellStyle name="Comma [0] 2 3 2 7 3" xfId="24820" xr:uid="{A2B8D309-510D-49AF-A3CC-E4A944C0E288}"/>
    <cellStyle name="Comma [0] 2 3 2 8" xfId="11691" xr:uid="{00000000-0005-0000-0000-00003D030000}"/>
    <cellStyle name="Comma [0] 2 3 2 8 2" xfId="29196" xr:uid="{A0B6B1FB-D593-4EB9-A8B8-86FEB99DF411}"/>
    <cellStyle name="Comma [0] 2 3 2 9" xfId="20444" xr:uid="{95AD054C-D201-4547-B9A7-FAEB01CB2604}"/>
    <cellStyle name="Comma [0] 2 3 3" xfId="2986" xr:uid="{00000000-0005-0000-0000-00003E030000}"/>
    <cellStyle name="Comma [0] 2 3 3 2" xfId="3262" xr:uid="{00000000-0005-0000-0000-00003F030000}"/>
    <cellStyle name="Comma [0] 2 3 3 2 2" xfId="3815" xr:uid="{00000000-0005-0000-0000-000040030000}"/>
    <cellStyle name="Comma [0] 2 3 3 2 2 2" xfId="4911" xr:uid="{00000000-0005-0000-0000-000041030000}"/>
    <cellStyle name="Comma [0] 2 3 3 2 2 2 2" xfId="7100" xr:uid="{00000000-0005-0000-0000-000042030000}"/>
    <cellStyle name="Comma [0] 2 3 3 2 2 2 2 2" xfId="11477" xr:uid="{00000000-0005-0000-0000-000043030000}"/>
    <cellStyle name="Comma [0] 2 3 3 2 2 2 2 2 2" xfId="20230" xr:uid="{00000000-0005-0000-0000-000044030000}"/>
    <cellStyle name="Comma [0] 2 3 3 2 2 2 2 2 2 2" xfId="37735" xr:uid="{53AF3FF0-C69A-4C3D-AF2F-6CD813DA0835}"/>
    <cellStyle name="Comma [0] 2 3 3 2 2 2 2 2 3" xfId="28983" xr:uid="{A6D3C2DE-76F0-4A1F-B869-30FE1E6731F1}"/>
    <cellStyle name="Comma [0] 2 3 3 2 2 2 2 3" xfId="15854" xr:uid="{00000000-0005-0000-0000-000045030000}"/>
    <cellStyle name="Comma [0] 2 3 3 2 2 2 2 3 2" xfId="33359" xr:uid="{5B6A538A-5D88-4852-95F9-E75ECA3E09E0}"/>
    <cellStyle name="Comma [0] 2 3 3 2 2 2 2 4" xfId="24607" xr:uid="{8FAC9188-EE4D-4D12-A5AF-A69DD9096065}"/>
    <cellStyle name="Comma [0] 2 3 3 2 2 2 3" xfId="9289" xr:uid="{00000000-0005-0000-0000-000046030000}"/>
    <cellStyle name="Comma [0] 2 3 3 2 2 2 3 2" xfId="18042" xr:uid="{00000000-0005-0000-0000-000047030000}"/>
    <cellStyle name="Comma [0] 2 3 3 2 2 2 3 2 2" xfId="35547" xr:uid="{523AAD7D-1236-489B-A7A9-594CB6903199}"/>
    <cellStyle name="Comma [0] 2 3 3 2 2 2 3 3" xfId="26795" xr:uid="{EE2620DD-C89B-4F9F-A337-965CFCCC42B3}"/>
    <cellStyle name="Comma [0] 2 3 3 2 2 2 4" xfId="13666" xr:uid="{00000000-0005-0000-0000-000048030000}"/>
    <cellStyle name="Comma [0] 2 3 3 2 2 2 4 2" xfId="31171" xr:uid="{57643EB1-6E13-4364-9A95-47EA7193607F}"/>
    <cellStyle name="Comma [0] 2 3 3 2 2 2 5" xfId="22419" xr:uid="{ED150A49-19AC-4AAF-8FEC-A05923CD645C}"/>
    <cellStyle name="Comma [0] 2 3 3 2 2 3" xfId="6006" xr:uid="{00000000-0005-0000-0000-000049030000}"/>
    <cellStyle name="Comma [0] 2 3 3 2 2 3 2" xfId="10383" xr:uid="{00000000-0005-0000-0000-00004A030000}"/>
    <cellStyle name="Comma [0] 2 3 3 2 2 3 2 2" xfId="19136" xr:uid="{00000000-0005-0000-0000-00004B030000}"/>
    <cellStyle name="Comma [0] 2 3 3 2 2 3 2 2 2" xfId="36641" xr:uid="{FF844E79-5315-488B-B5BF-8486FEAE0217}"/>
    <cellStyle name="Comma [0] 2 3 3 2 2 3 2 3" xfId="27889" xr:uid="{3513FF83-D446-4105-B441-20A64803D2EF}"/>
    <cellStyle name="Comma [0] 2 3 3 2 2 3 3" xfId="14760" xr:uid="{00000000-0005-0000-0000-00004C030000}"/>
    <cellStyle name="Comma [0] 2 3 3 2 2 3 3 2" xfId="32265" xr:uid="{95DF200B-F2D5-4E85-BE66-A56521F25E19}"/>
    <cellStyle name="Comma [0] 2 3 3 2 2 3 4" xfId="23513" xr:uid="{310E128A-DA2C-4BEB-8B2E-1DF78615B428}"/>
    <cellStyle name="Comma [0] 2 3 3 2 2 4" xfId="8195" xr:uid="{00000000-0005-0000-0000-00004D030000}"/>
    <cellStyle name="Comma [0] 2 3 3 2 2 4 2" xfId="16948" xr:uid="{00000000-0005-0000-0000-00004E030000}"/>
    <cellStyle name="Comma [0] 2 3 3 2 2 4 2 2" xfId="34453" xr:uid="{E7643A6D-3550-4E69-AB33-94298A1066D0}"/>
    <cellStyle name="Comma [0] 2 3 3 2 2 4 3" xfId="25701" xr:uid="{CEDA35EF-DBE9-4EBF-81B9-6D0170BBF014}"/>
    <cellStyle name="Comma [0] 2 3 3 2 2 5" xfId="12572" xr:uid="{00000000-0005-0000-0000-00004F030000}"/>
    <cellStyle name="Comma [0] 2 3 3 2 2 5 2" xfId="30077" xr:uid="{7396A649-3D86-44B1-A3B9-9CB6BAFB7968}"/>
    <cellStyle name="Comma [0] 2 3 3 2 2 6" xfId="21325" xr:uid="{3D485B09-9DAF-47C2-896A-EB737559AEFC}"/>
    <cellStyle name="Comma [0] 2 3 3 2 3" xfId="4363" xr:uid="{00000000-0005-0000-0000-000050030000}"/>
    <cellStyle name="Comma [0] 2 3 3 2 3 2" xfId="6552" xr:uid="{00000000-0005-0000-0000-000051030000}"/>
    <cellStyle name="Comma [0] 2 3 3 2 3 2 2" xfId="10929" xr:uid="{00000000-0005-0000-0000-000052030000}"/>
    <cellStyle name="Comma [0] 2 3 3 2 3 2 2 2" xfId="19682" xr:uid="{00000000-0005-0000-0000-000053030000}"/>
    <cellStyle name="Comma [0] 2 3 3 2 3 2 2 2 2" xfId="37187" xr:uid="{7BBCF89D-902B-43B4-B667-14C532C13583}"/>
    <cellStyle name="Comma [0] 2 3 3 2 3 2 2 3" xfId="28435" xr:uid="{07BC45FC-30B5-43AE-AD27-9F8E46F5B09E}"/>
    <cellStyle name="Comma [0] 2 3 3 2 3 2 3" xfId="15306" xr:uid="{00000000-0005-0000-0000-000054030000}"/>
    <cellStyle name="Comma [0] 2 3 3 2 3 2 3 2" xfId="32811" xr:uid="{4FAABDA6-5BBA-4B29-A5D5-14EB17E45151}"/>
    <cellStyle name="Comma [0] 2 3 3 2 3 2 4" xfId="24059" xr:uid="{1D916257-B66A-4832-BA1E-670F2F8C8C15}"/>
    <cellStyle name="Comma [0] 2 3 3 2 3 3" xfId="8741" xr:uid="{00000000-0005-0000-0000-000055030000}"/>
    <cellStyle name="Comma [0] 2 3 3 2 3 3 2" xfId="17494" xr:uid="{00000000-0005-0000-0000-000056030000}"/>
    <cellStyle name="Comma [0] 2 3 3 2 3 3 2 2" xfId="34999" xr:uid="{761A4123-55A2-47BA-924C-6BFFEE61F190}"/>
    <cellStyle name="Comma [0] 2 3 3 2 3 3 3" xfId="26247" xr:uid="{1479D7D7-7200-414E-B698-5869F9BCA04D}"/>
    <cellStyle name="Comma [0] 2 3 3 2 3 4" xfId="13118" xr:uid="{00000000-0005-0000-0000-000057030000}"/>
    <cellStyle name="Comma [0] 2 3 3 2 3 4 2" xfId="30623" xr:uid="{47B869EE-0D56-4B38-A254-522887FA3795}"/>
    <cellStyle name="Comma [0] 2 3 3 2 3 5" xfId="21871" xr:uid="{AAE93E6F-0EA1-412E-ADE2-373A334DBA15}"/>
    <cellStyle name="Comma [0] 2 3 3 2 4" xfId="5458" xr:uid="{00000000-0005-0000-0000-000058030000}"/>
    <cellStyle name="Comma [0] 2 3 3 2 4 2" xfId="9835" xr:uid="{00000000-0005-0000-0000-000059030000}"/>
    <cellStyle name="Comma [0] 2 3 3 2 4 2 2" xfId="18588" xr:uid="{00000000-0005-0000-0000-00005A030000}"/>
    <cellStyle name="Comma [0] 2 3 3 2 4 2 2 2" xfId="36093" xr:uid="{440E2F1B-3733-4C9E-8933-C8B5D12111DE}"/>
    <cellStyle name="Comma [0] 2 3 3 2 4 2 3" xfId="27341" xr:uid="{0FDC837F-1B94-488A-A720-26D568E83605}"/>
    <cellStyle name="Comma [0] 2 3 3 2 4 3" xfId="14212" xr:uid="{00000000-0005-0000-0000-00005B030000}"/>
    <cellStyle name="Comma [0] 2 3 3 2 4 3 2" xfId="31717" xr:uid="{57E66985-3920-48DE-86F2-8806F5F36F92}"/>
    <cellStyle name="Comma [0] 2 3 3 2 4 4" xfId="22965" xr:uid="{83CA5D67-C0ED-4092-8648-122599A97B9F}"/>
    <cellStyle name="Comma [0] 2 3 3 2 5" xfId="7647" xr:uid="{00000000-0005-0000-0000-00005C030000}"/>
    <cellStyle name="Comma [0] 2 3 3 2 5 2" xfId="16400" xr:uid="{00000000-0005-0000-0000-00005D030000}"/>
    <cellStyle name="Comma [0] 2 3 3 2 5 2 2" xfId="33905" xr:uid="{D07EEB15-87DB-46CF-B759-204E8258C673}"/>
    <cellStyle name="Comma [0] 2 3 3 2 5 3" xfId="25153" xr:uid="{86F55AF9-8CAA-4E6D-9944-EB16F7821077}"/>
    <cellStyle name="Comma [0] 2 3 3 2 6" xfId="12024" xr:uid="{00000000-0005-0000-0000-00005E030000}"/>
    <cellStyle name="Comma [0] 2 3 3 2 6 2" xfId="29529" xr:uid="{D3387B49-6133-4B39-83DD-7820B9BCBF21}"/>
    <cellStyle name="Comma [0] 2 3 3 2 7" xfId="20777" xr:uid="{A564DB72-9B75-4C3B-A3ED-F7D952679BB9}"/>
    <cellStyle name="Comma [0] 2 3 3 3" xfId="3541" xr:uid="{00000000-0005-0000-0000-00005F030000}"/>
    <cellStyle name="Comma [0] 2 3 3 3 2" xfId="4637" xr:uid="{00000000-0005-0000-0000-000060030000}"/>
    <cellStyle name="Comma [0] 2 3 3 3 2 2" xfId="6826" xr:uid="{00000000-0005-0000-0000-000061030000}"/>
    <cellStyle name="Comma [0] 2 3 3 3 2 2 2" xfId="11203" xr:uid="{00000000-0005-0000-0000-000062030000}"/>
    <cellStyle name="Comma [0] 2 3 3 3 2 2 2 2" xfId="19956" xr:uid="{00000000-0005-0000-0000-000063030000}"/>
    <cellStyle name="Comma [0] 2 3 3 3 2 2 2 2 2" xfId="37461" xr:uid="{BDAB810B-A503-42CA-AE72-3BAC9DC17CB3}"/>
    <cellStyle name="Comma [0] 2 3 3 3 2 2 2 3" xfId="28709" xr:uid="{25267E6C-F44B-4765-931E-5243F44A93C2}"/>
    <cellStyle name="Comma [0] 2 3 3 3 2 2 3" xfId="15580" xr:uid="{00000000-0005-0000-0000-000064030000}"/>
    <cellStyle name="Comma [0] 2 3 3 3 2 2 3 2" xfId="33085" xr:uid="{A41D27BF-E73A-477E-B88F-3499C17F032B}"/>
    <cellStyle name="Comma [0] 2 3 3 3 2 2 4" xfId="24333" xr:uid="{104C0363-4E85-4D6E-9536-F498B077FED0}"/>
    <cellStyle name="Comma [0] 2 3 3 3 2 3" xfId="9015" xr:uid="{00000000-0005-0000-0000-000065030000}"/>
    <cellStyle name="Comma [0] 2 3 3 3 2 3 2" xfId="17768" xr:uid="{00000000-0005-0000-0000-000066030000}"/>
    <cellStyle name="Comma [0] 2 3 3 3 2 3 2 2" xfId="35273" xr:uid="{0A506ED8-5D3B-4627-A816-2CCB9BAB15FC}"/>
    <cellStyle name="Comma [0] 2 3 3 3 2 3 3" xfId="26521" xr:uid="{A480B51F-2202-46C9-9912-D372BB0CDC5A}"/>
    <cellStyle name="Comma [0] 2 3 3 3 2 4" xfId="13392" xr:uid="{00000000-0005-0000-0000-000067030000}"/>
    <cellStyle name="Comma [0] 2 3 3 3 2 4 2" xfId="30897" xr:uid="{1854166A-60CA-4151-8749-C24B54F2A8C5}"/>
    <cellStyle name="Comma [0] 2 3 3 3 2 5" xfId="22145" xr:uid="{69F9F6C9-44D1-44FB-A54F-52CA4EB070D5}"/>
    <cellStyle name="Comma [0] 2 3 3 3 3" xfId="5732" xr:uid="{00000000-0005-0000-0000-000068030000}"/>
    <cellStyle name="Comma [0] 2 3 3 3 3 2" xfId="10109" xr:uid="{00000000-0005-0000-0000-000069030000}"/>
    <cellStyle name="Comma [0] 2 3 3 3 3 2 2" xfId="18862" xr:uid="{00000000-0005-0000-0000-00006A030000}"/>
    <cellStyle name="Comma [0] 2 3 3 3 3 2 2 2" xfId="36367" xr:uid="{286D7AA9-1F8E-4C27-B898-44E7D3A88471}"/>
    <cellStyle name="Comma [0] 2 3 3 3 3 2 3" xfId="27615" xr:uid="{BEA503BA-AEF5-4428-97FF-87229581ECE3}"/>
    <cellStyle name="Comma [0] 2 3 3 3 3 3" xfId="14486" xr:uid="{00000000-0005-0000-0000-00006B030000}"/>
    <cellStyle name="Comma [0] 2 3 3 3 3 3 2" xfId="31991" xr:uid="{DA1EC88E-0245-4BD0-BB5F-186CB6C2E50B}"/>
    <cellStyle name="Comma [0] 2 3 3 3 3 4" xfId="23239" xr:uid="{8658D091-45B0-4D45-A438-615C71336F48}"/>
    <cellStyle name="Comma [0] 2 3 3 3 4" xfId="7921" xr:uid="{00000000-0005-0000-0000-00006C030000}"/>
    <cellStyle name="Comma [0] 2 3 3 3 4 2" xfId="16674" xr:uid="{00000000-0005-0000-0000-00006D030000}"/>
    <cellStyle name="Comma [0] 2 3 3 3 4 2 2" xfId="34179" xr:uid="{FB7357B4-E83F-4FC6-8684-6A7E8167E236}"/>
    <cellStyle name="Comma [0] 2 3 3 3 4 3" xfId="25427" xr:uid="{CB0F91D5-2732-4E26-B112-3ADD6E8FE603}"/>
    <cellStyle name="Comma [0] 2 3 3 3 5" xfId="12298" xr:uid="{00000000-0005-0000-0000-00006E030000}"/>
    <cellStyle name="Comma [0] 2 3 3 3 5 2" xfId="29803" xr:uid="{ECF02B69-1F09-4479-B5CA-4046D91A3BED}"/>
    <cellStyle name="Comma [0] 2 3 3 3 6" xfId="21051" xr:uid="{9FE633E1-C770-4B0C-BD3A-708759DE2925}"/>
    <cellStyle name="Comma [0] 2 3 3 4" xfId="4089" xr:uid="{00000000-0005-0000-0000-00006F030000}"/>
    <cellStyle name="Comma [0] 2 3 3 4 2" xfId="6278" xr:uid="{00000000-0005-0000-0000-000070030000}"/>
    <cellStyle name="Comma [0] 2 3 3 4 2 2" xfId="10655" xr:uid="{00000000-0005-0000-0000-000071030000}"/>
    <cellStyle name="Comma [0] 2 3 3 4 2 2 2" xfId="19408" xr:uid="{00000000-0005-0000-0000-000072030000}"/>
    <cellStyle name="Comma [0] 2 3 3 4 2 2 2 2" xfId="36913" xr:uid="{A05DFE92-8D08-49B1-AD08-10EF09A93F3A}"/>
    <cellStyle name="Comma [0] 2 3 3 4 2 2 3" xfId="28161" xr:uid="{2C086490-4AAA-40BC-9FF5-BFF371AE4C48}"/>
    <cellStyle name="Comma [0] 2 3 3 4 2 3" xfId="15032" xr:uid="{00000000-0005-0000-0000-000073030000}"/>
    <cellStyle name="Comma [0] 2 3 3 4 2 3 2" xfId="32537" xr:uid="{63FB026E-ED76-4BF7-9BDE-0829421D254C}"/>
    <cellStyle name="Comma [0] 2 3 3 4 2 4" xfId="23785" xr:uid="{F6EDFA78-F868-4643-80B1-B8C3B91A2C67}"/>
    <cellStyle name="Comma [0] 2 3 3 4 3" xfId="8467" xr:uid="{00000000-0005-0000-0000-000074030000}"/>
    <cellStyle name="Comma [0] 2 3 3 4 3 2" xfId="17220" xr:uid="{00000000-0005-0000-0000-000075030000}"/>
    <cellStyle name="Comma [0] 2 3 3 4 3 2 2" xfId="34725" xr:uid="{0B9FCFFD-5609-4F91-A30E-8AB4BE6ACD69}"/>
    <cellStyle name="Comma [0] 2 3 3 4 3 3" xfId="25973" xr:uid="{3CE5BEB5-7FE4-4541-9F0E-754D48B33965}"/>
    <cellStyle name="Comma [0] 2 3 3 4 4" xfId="12844" xr:uid="{00000000-0005-0000-0000-000076030000}"/>
    <cellStyle name="Comma [0] 2 3 3 4 4 2" xfId="30349" xr:uid="{0BC648A0-B861-4893-98A1-3281FCFC2F87}"/>
    <cellStyle name="Comma [0] 2 3 3 4 5" xfId="21597" xr:uid="{AFD9D917-82F0-475B-98B3-97C01641A710}"/>
    <cellStyle name="Comma [0] 2 3 3 5" xfId="5184" xr:uid="{00000000-0005-0000-0000-000077030000}"/>
    <cellStyle name="Comma [0] 2 3 3 5 2" xfId="9561" xr:uid="{00000000-0005-0000-0000-000078030000}"/>
    <cellStyle name="Comma [0] 2 3 3 5 2 2" xfId="18314" xr:uid="{00000000-0005-0000-0000-000079030000}"/>
    <cellStyle name="Comma [0] 2 3 3 5 2 2 2" xfId="35819" xr:uid="{7BC7FBE3-C126-4BBD-B04F-267510DAB4EB}"/>
    <cellStyle name="Comma [0] 2 3 3 5 2 3" xfId="27067" xr:uid="{13A824EB-3400-46C8-8365-BB1A620F0B60}"/>
    <cellStyle name="Comma [0] 2 3 3 5 3" xfId="13938" xr:uid="{00000000-0005-0000-0000-00007A030000}"/>
    <cellStyle name="Comma [0] 2 3 3 5 3 2" xfId="31443" xr:uid="{563B7DC7-FDC4-48E6-82B6-C78A354CBE25}"/>
    <cellStyle name="Comma [0] 2 3 3 5 4" xfId="22691" xr:uid="{8DDFDB59-D014-4DE3-A53F-26D14CAE0D0D}"/>
    <cellStyle name="Comma [0] 2 3 3 6" xfId="7373" xr:uid="{00000000-0005-0000-0000-00007B030000}"/>
    <cellStyle name="Comma [0] 2 3 3 6 2" xfId="16126" xr:uid="{00000000-0005-0000-0000-00007C030000}"/>
    <cellStyle name="Comma [0] 2 3 3 6 2 2" xfId="33631" xr:uid="{6DFB42A9-1A35-45B6-9794-12FD6CDA3348}"/>
    <cellStyle name="Comma [0] 2 3 3 6 3" xfId="24879" xr:uid="{08BD61C4-ACC7-4071-9EA9-EBCB1AD42860}"/>
    <cellStyle name="Comma [0] 2 3 3 7" xfId="11750" xr:uid="{00000000-0005-0000-0000-00007D030000}"/>
    <cellStyle name="Comma [0] 2 3 3 7 2" xfId="29255" xr:uid="{B164B714-C7AC-43C9-87D9-3F7D22828CA6}"/>
    <cellStyle name="Comma [0] 2 3 3 8" xfId="20503" xr:uid="{12034ACB-45E0-424D-9E16-30101FEDD1E8}"/>
    <cellStyle name="Comma [0] 2 3 4" xfId="2873" xr:uid="{00000000-0005-0000-0000-00007E030000}"/>
    <cellStyle name="Comma [0] 2 3 4 2" xfId="3152" xr:uid="{00000000-0005-0000-0000-00007F030000}"/>
    <cellStyle name="Comma [0] 2 3 4 2 2" xfId="3705" xr:uid="{00000000-0005-0000-0000-000080030000}"/>
    <cellStyle name="Comma [0] 2 3 4 2 2 2" xfId="4801" xr:uid="{00000000-0005-0000-0000-000081030000}"/>
    <cellStyle name="Comma [0] 2 3 4 2 2 2 2" xfId="6990" xr:uid="{00000000-0005-0000-0000-000082030000}"/>
    <cellStyle name="Comma [0] 2 3 4 2 2 2 2 2" xfId="11367" xr:uid="{00000000-0005-0000-0000-000083030000}"/>
    <cellStyle name="Comma [0] 2 3 4 2 2 2 2 2 2" xfId="20120" xr:uid="{00000000-0005-0000-0000-000084030000}"/>
    <cellStyle name="Comma [0] 2 3 4 2 2 2 2 2 2 2" xfId="37625" xr:uid="{4D2F18F9-A753-4B90-9042-6C298AD4443B}"/>
    <cellStyle name="Comma [0] 2 3 4 2 2 2 2 2 3" xfId="28873" xr:uid="{D5B18425-5242-4B74-B50A-90D65269B56D}"/>
    <cellStyle name="Comma [0] 2 3 4 2 2 2 2 3" xfId="15744" xr:uid="{00000000-0005-0000-0000-000085030000}"/>
    <cellStyle name="Comma [0] 2 3 4 2 2 2 2 3 2" xfId="33249" xr:uid="{C39EF3EB-3991-46DF-A861-DAEF2BE3CB1A}"/>
    <cellStyle name="Comma [0] 2 3 4 2 2 2 2 4" xfId="24497" xr:uid="{0707C673-409B-4E33-9F74-EAF0B6A39F0C}"/>
    <cellStyle name="Comma [0] 2 3 4 2 2 2 3" xfId="9179" xr:uid="{00000000-0005-0000-0000-000086030000}"/>
    <cellStyle name="Comma [0] 2 3 4 2 2 2 3 2" xfId="17932" xr:uid="{00000000-0005-0000-0000-000087030000}"/>
    <cellStyle name="Comma [0] 2 3 4 2 2 2 3 2 2" xfId="35437" xr:uid="{E6DBA7B7-5FCE-4DA5-8804-5361AA4861B8}"/>
    <cellStyle name="Comma [0] 2 3 4 2 2 2 3 3" xfId="26685" xr:uid="{95953774-3E1E-46DD-AFE9-4F44FF221AEC}"/>
    <cellStyle name="Comma [0] 2 3 4 2 2 2 4" xfId="13556" xr:uid="{00000000-0005-0000-0000-000088030000}"/>
    <cellStyle name="Comma [0] 2 3 4 2 2 2 4 2" xfId="31061" xr:uid="{ADE09BCE-4C6E-4FF9-A066-6ACFB48A7173}"/>
    <cellStyle name="Comma [0] 2 3 4 2 2 2 5" xfId="22309" xr:uid="{C025D363-3B7B-48B0-8C4F-3BB0ADA20582}"/>
    <cellStyle name="Comma [0] 2 3 4 2 2 3" xfId="5896" xr:uid="{00000000-0005-0000-0000-000089030000}"/>
    <cellStyle name="Comma [0] 2 3 4 2 2 3 2" xfId="10273" xr:uid="{00000000-0005-0000-0000-00008A030000}"/>
    <cellStyle name="Comma [0] 2 3 4 2 2 3 2 2" xfId="19026" xr:uid="{00000000-0005-0000-0000-00008B030000}"/>
    <cellStyle name="Comma [0] 2 3 4 2 2 3 2 2 2" xfId="36531" xr:uid="{8B829C48-B1E2-4BF1-95A7-F8F8F42FCE7B}"/>
    <cellStyle name="Comma [0] 2 3 4 2 2 3 2 3" xfId="27779" xr:uid="{C3F05C67-FD5E-41B3-84A3-6EA317F7C119}"/>
    <cellStyle name="Comma [0] 2 3 4 2 2 3 3" xfId="14650" xr:uid="{00000000-0005-0000-0000-00008C030000}"/>
    <cellStyle name="Comma [0] 2 3 4 2 2 3 3 2" xfId="32155" xr:uid="{7B8B36EB-742F-4892-A537-65CB46DF1C1B}"/>
    <cellStyle name="Comma [0] 2 3 4 2 2 3 4" xfId="23403" xr:uid="{D685942E-0F1C-451C-B594-1DFB19A8A7A1}"/>
    <cellStyle name="Comma [0] 2 3 4 2 2 4" xfId="8085" xr:uid="{00000000-0005-0000-0000-00008D030000}"/>
    <cellStyle name="Comma [0] 2 3 4 2 2 4 2" xfId="16838" xr:uid="{00000000-0005-0000-0000-00008E030000}"/>
    <cellStyle name="Comma [0] 2 3 4 2 2 4 2 2" xfId="34343" xr:uid="{25EB6E9C-1A4F-4E50-9947-C6BDAE7972D6}"/>
    <cellStyle name="Comma [0] 2 3 4 2 2 4 3" xfId="25591" xr:uid="{9A8067F3-A81E-4C4D-BEDF-D8B8840FAEA6}"/>
    <cellStyle name="Comma [0] 2 3 4 2 2 5" xfId="12462" xr:uid="{00000000-0005-0000-0000-00008F030000}"/>
    <cellStyle name="Comma [0] 2 3 4 2 2 5 2" xfId="29967" xr:uid="{0E6B111E-616C-4365-AAB7-713308960FCF}"/>
    <cellStyle name="Comma [0] 2 3 4 2 2 6" xfId="21215" xr:uid="{9BF42AEA-04C2-475A-A541-EDD2AF1DF035}"/>
    <cellStyle name="Comma [0] 2 3 4 2 3" xfId="4253" xr:uid="{00000000-0005-0000-0000-000090030000}"/>
    <cellStyle name="Comma [0] 2 3 4 2 3 2" xfId="6442" xr:uid="{00000000-0005-0000-0000-000091030000}"/>
    <cellStyle name="Comma [0] 2 3 4 2 3 2 2" xfId="10819" xr:uid="{00000000-0005-0000-0000-000092030000}"/>
    <cellStyle name="Comma [0] 2 3 4 2 3 2 2 2" xfId="19572" xr:uid="{00000000-0005-0000-0000-000093030000}"/>
    <cellStyle name="Comma [0] 2 3 4 2 3 2 2 2 2" xfId="37077" xr:uid="{03E950E3-49FE-4406-B5A3-76BE719B675B}"/>
    <cellStyle name="Comma [0] 2 3 4 2 3 2 2 3" xfId="28325" xr:uid="{10DED91A-6943-4D12-B245-5168BA5F2C99}"/>
    <cellStyle name="Comma [0] 2 3 4 2 3 2 3" xfId="15196" xr:uid="{00000000-0005-0000-0000-000094030000}"/>
    <cellStyle name="Comma [0] 2 3 4 2 3 2 3 2" xfId="32701" xr:uid="{FD92C9C4-A7B6-4199-B8AE-7FCD0C14E662}"/>
    <cellStyle name="Comma [0] 2 3 4 2 3 2 4" xfId="23949" xr:uid="{53A1BF06-A625-4116-8EB3-DDED337C8A14}"/>
    <cellStyle name="Comma [0] 2 3 4 2 3 3" xfId="8631" xr:uid="{00000000-0005-0000-0000-000095030000}"/>
    <cellStyle name="Comma [0] 2 3 4 2 3 3 2" xfId="17384" xr:uid="{00000000-0005-0000-0000-000096030000}"/>
    <cellStyle name="Comma [0] 2 3 4 2 3 3 2 2" xfId="34889" xr:uid="{1B4FD0B9-4B3C-4033-B63E-AF6DA0D0E7EE}"/>
    <cellStyle name="Comma [0] 2 3 4 2 3 3 3" xfId="26137" xr:uid="{63ADFAED-3250-44C0-B2EC-D18BC0902A10}"/>
    <cellStyle name="Comma [0] 2 3 4 2 3 4" xfId="13008" xr:uid="{00000000-0005-0000-0000-000097030000}"/>
    <cellStyle name="Comma [0] 2 3 4 2 3 4 2" xfId="30513" xr:uid="{F7A3ABC6-FB8D-42FA-BBEB-DCA1D3C7E4A7}"/>
    <cellStyle name="Comma [0] 2 3 4 2 3 5" xfId="21761" xr:uid="{A3D23C5B-99FA-45D3-985E-E61A89542D9B}"/>
    <cellStyle name="Comma [0] 2 3 4 2 4" xfId="5348" xr:uid="{00000000-0005-0000-0000-000098030000}"/>
    <cellStyle name="Comma [0] 2 3 4 2 4 2" xfId="9725" xr:uid="{00000000-0005-0000-0000-000099030000}"/>
    <cellStyle name="Comma [0] 2 3 4 2 4 2 2" xfId="18478" xr:uid="{00000000-0005-0000-0000-00009A030000}"/>
    <cellStyle name="Comma [0] 2 3 4 2 4 2 2 2" xfId="35983" xr:uid="{BD21EAE8-B033-4D16-8883-4BCA41E34116}"/>
    <cellStyle name="Comma [0] 2 3 4 2 4 2 3" xfId="27231" xr:uid="{628B833B-BE86-4DE9-AEA5-9D3DDEBE6CE4}"/>
    <cellStyle name="Comma [0] 2 3 4 2 4 3" xfId="14102" xr:uid="{00000000-0005-0000-0000-00009B030000}"/>
    <cellStyle name="Comma [0] 2 3 4 2 4 3 2" xfId="31607" xr:uid="{26B7EC5E-1DCD-43AC-BB5E-38EB0B715BBF}"/>
    <cellStyle name="Comma [0] 2 3 4 2 4 4" xfId="22855" xr:uid="{BEE19272-4F4C-4686-9C9F-A566D2C5C7E6}"/>
    <cellStyle name="Comma [0] 2 3 4 2 5" xfId="7537" xr:uid="{00000000-0005-0000-0000-00009C030000}"/>
    <cellStyle name="Comma [0] 2 3 4 2 5 2" xfId="16290" xr:uid="{00000000-0005-0000-0000-00009D030000}"/>
    <cellStyle name="Comma [0] 2 3 4 2 5 2 2" xfId="33795" xr:uid="{DCC6CDF8-48A6-4C17-BB11-59AE9A0D5D25}"/>
    <cellStyle name="Comma [0] 2 3 4 2 5 3" xfId="25043" xr:uid="{5BB370EC-32D8-4F5E-8F8E-EB425B1780E0}"/>
    <cellStyle name="Comma [0] 2 3 4 2 6" xfId="11914" xr:uid="{00000000-0005-0000-0000-00009E030000}"/>
    <cellStyle name="Comma [0] 2 3 4 2 6 2" xfId="29419" xr:uid="{59E5F68F-843D-4156-BE47-91D6151CCA3D}"/>
    <cellStyle name="Comma [0] 2 3 4 2 7" xfId="20667" xr:uid="{E79E4DD8-9A28-4B15-AEA7-1EEA167C3DCF}"/>
    <cellStyle name="Comma [0] 2 3 4 3" xfId="3431" xr:uid="{00000000-0005-0000-0000-00009F030000}"/>
    <cellStyle name="Comma [0] 2 3 4 3 2" xfId="4527" xr:uid="{00000000-0005-0000-0000-0000A0030000}"/>
    <cellStyle name="Comma [0] 2 3 4 3 2 2" xfId="6716" xr:uid="{00000000-0005-0000-0000-0000A1030000}"/>
    <cellStyle name="Comma [0] 2 3 4 3 2 2 2" xfId="11093" xr:uid="{00000000-0005-0000-0000-0000A2030000}"/>
    <cellStyle name="Comma [0] 2 3 4 3 2 2 2 2" xfId="19846" xr:uid="{00000000-0005-0000-0000-0000A3030000}"/>
    <cellStyle name="Comma [0] 2 3 4 3 2 2 2 2 2" xfId="37351" xr:uid="{4F37F7B0-097C-465A-A0E6-FA8A7EE04648}"/>
    <cellStyle name="Comma [0] 2 3 4 3 2 2 2 3" xfId="28599" xr:uid="{E7AA03D0-6596-4C0E-8E08-F8A6F60B4A30}"/>
    <cellStyle name="Comma [0] 2 3 4 3 2 2 3" xfId="15470" xr:uid="{00000000-0005-0000-0000-0000A4030000}"/>
    <cellStyle name="Comma [0] 2 3 4 3 2 2 3 2" xfId="32975" xr:uid="{896F08C5-BA94-41AA-B632-255F791B16C8}"/>
    <cellStyle name="Comma [0] 2 3 4 3 2 2 4" xfId="24223" xr:uid="{3DBF60B6-021B-4483-8676-D73AFF4D7433}"/>
    <cellStyle name="Comma [0] 2 3 4 3 2 3" xfId="8905" xr:uid="{00000000-0005-0000-0000-0000A5030000}"/>
    <cellStyle name="Comma [0] 2 3 4 3 2 3 2" xfId="17658" xr:uid="{00000000-0005-0000-0000-0000A6030000}"/>
    <cellStyle name="Comma [0] 2 3 4 3 2 3 2 2" xfId="35163" xr:uid="{A95FAEB3-28CE-499F-A619-63D8E0878755}"/>
    <cellStyle name="Comma [0] 2 3 4 3 2 3 3" xfId="26411" xr:uid="{01BA9C17-14F5-4201-845D-E65D874E86C3}"/>
    <cellStyle name="Comma [0] 2 3 4 3 2 4" xfId="13282" xr:uid="{00000000-0005-0000-0000-0000A7030000}"/>
    <cellStyle name="Comma [0] 2 3 4 3 2 4 2" xfId="30787" xr:uid="{0B20449C-D5B6-41D4-8F4A-0D29EC71B5F2}"/>
    <cellStyle name="Comma [0] 2 3 4 3 2 5" xfId="22035" xr:uid="{2B943273-917F-4188-9D5C-CAE8E33CA7A6}"/>
    <cellStyle name="Comma [0] 2 3 4 3 3" xfId="5622" xr:uid="{00000000-0005-0000-0000-0000A8030000}"/>
    <cellStyle name="Comma [0] 2 3 4 3 3 2" xfId="9999" xr:uid="{00000000-0005-0000-0000-0000A9030000}"/>
    <cellStyle name="Comma [0] 2 3 4 3 3 2 2" xfId="18752" xr:uid="{00000000-0005-0000-0000-0000AA030000}"/>
    <cellStyle name="Comma [0] 2 3 4 3 3 2 2 2" xfId="36257" xr:uid="{98B69C99-8055-478B-AF80-6D4636A91B2C}"/>
    <cellStyle name="Comma [0] 2 3 4 3 3 2 3" xfId="27505" xr:uid="{265EA224-D0AE-462C-9E81-81D9E2CA0B17}"/>
    <cellStyle name="Comma [0] 2 3 4 3 3 3" xfId="14376" xr:uid="{00000000-0005-0000-0000-0000AB030000}"/>
    <cellStyle name="Comma [0] 2 3 4 3 3 3 2" xfId="31881" xr:uid="{EDA90DDB-9ED0-44DB-BD8B-C855DA92E5B7}"/>
    <cellStyle name="Comma [0] 2 3 4 3 3 4" xfId="23129" xr:uid="{7D9A1835-B12D-4355-A009-115A91C46F0C}"/>
    <cellStyle name="Comma [0] 2 3 4 3 4" xfId="7811" xr:uid="{00000000-0005-0000-0000-0000AC030000}"/>
    <cellStyle name="Comma [0] 2 3 4 3 4 2" xfId="16564" xr:uid="{00000000-0005-0000-0000-0000AD030000}"/>
    <cellStyle name="Comma [0] 2 3 4 3 4 2 2" xfId="34069" xr:uid="{D2EA4384-01F5-473E-807C-6528821DE120}"/>
    <cellStyle name="Comma [0] 2 3 4 3 4 3" xfId="25317" xr:uid="{97D03504-8B8A-4632-B3E9-23A271DF0C6C}"/>
    <cellStyle name="Comma [0] 2 3 4 3 5" xfId="12188" xr:uid="{00000000-0005-0000-0000-0000AE030000}"/>
    <cellStyle name="Comma [0] 2 3 4 3 5 2" xfId="29693" xr:uid="{8C7A4047-B3DF-4BD9-8DDB-0C84BAE8FE5E}"/>
    <cellStyle name="Comma [0] 2 3 4 3 6" xfId="20941" xr:uid="{7FC67BA5-FE76-4666-BE9C-F8EBDE64DF9A}"/>
    <cellStyle name="Comma [0] 2 3 4 4" xfId="3979" xr:uid="{00000000-0005-0000-0000-0000AF030000}"/>
    <cellStyle name="Comma [0] 2 3 4 4 2" xfId="6168" xr:uid="{00000000-0005-0000-0000-0000B0030000}"/>
    <cellStyle name="Comma [0] 2 3 4 4 2 2" xfId="10545" xr:uid="{00000000-0005-0000-0000-0000B1030000}"/>
    <cellStyle name="Comma [0] 2 3 4 4 2 2 2" xfId="19298" xr:uid="{00000000-0005-0000-0000-0000B2030000}"/>
    <cellStyle name="Comma [0] 2 3 4 4 2 2 2 2" xfId="36803" xr:uid="{BB5034E4-01E2-4459-BBE5-361A59A4551F}"/>
    <cellStyle name="Comma [0] 2 3 4 4 2 2 3" xfId="28051" xr:uid="{072F113C-4CE6-4E05-9336-551582F30C99}"/>
    <cellStyle name="Comma [0] 2 3 4 4 2 3" xfId="14922" xr:uid="{00000000-0005-0000-0000-0000B3030000}"/>
    <cellStyle name="Comma [0] 2 3 4 4 2 3 2" xfId="32427" xr:uid="{B00FC7B2-BA48-4EED-BBA9-8B49615FE1C8}"/>
    <cellStyle name="Comma [0] 2 3 4 4 2 4" xfId="23675" xr:uid="{3B1DD8F1-EDD2-4436-AD76-48B8F5D13331}"/>
    <cellStyle name="Comma [0] 2 3 4 4 3" xfId="8357" xr:uid="{00000000-0005-0000-0000-0000B4030000}"/>
    <cellStyle name="Comma [0] 2 3 4 4 3 2" xfId="17110" xr:uid="{00000000-0005-0000-0000-0000B5030000}"/>
    <cellStyle name="Comma [0] 2 3 4 4 3 2 2" xfId="34615" xr:uid="{58B9EB93-CFB0-472C-BEE1-91B841A994D0}"/>
    <cellStyle name="Comma [0] 2 3 4 4 3 3" xfId="25863" xr:uid="{DA4DD239-6DD8-4E9A-AD65-38B936343595}"/>
    <cellStyle name="Comma [0] 2 3 4 4 4" xfId="12734" xr:uid="{00000000-0005-0000-0000-0000B6030000}"/>
    <cellStyle name="Comma [0] 2 3 4 4 4 2" xfId="30239" xr:uid="{C66DC168-CFFF-4547-A60F-F75103A8C6D9}"/>
    <cellStyle name="Comma [0] 2 3 4 4 5" xfId="21487" xr:uid="{CCDB7664-48DA-42F7-A9CA-8BCAC946AB94}"/>
    <cellStyle name="Comma [0] 2 3 4 5" xfId="5074" xr:uid="{00000000-0005-0000-0000-0000B7030000}"/>
    <cellStyle name="Comma [0] 2 3 4 5 2" xfId="9451" xr:uid="{00000000-0005-0000-0000-0000B8030000}"/>
    <cellStyle name="Comma [0] 2 3 4 5 2 2" xfId="18204" xr:uid="{00000000-0005-0000-0000-0000B9030000}"/>
    <cellStyle name="Comma [0] 2 3 4 5 2 2 2" xfId="35709" xr:uid="{BDC14E1B-A450-4406-BBB1-D1420726919E}"/>
    <cellStyle name="Comma [0] 2 3 4 5 2 3" xfId="26957" xr:uid="{1F831680-9DDC-4ABC-A86F-88FDA01F436E}"/>
    <cellStyle name="Comma [0] 2 3 4 5 3" xfId="13828" xr:uid="{00000000-0005-0000-0000-0000BA030000}"/>
    <cellStyle name="Comma [0] 2 3 4 5 3 2" xfId="31333" xr:uid="{CA3230D4-E509-42D7-91B2-E261F124B473}"/>
    <cellStyle name="Comma [0] 2 3 4 5 4" xfId="22581" xr:uid="{4B1457F6-BEAF-4695-B784-8530C052663A}"/>
    <cellStyle name="Comma [0] 2 3 4 6" xfId="7263" xr:uid="{00000000-0005-0000-0000-0000BB030000}"/>
    <cellStyle name="Comma [0] 2 3 4 6 2" xfId="16016" xr:uid="{00000000-0005-0000-0000-0000BC030000}"/>
    <cellStyle name="Comma [0] 2 3 4 6 2 2" xfId="33521" xr:uid="{E3AB115E-8636-4C79-B361-2EF1DC1690D8}"/>
    <cellStyle name="Comma [0] 2 3 4 6 3" xfId="24769" xr:uid="{778E6381-D2D0-4B78-9772-12795CCE56EB}"/>
    <cellStyle name="Comma [0] 2 3 4 7" xfId="11640" xr:uid="{00000000-0005-0000-0000-0000BD030000}"/>
    <cellStyle name="Comma [0] 2 3 4 7 2" xfId="29145" xr:uid="{6A9A22D1-D72F-452E-96B1-41C0CA31255E}"/>
    <cellStyle name="Comma [0] 2 3 4 8" xfId="20393" xr:uid="{CD3A3F0D-C7EC-4150-9FCE-8F5FDF9ED15A}"/>
    <cellStyle name="Comma [0] 2 3 5" xfId="3102" xr:uid="{00000000-0005-0000-0000-0000BE030000}"/>
    <cellStyle name="Comma [0] 2 3 5 2" xfId="3656" xr:uid="{00000000-0005-0000-0000-0000BF030000}"/>
    <cellStyle name="Comma [0] 2 3 5 2 2" xfId="4752" xr:uid="{00000000-0005-0000-0000-0000C0030000}"/>
    <cellStyle name="Comma [0] 2 3 5 2 2 2" xfId="6941" xr:uid="{00000000-0005-0000-0000-0000C1030000}"/>
    <cellStyle name="Comma [0] 2 3 5 2 2 2 2" xfId="11318" xr:uid="{00000000-0005-0000-0000-0000C2030000}"/>
    <cellStyle name="Comma [0] 2 3 5 2 2 2 2 2" xfId="20071" xr:uid="{00000000-0005-0000-0000-0000C3030000}"/>
    <cellStyle name="Comma [0] 2 3 5 2 2 2 2 2 2" xfId="37576" xr:uid="{FAA836FD-E825-4935-A863-37E11E2A8BB3}"/>
    <cellStyle name="Comma [0] 2 3 5 2 2 2 2 3" xfId="28824" xr:uid="{27A949CB-D6AC-4298-A3B8-CB1EC05E6FD8}"/>
    <cellStyle name="Comma [0] 2 3 5 2 2 2 3" xfId="15695" xr:uid="{00000000-0005-0000-0000-0000C4030000}"/>
    <cellStyle name="Comma [0] 2 3 5 2 2 2 3 2" xfId="33200" xr:uid="{B5BB7CE9-E48A-4348-8708-F9C70E94C4AE}"/>
    <cellStyle name="Comma [0] 2 3 5 2 2 2 4" xfId="24448" xr:uid="{40C8B9B4-5922-4B18-8A86-2BE378D2D205}"/>
    <cellStyle name="Comma [0] 2 3 5 2 2 3" xfId="9130" xr:uid="{00000000-0005-0000-0000-0000C5030000}"/>
    <cellStyle name="Comma [0] 2 3 5 2 2 3 2" xfId="17883" xr:uid="{00000000-0005-0000-0000-0000C6030000}"/>
    <cellStyle name="Comma [0] 2 3 5 2 2 3 2 2" xfId="35388" xr:uid="{31015C83-D3B1-4408-A9A0-B1A2C41C908F}"/>
    <cellStyle name="Comma [0] 2 3 5 2 2 3 3" xfId="26636" xr:uid="{3F9B3214-FD5F-4831-AE87-A4DF35C9B4E8}"/>
    <cellStyle name="Comma [0] 2 3 5 2 2 4" xfId="13507" xr:uid="{00000000-0005-0000-0000-0000C7030000}"/>
    <cellStyle name="Comma [0] 2 3 5 2 2 4 2" xfId="31012" xr:uid="{94F58E94-A792-4548-AB09-7ED85E7B3902}"/>
    <cellStyle name="Comma [0] 2 3 5 2 2 5" xfId="22260" xr:uid="{9F18C086-8631-435D-92F3-5F2B29242AF6}"/>
    <cellStyle name="Comma [0] 2 3 5 2 3" xfId="5847" xr:uid="{00000000-0005-0000-0000-0000C8030000}"/>
    <cellStyle name="Comma [0] 2 3 5 2 3 2" xfId="10224" xr:uid="{00000000-0005-0000-0000-0000C9030000}"/>
    <cellStyle name="Comma [0] 2 3 5 2 3 2 2" xfId="18977" xr:uid="{00000000-0005-0000-0000-0000CA030000}"/>
    <cellStyle name="Comma [0] 2 3 5 2 3 2 2 2" xfId="36482" xr:uid="{C394612D-8917-4F0B-A876-53B2C0A8EE94}"/>
    <cellStyle name="Comma [0] 2 3 5 2 3 2 3" xfId="27730" xr:uid="{C4AA8953-84F9-4CFC-9EF4-4FF152D60007}"/>
    <cellStyle name="Comma [0] 2 3 5 2 3 3" xfId="14601" xr:uid="{00000000-0005-0000-0000-0000CB030000}"/>
    <cellStyle name="Comma [0] 2 3 5 2 3 3 2" xfId="32106" xr:uid="{C567A8CB-D41C-4A66-B41B-3C48D4479FF2}"/>
    <cellStyle name="Comma [0] 2 3 5 2 3 4" xfId="23354" xr:uid="{5988796E-5FCD-4BC2-A991-07E3D49F84EB}"/>
    <cellStyle name="Comma [0] 2 3 5 2 4" xfId="8036" xr:uid="{00000000-0005-0000-0000-0000CC030000}"/>
    <cellStyle name="Comma [0] 2 3 5 2 4 2" xfId="16789" xr:uid="{00000000-0005-0000-0000-0000CD030000}"/>
    <cellStyle name="Comma [0] 2 3 5 2 4 2 2" xfId="34294" xr:uid="{FA81988B-31D6-4207-B9A4-7E0DB8A3A31A}"/>
    <cellStyle name="Comma [0] 2 3 5 2 4 3" xfId="25542" xr:uid="{AA0F4D40-BAEB-4D17-AF47-54FA1D16225D}"/>
    <cellStyle name="Comma [0] 2 3 5 2 5" xfId="12413" xr:uid="{00000000-0005-0000-0000-0000CE030000}"/>
    <cellStyle name="Comma [0] 2 3 5 2 5 2" xfId="29918" xr:uid="{77A84727-1461-4118-A128-F4A543A0D8A5}"/>
    <cellStyle name="Comma [0] 2 3 5 2 6" xfId="21166" xr:uid="{D73C8857-840E-46B4-8A37-2EE1C866E55F}"/>
    <cellStyle name="Comma [0] 2 3 5 3" xfId="4204" xr:uid="{00000000-0005-0000-0000-0000CF030000}"/>
    <cellStyle name="Comma [0] 2 3 5 3 2" xfId="6393" xr:uid="{00000000-0005-0000-0000-0000D0030000}"/>
    <cellStyle name="Comma [0] 2 3 5 3 2 2" xfId="10770" xr:uid="{00000000-0005-0000-0000-0000D1030000}"/>
    <cellStyle name="Comma [0] 2 3 5 3 2 2 2" xfId="19523" xr:uid="{00000000-0005-0000-0000-0000D2030000}"/>
    <cellStyle name="Comma [0] 2 3 5 3 2 2 2 2" xfId="37028" xr:uid="{22A26D59-916F-46AE-88C9-2160B691D7AA}"/>
    <cellStyle name="Comma [0] 2 3 5 3 2 2 3" xfId="28276" xr:uid="{D000131A-80C9-4E7D-945A-5CA7019E00E8}"/>
    <cellStyle name="Comma [0] 2 3 5 3 2 3" xfId="15147" xr:uid="{00000000-0005-0000-0000-0000D3030000}"/>
    <cellStyle name="Comma [0] 2 3 5 3 2 3 2" xfId="32652" xr:uid="{AB09ABF5-9CC4-4F5E-9A88-DFA6D94118E4}"/>
    <cellStyle name="Comma [0] 2 3 5 3 2 4" xfId="23900" xr:uid="{CEF76441-7F7D-4C85-A970-F9E53C59E0DD}"/>
    <cellStyle name="Comma [0] 2 3 5 3 3" xfId="8582" xr:uid="{00000000-0005-0000-0000-0000D4030000}"/>
    <cellStyle name="Comma [0] 2 3 5 3 3 2" xfId="17335" xr:uid="{00000000-0005-0000-0000-0000D5030000}"/>
    <cellStyle name="Comma [0] 2 3 5 3 3 2 2" xfId="34840" xr:uid="{3D994216-2B8A-4907-92BF-70477C52C22B}"/>
    <cellStyle name="Comma [0] 2 3 5 3 3 3" xfId="26088" xr:uid="{8577FAD8-4A72-4C4D-AA50-F1B752535C8C}"/>
    <cellStyle name="Comma [0] 2 3 5 3 4" xfId="12959" xr:uid="{00000000-0005-0000-0000-0000D6030000}"/>
    <cellStyle name="Comma [0] 2 3 5 3 4 2" xfId="30464" xr:uid="{F367C462-BEFE-49F9-A4A4-22BFD81F7D5E}"/>
    <cellStyle name="Comma [0] 2 3 5 3 5" xfId="21712" xr:uid="{908317D6-650C-42C7-9F2C-BCDEAA4EEEAC}"/>
    <cellStyle name="Comma [0] 2 3 5 4" xfId="5299" xr:uid="{00000000-0005-0000-0000-0000D7030000}"/>
    <cellStyle name="Comma [0] 2 3 5 4 2" xfId="9676" xr:uid="{00000000-0005-0000-0000-0000D8030000}"/>
    <cellStyle name="Comma [0] 2 3 5 4 2 2" xfId="18429" xr:uid="{00000000-0005-0000-0000-0000D9030000}"/>
    <cellStyle name="Comma [0] 2 3 5 4 2 2 2" xfId="35934" xr:uid="{1F012AEB-37D5-474B-8A96-A9A8E5DF80C0}"/>
    <cellStyle name="Comma [0] 2 3 5 4 2 3" xfId="27182" xr:uid="{C5CEA777-1296-460D-8F63-06CD96558F3C}"/>
    <cellStyle name="Comma [0] 2 3 5 4 3" xfId="14053" xr:uid="{00000000-0005-0000-0000-0000DA030000}"/>
    <cellStyle name="Comma [0] 2 3 5 4 3 2" xfId="31558" xr:uid="{68E82431-B82D-4554-8952-9E0B0C40F5BD}"/>
    <cellStyle name="Comma [0] 2 3 5 4 4" xfId="22806" xr:uid="{24EC5F92-7EE1-4C3A-9489-41C7BBCB87E7}"/>
    <cellStyle name="Comma [0] 2 3 5 5" xfId="7488" xr:uid="{00000000-0005-0000-0000-0000DB030000}"/>
    <cellStyle name="Comma [0] 2 3 5 5 2" xfId="16241" xr:uid="{00000000-0005-0000-0000-0000DC030000}"/>
    <cellStyle name="Comma [0] 2 3 5 5 2 2" xfId="33746" xr:uid="{88F9F128-5988-4051-BD76-2648EC06AB5F}"/>
    <cellStyle name="Comma [0] 2 3 5 5 3" xfId="24994" xr:uid="{52787F46-A2A0-4035-A41E-D171A4F9F28D}"/>
    <cellStyle name="Comma [0] 2 3 5 6" xfId="11865" xr:uid="{00000000-0005-0000-0000-0000DD030000}"/>
    <cellStyle name="Comma [0] 2 3 5 6 2" xfId="29370" xr:uid="{B3E6FF50-20B1-49CA-93E9-134EC66672F3}"/>
    <cellStyle name="Comma [0] 2 3 5 7" xfId="20618" xr:uid="{B11C3517-8CC8-41C0-A6A6-A5AFB0A266D2}"/>
    <cellStyle name="Comma [0] 2 3 6" xfId="3381" xr:uid="{00000000-0005-0000-0000-0000DE030000}"/>
    <cellStyle name="Comma [0] 2 3 6 2" xfId="4478" xr:uid="{00000000-0005-0000-0000-0000DF030000}"/>
    <cellStyle name="Comma [0] 2 3 6 2 2" xfId="6667" xr:uid="{00000000-0005-0000-0000-0000E0030000}"/>
    <cellStyle name="Comma [0] 2 3 6 2 2 2" xfId="11044" xr:uid="{00000000-0005-0000-0000-0000E1030000}"/>
    <cellStyle name="Comma [0] 2 3 6 2 2 2 2" xfId="19797" xr:uid="{00000000-0005-0000-0000-0000E2030000}"/>
    <cellStyle name="Comma [0] 2 3 6 2 2 2 2 2" xfId="37302" xr:uid="{E6809F14-FCA4-4FCB-A344-52EA06B6E6F2}"/>
    <cellStyle name="Comma [0] 2 3 6 2 2 2 3" xfId="28550" xr:uid="{9DBFBB2B-EC62-492E-AFCC-61F61EC312ED}"/>
    <cellStyle name="Comma [0] 2 3 6 2 2 3" xfId="15421" xr:uid="{00000000-0005-0000-0000-0000E3030000}"/>
    <cellStyle name="Comma [0] 2 3 6 2 2 3 2" xfId="32926" xr:uid="{96C0497A-3CD4-47CD-AD29-4E60FD7384FE}"/>
    <cellStyle name="Comma [0] 2 3 6 2 2 4" xfId="24174" xr:uid="{B251E66A-AA44-45C7-8838-E4E3DE9DA6EE}"/>
    <cellStyle name="Comma [0] 2 3 6 2 3" xfId="8856" xr:uid="{00000000-0005-0000-0000-0000E4030000}"/>
    <cellStyle name="Comma [0] 2 3 6 2 3 2" xfId="17609" xr:uid="{00000000-0005-0000-0000-0000E5030000}"/>
    <cellStyle name="Comma [0] 2 3 6 2 3 2 2" xfId="35114" xr:uid="{73B88492-BFDD-45A1-B57E-A035A1D7C005}"/>
    <cellStyle name="Comma [0] 2 3 6 2 3 3" xfId="26362" xr:uid="{9256E3EC-3196-4864-A973-02E481B929FE}"/>
    <cellStyle name="Comma [0] 2 3 6 2 4" xfId="13233" xr:uid="{00000000-0005-0000-0000-0000E6030000}"/>
    <cellStyle name="Comma [0] 2 3 6 2 4 2" xfId="30738" xr:uid="{90353E12-3FE3-43F7-A5A4-941ED9918C22}"/>
    <cellStyle name="Comma [0] 2 3 6 2 5" xfId="21986" xr:uid="{4358207B-87D4-4F1E-B8B2-4CC0FEB8D089}"/>
    <cellStyle name="Comma [0] 2 3 6 3" xfId="5573" xr:uid="{00000000-0005-0000-0000-0000E7030000}"/>
    <cellStyle name="Comma [0] 2 3 6 3 2" xfId="9950" xr:uid="{00000000-0005-0000-0000-0000E8030000}"/>
    <cellStyle name="Comma [0] 2 3 6 3 2 2" xfId="18703" xr:uid="{00000000-0005-0000-0000-0000E9030000}"/>
    <cellStyle name="Comma [0] 2 3 6 3 2 2 2" xfId="36208" xr:uid="{85153C6B-24A8-4566-A853-3EC1055F556D}"/>
    <cellStyle name="Comma [0] 2 3 6 3 2 3" xfId="27456" xr:uid="{8FB4E831-00DF-4036-BC25-EED74BC03B26}"/>
    <cellStyle name="Comma [0] 2 3 6 3 3" xfId="14327" xr:uid="{00000000-0005-0000-0000-0000EA030000}"/>
    <cellStyle name="Comma [0] 2 3 6 3 3 2" xfId="31832" xr:uid="{1839C366-9444-464F-9E81-B1A998D576C8}"/>
    <cellStyle name="Comma [0] 2 3 6 3 4" xfId="23080" xr:uid="{1DF7BF3E-91E8-411D-B0A6-6877F04C2B65}"/>
    <cellStyle name="Comma [0] 2 3 6 4" xfId="7762" xr:uid="{00000000-0005-0000-0000-0000EB030000}"/>
    <cellStyle name="Comma [0] 2 3 6 4 2" xfId="16515" xr:uid="{00000000-0005-0000-0000-0000EC030000}"/>
    <cellStyle name="Comma [0] 2 3 6 4 2 2" xfId="34020" xr:uid="{48F7506B-9C48-429F-9053-067FB44A7599}"/>
    <cellStyle name="Comma [0] 2 3 6 4 3" xfId="25268" xr:uid="{8EF81596-6CAF-4CB6-AF2B-E658F062CF0D}"/>
    <cellStyle name="Comma [0] 2 3 6 5" xfId="12139" xr:uid="{00000000-0005-0000-0000-0000ED030000}"/>
    <cellStyle name="Comma [0] 2 3 6 5 2" xfId="29644" xr:uid="{11BCD2F0-EAB8-4509-BF8A-03DD74720250}"/>
    <cellStyle name="Comma [0] 2 3 6 6" xfId="20892" xr:uid="{0DB3A6C8-B49B-4201-9EC5-4F9F6DC1DB0F}"/>
    <cellStyle name="Comma [0] 2 3 7" xfId="3931" xr:uid="{00000000-0005-0000-0000-0000EE030000}"/>
    <cellStyle name="Comma [0] 2 3 7 2" xfId="6120" xr:uid="{00000000-0005-0000-0000-0000EF030000}"/>
    <cellStyle name="Comma [0] 2 3 7 2 2" xfId="10497" xr:uid="{00000000-0005-0000-0000-0000F0030000}"/>
    <cellStyle name="Comma [0] 2 3 7 2 2 2" xfId="19250" xr:uid="{00000000-0005-0000-0000-0000F1030000}"/>
    <cellStyle name="Comma [0] 2 3 7 2 2 2 2" xfId="36755" xr:uid="{001A669D-7248-4275-8578-E4D4D3105619}"/>
    <cellStyle name="Comma [0] 2 3 7 2 2 3" xfId="28003" xr:uid="{0400D9DC-FB87-4310-896F-E194322C83D9}"/>
    <cellStyle name="Comma [0] 2 3 7 2 3" xfId="14874" xr:uid="{00000000-0005-0000-0000-0000F2030000}"/>
    <cellStyle name="Comma [0] 2 3 7 2 3 2" xfId="32379" xr:uid="{C9A0E241-F918-443B-8357-9616D9D174D8}"/>
    <cellStyle name="Comma [0] 2 3 7 2 4" xfId="23627" xr:uid="{78A222D0-8543-4506-9115-E51862323DA7}"/>
    <cellStyle name="Comma [0] 2 3 7 3" xfId="8309" xr:uid="{00000000-0005-0000-0000-0000F3030000}"/>
    <cellStyle name="Comma [0] 2 3 7 3 2" xfId="17062" xr:uid="{00000000-0005-0000-0000-0000F4030000}"/>
    <cellStyle name="Comma [0] 2 3 7 3 2 2" xfId="34567" xr:uid="{C6A5A7AA-4A28-48EB-878F-0665E6E71214}"/>
    <cellStyle name="Comma [0] 2 3 7 3 3" xfId="25815" xr:uid="{617E3426-4868-4C96-85F2-90F28C25FE84}"/>
    <cellStyle name="Comma [0] 2 3 7 4" xfId="12686" xr:uid="{00000000-0005-0000-0000-0000F5030000}"/>
    <cellStyle name="Comma [0] 2 3 7 4 2" xfId="30191" xr:uid="{1D8E8610-5EDF-440D-87BA-CD41D2632AAC}"/>
    <cellStyle name="Comma [0] 2 3 7 5" xfId="21439" xr:uid="{17A5C1CB-B301-488B-B026-7C0A2753528F}"/>
    <cellStyle name="Comma [0] 2 3 8" xfId="5026" xr:uid="{00000000-0005-0000-0000-0000F6030000}"/>
    <cellStyle name="Comma [0] 2 3 8 2" xfId="9403" xr:uid="{00000000-0005-0000-0000-0000F7030000}"/>
    <cellStyle name="Comma [0] 2 3 8 2 2" xfId="18156" xr:uid="{00000000-0005-0000-0000-0000F8030000}"/>
    <cellStyle name="Comma [0] 2 3 8 2 2 2" xfId="35661" xr:uid="{FA7177E9-4CF4-4447-96C0-61282215A228}"/>
    <cellStyle name="Comma [0] 2 3 8 2 3" xfId="26909" xr:uid="{64F44DC9-D1A9-41DD-8ADC-971DFC6903B0}"/>
    <cellStyle name="Comma [0] 2 3 8 3" xfId="13780" xr:uid="{00000000-0005-0000-0000-0000F9030000}"/>
    <cellStyle name="Comma [0] 2 3 8 3 2" xfId="31285" xr:uid="{74C39A76-2823-43DE-9B95-AF877A410EB1}"/>
    <cellStyle name="Comma [0] 2 3 8 4" xfId="22533" xr:uid="{C5748BFB-6458-4344-9305-AF8E12573147}"/>
    <cellStyle name="Comma [0] 2 3 9" xfId="7215" xr:uid="{00000000-0005-0000-0000-0000FA030000}"/>
    <cellStyle name="Comma [0] 2 3 9 2" xfId="15968" xr:uid="{00000000-0005-0000-0000-0000FB030000}"/>
    <cellStyle name="Comma [0] 2 3 9 2 2" xfId="33473" xr:uid="{ECA36C17-0786-4872-B56E-1765DA52484D}"/>
    <cellStyle name="Comma [0] 2 3 9 3" xfId="24721" xr:uid="{A0388378-8972-4916-81DF-04181012B460}"/>
    <cellStyle name="Comma [0] 2 4" xfId="2924" xr:uid="{00000000-0005-0000-0000-0000FC030000}"/>
    <cellStyle name="Comma [0] 2 4 2" xfId="3036" xr:uid="{00000000-0005-0000-0000-0000FD030000}"/>
    <cellStyle name="Comma [0] 2 4 2 2" xfId="3312" xr:uid="{00000000-0005-0000-0000-0000FE030000}"/>
    <cellStyle name="Comma [0] 2 4 2 2 2" xfId="3865" xr:uid="{00000000-0005-0000-0000-0000FF030000}"/>
    <cellStyle name="Comma [0] 2 4 2 2 2 2" xfId="4961" xr:uid="{00000000-0005-0000-0000-000000040000}"/>
    <cellStyle name="Comma [0] 2 4 2 2 2 2 2" xfId="7150" xr:uid="{00000000-0005-0000-0000-000001040000}"/>
    <cellStyle name="Comma [0] 2 4 2 2 2 2 2 2" xfId="11527" xr:uid="{00000000-0005-0000-0000-000002040000}"/>
    <cellStyle name="Comma [0] 2 4 2 2 2 2 2 2 2" xfId="20280" xr:uid="{00000000-0005-0000-0000-000003040000}"/>
    <cellStyle name="Comma [0] 2 4 2 2 2 2 2 2 2 2" xfId="37785" xr:uid="{947220BF-7D6C-48FF-A93D-11D5C848E6E8}"/>
    <cellStyle name="Comma [0] 2 4 2 2 2 2 2 2 3" xfId="29033" xr:uid="{5B8AAE3E-F711-4149-BFF4-63F6F1A0FB17}"/>
    <cellStyle name="Comma [0] 2 4 2 2 2 2 2 3" xfId="15904" xr:uid="{00000000-0005-0000-0000-000004040000}"/>
    <cellStyle name="Comma [0] 2 4 2 2 2 2 2 3 2" xfId="33409" xr:uid="{C3B20A90-7780-4593-AD63-8B133EECB0CA}"/>
    <cellStyle name="Comma [0] 2 4 2 2 2 2 2 4" xfId="24657" xr:uid="{1774A404-9DAA-4720-8EFA-3C010DE69A23}"/>
    <cellStyle name="Comma [0] 2 4 2 2 2 2 3" xfId="9339" xr:uid="{00000000-0005-0000-0000-000005040000}"/>
    <cellStyle name="Comma [0] 2 4 2 2 2 2 3 2" xfId="18092" xr:uid="{00000000-0005-0000-0000-000006040000}"/>
    <cellStyle name="Comma [0] 2 4 2 2 2 2 3 2 2" xfId="35597" xr:uid="{6731223E-F047-40AC-BA99-7D666767A6F0}"/>
    <cellStyle name="Comma [0] 2 4 2 2 2 2 3 3" xfId="26845" xr:uid="{6B7057BD-8125-4B2A-B21C-66D60C47D084}"/>
    <cellStyle name="Comma [0] 2 4 2 2 2 2 4" xfId="13716" xr:uid="{00000000-0005-0000-0000-000007040000}"/>
    <cellStyle name="Comma [0] 2 4 2 2 2 2 4 2" xfId="31221" xr:uid="{A0E5FB20-9E3E-4D21-BAF4-9899AB6C18B3}"/>
    <cellStyle name="Comma [0] 2 4 2 2 2 2 5" xfId="22469" xr:uid="{BCA5D25F-4269-4F7D-8962-C3F2839C4696}"/>
    <cellStyle name="Comma [0] 2 4 2 2 2 3" xfId="6056" xr:uid="{00000000-0005-0000-0000-000008040000}"/>
    <cellStyle name="Comma [0] 2 4 2 2 2 3 2" xfId="10433" xr:uid="{00000000-0005-0000-0000-000009040000}"/>
    <cellStyle name="Comma [0] 2 4 2 2 2 3 2 2" xfId="19186" xr:uid="{00000000-0005-0000-0000-00000A040000}"/>
    <cellStyle name="Comma [0] 2 4 2 2 2 3 2 2 2" xfId="36691" xr:uid="{28074CB2-43F1-4321-ACD5-DD07126B41D5}"/>
    <cellStyle name="Comma [0] 2 4 2 2 2 3 2 3" xfId="27939" xr:uid="{FD1690EE-48BD-4FBD-BB25-69B133066087}"/>
    <cellStyle name="Comma [0] 2 4 2 2 2 3 3" xfId="14810" xr:uid="{00000000-0005-0000-0000-00000B040000}"/>
    <cellStyle name="Comma [0] 2 4 2 2 2 3 3 2" xfId="32315" xr:uid="{7DB68D33-D402-4A17-9497-0151F233D5AF}"/>
    <cellStyle name="Comma [0] 2 4 2 2 2 3 4" xfId="23563" xr:uid="{45BF3CA1-CC22-4424-8578-DFEB3DA49D2F}"/>
    <cellStyle name="Comma [0] 2 4 2 2 2 4" xfId="8245" xr:uid="{00000000-0005-0000-0000-00000C040000}"/>
    <cellStyle name="Comma [0] 2 4 2 2 2 4 2" xfId="16998" xr:uid="{00000000-0005-0000-0000-00000D040000}"/>
    <cellStyle name="Comma [0] 2 4 2 2 2 4 2 2" xfId="34503" xr:uid="{69F1C54D-F048-4D75-A82C-9C1427F1C19F}"/>
    <cellStyle name="Comma [0] 2 4 2 2 2 4 3" xfId="25751" xr:uid="{2FD0C843-C926-4EBF-BC12-24DFAE8F5EA0}"/>
    <cellStyle name="Comma [0] 2 4 2 2 2 5" xfId="12622" xr:uid="{00000000-0005-0000-0000-00000E040000}"/>
    <cellStyle name="Comma [0] 2 4 2 2 2 5 2" xfId="30127" xr:uid="{4F5A98BF-5D4F-4319-8A70-4B7F2D70C4CA}"/>
    <cellStyle name="Comma [0] 2 4 2 2 2 6" xfId="21375" xr:uid="{AFC1F51D-990B-4075-A72A-9BA00A4EABA1}"/>
    <cellStyle name="Comma [0] 2 4 2 2 3" xfId="4413" xr:uid="{00000000-0005-0000-0000-00000F040000}"/>
    <cellStyle name="Comma [0] 2 4 2 2 3 2" xfId="6602" xr:uid="{00000000-0005-0000-0000-000010040000}"/>
    <cellStyle name="Comma [0] 2 4 2 2 3 2 2" xfId="10979" xr:uid="{00000000-0005-0000-0000-000011040000}"/>
    <cellStyle name="Comma [0] 2 4 2 2 3 2 2 2" xfId="19732" xr:uid="{00000000-0005-0000-0000-000012040000}"/>
    <cellStyle name="Comma [0] 2 4 2 2 3 2 2 2 2" xfId="37237" xr:uid="{DEA2AE00-C9FD-42D0-9ECE-8CFEDD529562}"/>
    <cellStyle name="Comma [0] 2 4 2 2 3 2 2 3" xfId="28485" xr:uid="{4FA00235-02BB-4023-816E-D1956F66A1A3}"/>
    <cellStyle name="Comma [0] 2 4 2 2 3 2 3" xfId="15356" xr:uid="{00000000-0005-0000-0000-000013040000}"/>
    <cellStyle name="Comma [0] 2 4 2 2 3 2 3 2" xfId="32861" xr:uid="{4C823AF7-19CB-448E-AFB4-AED6F5B1B37E}"/>
    <cellStyle name="Comma [0] 2 4 2 2 3 2 4" xfId="24109" xr:uid="{D5289609-4672-415A-B169-1BEAD79EF0A6}"/>
    <cellStyle name="Comma [0] 2 4 2 2 3 3" xfId="8791" xr:uid="{00000000-0005-0000-0000-000014040000}"/>
    <cellStyle name="Comma [0] 2 4 2 2 3 3 2" xfId="17544" xr:uid="{00000000-0005-0000-0000-000015040000}"/>
    <cellStyle name="Comma [0] 2 4 2 2 3 3 2 2" xfId="35049" xr:uid="{308CB610-8460-4A21-8AD1-525184EAAF04}"/>
    <cellStyle name="Comma [0] 2 4 2 2 3 3 3" xfId="26297" xr:uid="{D552AE95-4108-4CE4-A935-BC889EA2980B}"/>
    <cellStyle name="Comma [0] 2 4 2 2 3 4" xfId="13168" xr:uid="{00000000-0005-0000-0000-000016040000}"/>
    <cellStyle name="Comma [0] 2 4 2 2 3 4 2" xfId="30673" xr:uid="{BC775700-4616-4920-B32D-16C8200C1987}"/>
    <cellStyle name="Comma [0] 2 4 2 2 3 5" xfId="21921" xr:uid="{986874C6-3200-4B1B-A8D5-E4C7E5D9F607}"/>
    <cellStyle name="Comma [0] 2 4 2 2 4" xfId="5508" xr:uid="{00000000-0005-0000-0000-000017040000}"/>
    <cellStyle name="Comma [0] 2 4 2 2 4 2" xfId="9885" xr:uid="{00000000-0005-0000-0000-000018040000}"/>
    <cellStyle name="Comma [0] 2 4 2 2 4 2 2" xfId="18638" xr:uid="{00000000-0005-0000-0000-000019040000}"/>
    <cellStyle name="Comma [0] 2 4 2 2 4 2 2 2" xfId="36143" xr:uid="{824D789F-45D9-431E-9EFA-2C8DE30DEB43}"/>
    <cellStyle name="Comma [0] 2 4 2 2 4 2 3" xfId="27391" xr:uid="{68F911F5-E488-487B-A3E8-2E73AD06B842}"/>
    <cellStyle name="Comma [0] 2 4 2 2 4 3" xfId="14262" xr:uid="{00000000-0005-0000-0000-00001A040000}"/>
    <cellStyle name="Comma [0] 2 4 2 2 4 3 2" xfId="31767" xr:uid="{CB1542B0-B60D-4468-9853-524FA9423CCC}"/>
    <cellStyle name="Comma [0] 2 4 2 2 4 4" xfId="23015" xr:uid="{DF806DF8-5628-4330-AA21-4599522BE11F}"/>
    <cellStyle name="Comma [0] 2 4 2 2 5" xfId="7697" xr:uid="{00000000-0005-0000-0000-00001B040000}"/>
    <cellStyle name="Comma [0] 2 4 2 2 5 2" xfId="16450" xr:uid="{00000000-0005-0000-0000-00001C040000}"/>
    <cellStyle name="Comma [0] 2 4 2 2 5 2 2" xfId="33955" xr:uid="{BE95E890-33E8-467D-8221-2DF1D4486379}"/>
    <cellStyle name="Comma [0] 2 4 2 2 5 3" xfId="25203" xr:uid="{598C2D19-5E2D-4AD4-97ED-73F9D73CBE18}"/>
    <cellStyle name="Comma [0] 2 4 2 2 6" xfId="12074" xr:uid="{00000000-0005-0000-0000-00001D040000}"/>
    <cellStyle name="Comma [0] 2 4 2 2 6 2" xfId="29579" xr:uid="{9E219B81-84C4-48BF-8400-B534DE06230E}"/>
    <cellStyle name="Comma [0] 2 4 2 2 7" xfId="20827" xr:uid="{135E3B47-DACC-4E7F-A81B-4606057F8607}"/>
    <cellStyle name="Comma [0] 2 4 2 3" xfId="3591" xr:uid="{00000000-0005-0000-0000-00001E040000}"/>
    <cellStyle name="Comma [0] 2 4 2 3 2" xfId="4687" xr:uid="{00000000-0005-0000-0000-00001F040000}"/>
    <cellStyle name="Comma [0] 2 4 2 3 2 2" xfId="6876" xr:uid="{00000000-0005-0000-0000-000020040000}"/>
    <cellStyle name="Comma [0] 2 4 2 3 2 2 2" xfId="11253" xr:uid="{00000000-0005-0000-0000-000021040000}"/>
    <cellStyle name="Comma [0] 2 4 2 3 2 2 2 2" xfId="20006" xr:uid="{00000000-0005-0000-0000-000022040000}"/>
    <cellStyle name="Comma [0] 2 4 2 3 2 2 2 2 2" xfId="37511" xr:uid="{F672CB79-FF8E-44E3-A8CF-23153B6945F4}"/>
    <cellStyle name="Comma [0] 2 4 2 3 2 2 2 3" xfId="28759" xr:uid="{FE21105C-6528-4086-A09F-917C0E06B831}"/>
    <cellStyle name="Comma [0] 2 4 2 3 2 2 3" xfId="15630" xr:uid="{00000000-0005-0000-0000-000023040000}"/>
    <cellStyle name="Comma [0] 2 4 2 3 2 2 3 2" xfId="33135" xr:uid="{AB145245-1D5C-429D-A397-73EB4478906D}"/>
    <cellStyle name="Comma [0] 2 4 2 3 2 2 4" xfId="24383" xr:uid="{5A55303D-FBF7-49F3-8417-DEB0F5538473}"/>
    <cellStyle name="Comma [0] 2 4 2 3 2 3" xfId="9065" xr:uid="{00000000-0005-0000-0000-000024040000}"/>
    <cellStyle name="Comma [0] 2 4 2 3 2 3 2" xfId="17818" xr:uid="{00000000-0005-0000-0000-000025040000}"/>
    <cellStyle name="Comma [0] 2 4 2 3 2 3 2 2" xfId="35323" xr:uid="{1E4A885A-718D-4714-B318-0038F0711D52}"/>
    <cellStyle name="Comma [0] 2 4 2 3 2 3 3" xfId="26571" xr:uid="{CA282006-6E93-4040-A1FA-76E6D36A8AD3}"/>
    <cellStyle name="Comma [0] 2 4 2 3 2 4" xfId="13442" xr:uid="{00000000-0005-0000-0000-000026040000}"/>
    <cellStyle name="Comma [0] 2 4 2 3 2 4 2" xfId="30947" xr:uid="{57148788-2040-4649-915C-4D74E491C878}"/>
    <cellStyle name="Comma [0] 2 4 2 3 2 5" xfId="22195" xr:uid="{600BA656-BF63-4546-B08A-D4BB7E2DA125}"/>
    <cellStyle name="Comma [0] 2 4 2 3 3" xfId="5782" xr:uid="{00000000-0005-0000-0000-000027040000}"/>
    <cellStyle name="Comma [0] 2 4 2 3 3 2" xfId="10159" xr:uid="{00000000-0005-0000-0000-000028040000}"/>
    <cellStyle name="Comma [0] 2 4 2 3 3 2 2" xfId="18912" xr:uid="{00000000-0005-0000-0000-000029040000}"/>
    <cellStyle name="Comma [0] 2 4 2 3 3 2 2 2" xfId="36417" xr:uid="{0DE5D15B-0F2D-4EAC-A1E4-CCFACE6B1B77}"/>
    <cellStyle name="Comma [0] 2 4 2 3 3 2 3" xfId="27665" xr:uid="{75F9F7F8-8FAB-49C3-AF5E-B3DAC9381C4D}"/>
    <cellStyle name="Comma [0] 2 4 2 3 3 3" xfId="14536" xr:uid="{00000000-0005-0000-0000-00002A040000}"/>
    <cellStyle name="Comma [0] 2 4 2 3 3 3 2" xfId="32041" xr:uid="{2251BB3C-AE17-466B-BB51-A74C84C46CB7}"/>
    <cellStyle name="Comma [0] 2 4 2 3 3 4" xfId="23289" xr:uid="{5131FDD6-EC37-4A3E-A126-0AE4FA40F202}"/>
    <cellStyle name="Comma [0] 2 4 2 3 4" xfId="7971" xr:uid="{00000000-0005-0000-0000-00002B040000}"/>
    <cellStyle name="Comma [0] 2 4 2 3 4 2" xfId="16724" xr:uid="{00000000-0005-0000-0000-00002C040000}"/>
    <cellStyle name="Comma [0] 2 4 2 3 4 2 2" xfId="34229" xr:uid="{F2753BC6-258C-4F0E-9598-4D5F8CFF034D}"/>
    <cellStyle name="Comma [0] 2 4 2 3 4 3" xfId="25477" xr:uid="{2969C320-D20D-4FBA-95E8-5E0ED62C8691}"/>
    <cellStyle name="Comma [0] 2 4 2 3 5" xfId="12348" xr:uid="{00000000-0005-0000-0000-00002D040000}"/>
    <cellStyle name="Comma [0] 2 4 2 3 5 2" xfId="29853" xr:uid="{7246F85A-BCBF-4B35-9419-08178695D99E}"/>
    <cellStyle name="Comma [0] 2 4 2 3 6" xfId="21101" xr:uid="{A796E219-1D39-4B48-B375-85D4DB2E4793}"/>
    <cellStyle name="Comma [0] 2 4 2 4" xfId="4139" xr:uid="{00000000-0005-0000-0000-00002E040000}"/>
    <cellStyle name="Comma [0] 2 4 2 4 2" xfId="6328" xr:uid="{00000000-0005-0000-0000-00002F040000}"/>
    <cellStyle name="Comma [0] 2 4 2 4 2 2" xfId="10705" xr:uid="{00000000-0005-0000-0000-000030040000}"/>
    <cellStyle name="Comma [0] 2 4 2 4 2 2 2" xfId="19458" xr:uid="{00000000-0005-0000-0000-000031040000}"/>
    <cellStyle name="Comma [0] 2 4 2 4 2 2 2 2" xfId="36963" xr:uid="{40600A49-F13B-45DC-A4A7-179A6AE05C2D}"/>
    <cellStyle name="Comma [0] 2 4 2 4 2 2 3" xfId="28211" xr:uid="{098A6293-3BEA-4D47-BB6D-52839A40994F}"/>
    <cellStyle name="Comma [0] 2 4 2 4 2 3" xfId="15082" xr:uid="{00000000-0005-0000-0000-000032040000}"/>
    <cellStyle name="Comma [0] 2 4 2 4 2 3 2" xfId="32587" xr:uid="{A4419E11-EB32-45F2-A1B5-928FA89CD4CB}"/>
    <cellStyle name="Comma [0] 2 4 2 4 2 4" xfId="23835" xr:uid="{231D574E-4DE4-46C2-ADC8-5FCD30466A0F}"/>
    <cellStyle name="Comma [0] 2 4 2 4 3" xfId="8517" xr:uid="{00000000-0005-0000-0000-000033040000}"/>
    <cellStyle name="Comma [0] 2 4 2 4 3 2" xfId="17270" xr:uid="{00000000-0005-0000-0000-000034040000}"/>
    <cellStyle name="Comma [0] 2 4 2 4 3 2 2" xfId="34775" xr:uid="{FBA0F87D-B42F-4C96-A8A1-C38C53B21032}"/>
    <cellStyle name="Comma [0] 2 4 2 4 3 3" xfId="26023" xr:uid="{39FB1BB8-4955-40BA-B007-2FCE810E951A}"/>
    <cellStyle name="Comma [0] 2 4 2 4 4" xfId="12894" xr:uid="{00000000-0005-0000-0000-000035040000}"/>
    <cellStyle name="Comma [0] 2 4 2 4 4 2" xfId="30399" xr:uid="{32B07AEA-8555-4C96-B654-EAAC2D06940E}"/>
    <cellStyle name="Comma [0] 2 4 2 4 5" xfId="21647" xr:uid="{78FBF6BE-1744-4806-8518-502949EA57B6}"/>
    <cellStyle name="Comma [0] 2 4 2 5" xfId="5234" xr:uid="{00000000-0005-0000-0000-000036040000}"/>
    <cellStyle name="Comma [0] 2 4 2 5 2" xfId="9611" xr:uid="{00000000-0005-0000-0000-000037040000}"/>
    <cellStyle name="Comma [0] 2 4 2 5 2 2" xfId="18364" xr:uid="{00000000-0005-0000-0000-000038040000}"/>
    <cellStyle name="Comma [0] 2 4 2 5 2 2 2" xfId="35869" xr:uid="{24507E17-3C60-4E7E-83E0-E4CBCDD5178D}"/>
    <cellStyle name="Comma [0] 2 4 2 5 2 3" xfId="27117" xr:uid="{2F7DD200-44BD-4FE5-A856-4586795ADD21}"/>
    <cellStyle name="Comma [0] 2 4 2 5 3" xfId="13988" xr:uid="{00000000-0005-0000-0000-000039040000}"/>
    <cellStyle name="Comma [0] 2 4 2 5 3 2" xfId="31493" xr:uid="{9A25872A-40BB-44D2-99EB-054DBB061D90}"/>
    <cellStyle name="Comma [0] 2 4 2 5 4" xfId="22741" xr:uid="{7CE86754-F437-4D29-8975-621B8A5B525C}"/>
    <cellStyle name="Comma [0] 2 4 2 6" xfId="7423" xr:uid="{00000000-0005-0000-0000-00003A040000}"/>
    <cellStyle name="Comma [0] 2 4 2 6 2" xfId="16176" xr:uid="{00000000-0005-0000-0000-00003B040000}"/>
    <cellStyle name="Comma [0] 2 4 2 6 2 2" xfId="33681" xr:uid="{4B2D4E49-6133-4B97-9F84-818E63164856}"/>
    <cellStyle name="Comma [0] 2 4 2 6 3" xfId="24929" xr:uid="{66F5220B-A414-4442-B9A6-CD28979F541E}"/>
    <cellStyle name="Comma [0] 2 4 2 7" xfId="11800" xr:uid="{00000000-0005-0000-0000-00003C040000}"/>
    <cellStyle name="Comma [0] 2 4 2 7 2" xfId="29305" xr:uid="{BB2EF7C2-01F4-4C6C-84F1-77EC31C0E16F}"/>
    <cellStyle name="Comma [0] 2 4 2 8" xfId="20553" xr:uid="{A09B0047-3E32-4075-8AFE-1B486D896C61}"/>
    <cellStyle name="Comma [0] 2 4 3" xfId="3200" xr:uid="{00000000-0005-0000-0000-00003D040000}"/>
    <cellStyle name="Comma [0] 2 4 3 2" xfId="3753" xr:uid="{00000000-0005-0000-0000-00003E040000}"/>
    <cellStyle name="Comma [0] 2 4 3 2 2" xfId="4849" xr:uid="{00000000-0005-0000-0000-00003F040000}"/>
    <cellStyle name="Comma [0] 2 4 3 2 2 2" xfId="7038" xr:uid="{00000000-0005-0000-0000-000040040000}"/>
    <cellStyle name="Comma [0] 2 4 3 2 2 2 2" xfId="11415" xr:uid="{00000000-0005-0000-0000-000041040000}"/>
    <cellStyle name="Comma [0] 2 4 3 2 2 2 2 2" xfId="20168" xr:uid="{00000000-0005-0000-0000-000042040000}"/>
    <cellStyle name="Comma [0] 2 4 3 2 2 2 2 2 2" xfId="37673" xr:uid="{69FF2C95-9C29-401D-A2AD-50A2FC8A5B57}"/>
    <cellStyle name="Comma [0] 2 4 3 2 2 2 2 3" xfId="28921" xr:uid="{38E7D4B7-380E-40EF-B1A6-54442F7A7931}"/>
    <cellStyle name="Comma [0] 2 4 3 2 2 2 3" xfId="15792" xr:uid="{00000000-0005-0000-0000-000043040000}"/>
    <cellStyle name="Comma [0] 2 4 3 2 2 2 3 2" xfId="33297" xr:uid="{C2B83653-DF3A-48EA-8379-6F471C2BABE6}"/>
    <cellStyle name="Comma [0] 2 4 3 2 2 2 4" xfId="24545" xr:uid="{2AE9CF22-D7FD-4E6F-A029-5C281A96C017}"/>
    <cellStyle name="Comma [0] 2 4 3 2 2 3" xfId="9227" xr:uid="{00000000-0005-0000-0000-000044040000}"/>
    <cellStyle name="Comma [0] 2 4 3 2 2 3 2" xfId="17980" xr:uid="{00000000-0005-0000-0000-000045040000}"/>
    <cellStyle name="Comma [0] 2 4 3 2 2 3 2 2" xfId="35485" xr:uid="{C106572C-11DF-48A4-B074-748F72AFB0CF}"/>
    <cellStyle name="Comma [0] 2 4 3 2 2 3 3" xfId="26733" xr:uid="{6ED08843-ABF1-4108-855E-85CCE814B53B}"/>
    <cellStyle name="Comma [0] 2 4 3 2 2 4" xfId="13604" xr:uid="{00000000-0005-0000-0000-000046040000}"/>
    <cellStyle name="Comma [0] 2 4 3 2 2 4 2" xfId="31109" xr:uid="{07E14434-458A-48C6-86E6-3F86457D1661}"/>
    <cellStyle name="Comma [0] 2 4 3 2 2 5" xfId="22357" xr:uid="{8D3A2912-24DA-401B-81CC-F9DEDC8EAFEE}"/>
    <cellStyle name="Comma [0] 2 4 3 2 3" xfId="5944" xr:uid="{00000000-0005-0000-0000-000047040000}"/>
    <cellStyle name="Comma [0] 2 4 3 2 3 2" xfId="10321" xr:uid="{00000000-0005-0000-0000-000048040000}"/>
    <cellStyle name="Comma [0] 2 4 3 2 3 2 2" xfId="19074" xr:uid="{00000000-0005-0000-0000-000049040000}"/>
    <cellStyle name="Comma [0] 2 4 3 2 3 2 2 2" xfId="36579" xr:uid="{7D6FB24C-A054-496E-9C7A-F84CF7425E45}"/>
    <cellStyle name="Comma [0] 2 4 3 2 3 2 3" xfId="27827" xr:uid="{DDA10A08-7CCC-4760-B39B-3B7AABDD8148}"/>
    <cellStyle name="Comma [0] 2 4 3 2 3 3" xfId="14698" xr:uid="{00000000-0005-0000-0000-00004A040000}"/>
    <cellStyle name="Comma [0] 2 4 3 2 3 3 2" xfId="32203" xr:uid="{31ACFE04-06BE-4140-BEDB-D3E792609841}"/>
    <cellStyle name="Comma [0] 2 4 3 2 3 4" xfId="23451" xr:uid="{58E9BC31-4F36-48DC-89E0-058D597A8F68}"/>
    <cellStyle name="Comma [0] 2 4 3 2 4" xfId="8133" xr:uid="{00000000-0005-0000-0000-00004B040000}"/>
    <cellStyle name="Comma [0] 2 4 3 2 4 2" xfId="16886" xr:uid="{00000000-0005-0000-0000-00004C040000}"/>
    <cellStyle name="Comma [0] 2 4 3 2 4 2 2" xfId="34391" xr:uid="{0527B0AE-0035-41B1-B332-5A8BE05231DD}"/>
    <cellStyle name="Comma [0] 2 4 3 2 4 3" xfId="25639" xr:uid="{E926BB8A-C6AB-4D62-A18D-9DCEBFA9279D}"/>
    <cellStyle name="Comma [0] 2 4 3 2 5" xfId="12510" xr:uid="{00000000-0005-0000-0000-00004D040000}"/>
    <cellStyle name="Comma [0] 2 4 3 2 5 2" xfId="30015" xr:uid="{314A339D-1B71-4E70-88FA-5972CA667A2F}"/>
    <cellStyle name="Comma [0] 2 4 3 2 6" xfId="21263" xr:uid="{F63061C4-28DC-406E-86A6-A2E3A076A520}"/>
    <cellStyle name="Comma [0] 2 4 3 3" xfId="4301" xr:uid="{00000000-0005-0000-0000-00004E040000}"/>
    <cellStyle name="Comma [0] 2 4 3 3 2" xfId="6490" xr:uid="{00000000-0005-0000-0000-00004F040000}"/>
    <cellStyle name="Comma [0] 2 4 3 3 2 2" xfId="10867" xr:uid="{00000000-0005-0000-0000-000050040000}"/>
    <cellStyle name="Comma [0] 2 4 3 3 2 2 2" xfId="19620" xr:uid="{00000000-0005-0000-0000-000051040000}"/>
    <cellStyle name="Comma [0] 2 4 3 3 2 2 2 2" xfId="37125" xr:uid="{DB866723-0682-448B-93E4-5E27D2723685}"/>
    <cellStyle name="Comma [0] 2 4 3 3 2 2 3" xfId="28373" xr:uid="{052E4A12-10F5-4110-8020-B9094B3B43C5}"/>
    <cellStyle name="Comma [0] 2 4 3 3 2 3" xfId="15244" xr:uid="{00000000-0005-0000-0000-000052040000}"/>
    <cellStyle name="Comma [0] 2 4 3 3 2 3 2" xfId="32749" xr:uid="{4E63DE1B-D369-4635-8EE4-292A9534E51C}"/>
    <cellStyle name="Comma [0] 2 4 3 3 2 4" xfId="23997" xr:uid="{8FF83617-F491-433E-B3DD-65C56F214103}"/>
    <cellStyle name="Comma [0] 2 4 3 3 3" xfId="8679" xr:uid="{00000000-0005-0000-0000-000053040000}"/>
    <cellStyle name="Comma [0] 2 4 3 3 3 2" xfId="17432" xr:uid="{00000000-0005-0000-0000-000054040000}"/>
    <cellStyle name="Comma [0] 2 4 3 3 3 2 2" xfId="34937" xr:uid="{327C9CD9-2A8C-4C93-BB32-673EB7A69823}"/>
    <cellStyle name="Comma [0] 2 4 3 3 3 3" xfId="26185" xr:uid="{2F623EFB-3126-4F33-BD7E-CC056E2E252A}"/>
    <cellStyle name="Comma [0] 2 4 3 3 4" xfId="13056" xr:uid="{00000000-0005-0000-0000-000055040000}"/>
    <cellStyle name="Comma [0] 2 4 3 3 4 2" xfId="30561" xr:uid="{9ADE7744-1E1B-4E7B-8E62-8278C6FD3A40}"/>
    <cellStyle name="Comma [0] 2 4 3 3 5" xfId="21809" xr:uid="{544FF4AC-782C-43DC-89B7-5CF8E640EE68}"/>
    <cellStyle name="Comma [0] 2 4 3 4" xfId="5396" xr:uid="{00000000-0005-0000-0000-000056040000}"/>
    <cellStyle name="Comma [0] 2 4 3 4 2" xfId="9773" xr:uid="{00000000-0005-0000-0000-000057040000}"/>
    <cellStyle name="Comma [0] 2 4 3 4 2 2" xfId="18526" xr:uid="{00000000-0005-0000-0000-000058040000}"/>
    <cellStyle name="Comma [0] 2 4 3 4 2 2 2" xfId="36031" xr:uid="{104CF1F4-4A09-4549-97C6-1B031C724840}"/>
    <cellStyle name="Comma [0] 2 4 3 4 2 3" xfId="27279" xr:uid="{0CD79A86-ED5F-4A67-9A2F-736E6B50049B}"/>
    <cellStyle name="Comma [0] 2 4 3 4 3" xfId="14150" xr:uid="{00000000-0005-0000-0000-000059040000}"/>
    <cellStyle name="Comma [0] 2 4 3 4 3 2" xfId="31655" xr:uid="{FD259428-5DD9-4BB7-A715-0CC60CC776B7}"/>
    <cellStyle name="Comma [0] 2 4 3 4 4" xfId="22903" xr:uid="{45E44C0A-9856-454B-A5B3-C2A4CB8A5B38}"/>
    <cellStyle name="Comma [0] 2 4 3 5" xfId="7585" xr:uid="{00000000-0005-0000-0000-00005A040000}"/>
    <cellStyle name="Comma [0] 2 4 3 5 2" xfId="16338" xr:uid="{00000000-0005-0000-0000-00005B040000}"/>
    <cellStyle name="Comma [0] 2 4 3 5 2 2" xfId="33843" xr:uid="{0BFCC575-F67C-4DC3-8C6F-050E837351AC}"/>
    <cellStyle name="Comma [0] 2 4 3 5 3" xfId="25091" xr:uid="{0AFACABC-0950-458D-BA68-1737A7CD9A16}"/>
    <cellStyle name="Comma [0] 2 4 3 6" xfId="11962" xr:uid="{00000000-0005-0000-0000-00005C040000}"/>
    <cellStyle name="Comma [0] 2 4 3 6 2" xfId="29467" xr:uid="{62DC374C-2A3A-43D4-9880-E687ED2A5A53}"/>
    <cellStyle name="Comma [0] 2 4 3 7" xfId="20715" xr:uid="{4E4B6B08-57BA-49EF-8010-01BD7F3A6AE3}"/>
    <cellStyle name="Comma [0] 2 4 4" xfId="3479" xr:uid="{00000000-0005-0000-0000-00005D040000}"/>
    <cellStyle name="Comma [0] 2 4 4 2" xfId="4575" xr:uid="{00000000-0005-0000-0000-00005E040000}"/>
    <cellStyle name="Comma [0] 2 4 4 2 2" xfId="6764" xr:uid="{00000000-0005-0000-0000-00005F040000}"/>
    <cellStyle name="Comma [0] 2 4 4 2 2 2" xfId="11141" xr:uid="{00000000-0005-0000-0000-000060040000}"/>
    <cellStyle name="Comma [0] 2 4 4 2 2 2 2" xfId="19894" xr:uid="{00000000-0005-0000-0000-000061040000}"/>
    <cellStyle name="Comma [0] 2 4 4 2 2 2 2 2" xfId="37399" xr:uid="{E1E1A12E-493C-47FF-98C5-DE116F99B573}"/>
    <cellStyle name="Comma [0] 2 4 4 2 2 2 3" xfId="28647" xr:uid="{B5F4082E-99B8-48C1-B8F6-9106718DE02F}"/>
    <cellStyle name="Comma [0] 2 4 4 2 2 3" xfId="15518" xr:uid="{00000000-0005-0000-0000-000062040000}"/>
    <cellStyle name="Comma [0] 2 4 4 2 2 3 2" xfId="33023" xr:uid="{6536A97D-DE35-4A3F-9698-87A63794A4D1}"/>
    <cellStyle name="Comma [0] 2 4 4 2 2 4" xfId="24271" xr:uid="{A5EB49E8-6F05-4784-BAA2-DE977D3F64D3}"/>
    <cellStyle name="Comma [0] 2 4 4 2 3" xfId="8953" xr:uid="{00000000-0005-0000-0000-000063040000}"/>
    <cellStyle name="Comma [0] 2 4 4 2 3 2" xfId="17706" xr:uid="{00000000-0005-0000-0000-000064040000}"/>
    <cellStyle name="Comma [0] 2 4 4 2 3 2 2" xfId="35211" xr:uid="{EDF9FC0C-8D7F-4FAB-8E4F-A60D9962E9EC}"/>
    <cellStyle name="Comma [0] 2 4 4 2 3 3" xfId="26459" xr:uid="{1B5DC978-EDCF-49C5-A99A-4920C8C1F685}"/>
    <cellStyle name="Comma [0] 2 4 4 2 4" xfId="13330" xr:uid="{00000000-0005-0000-0000-000065040000}"/>
    <cellStyle name="Comma [0] 2 4 4 2 4 2" xfId="30835" xr:uid="{B581D8CB-8D1B-4A29-B22B-3D12DCA629E3}"/>
    <cellStyle name="Comma [0] 2 4 4 2 5" xfId="22083" xr:uid="{9C430EE1-6C88-4E4C-AF0C-B27EE65C7730}"/>
    <cellStyle name="Comma [0] 2 4 4 3" xfId="5670" xr:uid="{00000000-0005-0000-0000-000066040000}"/>
    <cellStyle name="Comma [0] 2 4 4 3 2" xfId="10047" xr:uid="{00000000-0005-0000-0000-000067040000}"/>
    <cellStyle name="Comma [0] 2 4 4 3 2 2" xfId="18800" xr:uid="{00000000-0005-0000-0000-000068040000}"/>
    <cellStyle name="Comma [0] 2 4 4 3 2 2 2" xfId="36305" xr:uid="{1ADBE10E-ECF7-44A1-8CD0-A0A468EC23AA}"/>
    <cellStyle name="Comma [0] 2 4 4 3 2 3" xfId="27553" xr:uid="{B0377A42-2A25-4FEC-8B2D-F46A562D4E43}"/>
    <cellStyle name="Comma [0] 2 4 4 3 3" xfId="14424" xr:uid="{00000000-0005-0000-0000-000069040000}"/>
    <cellStyle name="Comma [0] 2 4 4 3 3 2" xfId="31929" xr:uid="{A44189EA-1351-48B3-B487-7DE68440C083}"/>
    <cellStyle name="Comma [0] 2 4 4 3 4" xfId="23177" xr:uid="{793B65E6-1296-4EB4-A052-DA1EE2065BCC}"/>
    <cellStyle name="Comma [0] 2 4 4 4" xfId="7859" xr:uid="{00000000-0005-0000-0000-00006A040000}"/>
    <cellStyle name="Comma [0] 2 4 4 4 2" xfId="16612" xr:uid="{00000000-0005-0000-0000-00006B040000}"/>
    <cellStyle name="Comma [0] 2 4 4 4 2 2" xfId="34117" xr:uid="{65050970-119A-4534-BAE2-F4D8A072A378}"/>
    <cellStyle name="Comma [0] 2 4 4 4 3" xfId="25365" xr:uid="{682EBDBA-7AE4-41DE-B1AE-CFEB46BD89BD}"/>
    <cellStyle name="Comma [0] 2 4 4 5" xfId="12236" xr:uid="{00000000-0005-0000-0000-00006C040000}"/>
    <cellStyle name="Comma [0] 2 4 4 5 2" xfId="29741" xr:uid="{44DE8D42-53A5-4E5B-95C5-00B446644E00}"/>
    <cellStyle name="Comma [0] 2 4 4 6" xfId="20989" xr:uid="{BFC117C8-A82F-4584-9508-0CF79A7829C0}"/>
    <cellStyle name="Comma [0] 2 4 5" xfId="4027" xr:uid="{00000000-0005-0000-0000-00006D040000}"/>
    <cellStyle name="Comma [0] 2 4 5 2" xfId="6216" xr:uid="{00000000-0005-0000-0000-00006E040000}"/>
    <cellStyle name="Comma [0] 2 4 5 2 2" xfId="10593" xr:uid="{00000000-0005-0000-0000-00006F040000}"/>
    <cellStyle name="Comma [0] 2 4 5 2 2 2" xfId="19346" xr:uid="{00000000-0005-0000-0000-000070040000}"/>
    <cellStyle name="Comma [0] 2 4 5 2 2 2 2" xfId="36851" xr:uid="{AFC5E7CB-91DE-4C09-B9D4-4FFA017BD370}"/>
    <cellStyle name="Comma [0] 2 4 5 2 2 3" xfId="28099" xr:uid="{35870A9C-CA68-4588-B053-BA85C5FA6585}"/>
    <cellStyle name="Comma [0] 2 4 5 2 3" xfId="14970" xr:uid="{00000000-0005-0000-0000-000071040000}"/>
    <cellStyle name="Comma [0] 2 4 5 2 3 2" xfId="32475" xr:uid="{613BDEDB-CC2A-4DE5-9477-5B315938917E}"/>
    <cellStyle name="Comma [0] 2 4 5 2 4" xfId="23723" xr:uid="{BD7D16A9-8FDA-40E1-AE59-1D430815B58E}"/>
    <cellStyle name="Comma [0] 2 4 5 3" xfId="8405" xr:uid="{00000000-0005-0000-0000-000072040000}"/>
    <cellStyle name="Comma [0] 2 4 5 3 2" xfId="17158" xr:uid="{00000000-0005-0000-0000-000073040000}"/>
    <cellStyle name="Comma [0] 2 4 5 3 2 2" xfId="34663" xr:uid="{BFE8B7D6-FE6D-426F-A287-ABE9697551D2}"/>
    <cellStyle name="Comma [0] 2 4 5 3 3" xfId="25911" xr:uid="{94EBBFF8-D261-49DD-BAB5-9F7B572BDD8C}"/>
    <cellStyle name="Comma [0] 2 4 5 4" xfId="12782" xr:uid="{00000000-0005-0000-0000-000074040000}"/>
    <cellStyle name="Comma [0] 2 4 5 4 2" xfId="30287" xr:uid="{D4BF085F-51ED-48D9-8AD6-E2919FC6730A}"/>
    <cellStyle name="Comma [0] 2 4 5 5" xfId="21535" xr:uid="{3FC0C74A-71D9-49E5-AEE1-F7ADA7F36FC6}"/>
    <cellStyle name="Comma [0] 2 4 6" xfId="5122" xr:uid="{00000000-0005-0000-0000-000075040000}"/>
    <cellStyle name="Comma [0] 2 4 6 2" xfId="9499" xr:uid="{00000000-0005-0000-0000-000076040000}"/>
    <cellStyle name="Comma [0] 2 4 6 2 2" xfId="18252" xr:uid="{00000000-0005-0000-0000-000077040000}"/>
    <cellStyle name="Comma [0] 2 4 6 2 2 2" xfId="35757" xr:uid="{81D0A761-2DCC-4F7E-8EDF-DF52B60AB4CF}"/>
    <cellStyle name="Comma [0] 2 4 6 2 3" xfId="27005" xr:uid="{B781C336-269D-4C80-B31B-D895A3F0590D}"/>
    <cellStyle name="Comma [0] 2 4 6 3" xfId="13876" xr:uid="{00000000-0005-0000-0000-000078040000}"/>
    <cellStyle name="Comma [0] 2 4 6 3 2" xfId="31381" xr:uid="{BA76A9CB-CD15-4041-B66E-C2815047829C}"/>
    <cellStyle name="Comma [0] 2 4 6 4" xfId="22629" xr:uid="{0D63D085-8821-45AD-A75F-A6851711D8EA}"/>
    <cellStyle name="Comma [0] 2 4 7" xfId="7311" xr:uid="{00000000-0005-0000-0000-000079040000}"/>
    <cellStyle name="Comma [0] 2 4 7 2" xfId="16064" xr:uid="{00000000-0005-0000-0000-00007A040000}"/>
    <cellStyle name="Comma [0] 2 4 7 2 2" xfId="33569" xr:uid="{E3FA6FAF-40C4-49D0-887B-B8898FDA2ADF}"/>
    <cellStyle name="Comma [0] 2 4 7 3" xfId="24817" xr:uid="{6F558A2F-1648-4701-9FD5-C15DDD9DB6A1}"/>
    <cellStyle name="Comma [0] 2 4 8" xfId="11688" xr:uid="{00000000-0005-0000-0000-00007B040000}"/>
    <cellStyle name="Comma [0] 2 4 8 2" xfId="29193" xr:uid="{58776778-ED9D-4D20-ADFB-A9DEA8799A3D}"/>
    <cellStyle name="Comma [0] 2 4 9" xfId="20441" xr:uid="{8DB55EF4-66F2-40BC-AC08-62756B7E2BA1}"/>
    <cellStyle name="Comma [0] 2 5" xfId="2983" xr:uid="{00000000-0005-0000-0000-00007C040000}"/>
    <cellStyle name="Comma [0] 2 5 2" xfId="3259" xr:uid="{00000000-0005-0000-0000-00007D040000}"/>
    <cellStyle name="Comma [0] 2 5 2 2" xfId="3812" xr:uid="{00000000-0005-0000-0000-00007E040000}"/>
    <cellStyle name="Comma [0] 2 5 2 2 2" xfId="4908" xr:uid="{00000000-0005-0000-0000-00007F040000}"/>
    <cellStyle name="Comma [0] 2 5 2 2 2 2" xfId="7097" xr:uid="{00000000-0005-0000-0000-000080040000}"/>
    <cellStyle name="Comma [0] 2 5 2 2 2 2 2" xfId="11474" xr:uid="{00000000-0005-0000-0000-000081040000}"/>
    <cellStyle name="Comma [0] 2 5 2 2 2 2 2 2" xfId="20227" xr:uid="{00000000-0005-0000-0000-000082040000}"/>
    <cellStyle name="Comma [0] 2 5 2 2 2 2 2 2 2" xfId="37732" xr:uid="{91BA09EB-9843-4E53-AEA7-10ACC9749951}"/>
    <cellStyle name="Comma [0] 2 5 2 2 2 2 2 3" xfId="28980" xr:uid="{11CCB18A-CD1A-45F6-9CED-E01126CBB1D2}"/>
    <cellStyle name="Comma [0] 2 5 2 2 2 2 3" xfId="15851" xr:uid="{00000000-0005-0000-0000-000083040000}"/>
    <cellStyle name="Comma [0] 2 5 2 2 2 2 3 2" xfId="33356" xr:uid="{A5C34216-B190-4D83-BA3F-2861DE805C1D}"/>
    <cellStyle name="Comma [0] 2 5 2 2 2 2 4" xfId="24604" xr:uid="{39BE44CB-D757-4777-803C-D97C830D4CB6}"/>
    <cellStyle name="Comma [0] 2 5 2 2 2 3" xfId="9286" xr:uid="{00000000-0005-0000-0000-000084040000}"/>
    <cellStyle name="Comma [0] 2 5 2 2 2 3 2" xfId="18039" xr:uid="{00000000-0005-0000-0000-000085040000}"/>
    <cellStyle name="Comma [0] 2 5 2 2 2 3 2 2" xfId="35544" xr:uid="{814699E6-59B1-4BCB-9500-696D555B3B6C}"/>
    <cellStyle name="Comma [0] 2 5 2 2 2 3 3" xfId="26792" xr:uid="{374F2014-5CF4-4C47-8019-78AE27F47574}"/>
    <cellStyle name="Comma [0] 2 5 2 2 2 4" xfId="13663" xr:uid="{00000000-0005-0000-0000-000086040000}"/>
    <cellStyle name="Comma [0] 2 5 2 2 2 4 2" xfId="31168" xr:uid="{6CA24996-C878-46E8-992C-88511B1A76AA}"/>
    <cellStyle name="Comma [0] 2 5 2 2 2 5" xfId="22416" xr:uid="{3A532038-29CA-41DA-BAE9-F50A9C268734}"/>
    <cellStyle name="Comma [0] 2 5 2 2 3" xfId="6003" xr:uid="{00000000-0005-0000-0000-000087040000}"/>
    <cellStyle name="Comma [0] 2 5 2 2 3 2" xfId="10380" xr:uid="{00000000-0005-0000-0000-000088040000}"/>
    <cellStyle name="Comma [0] 2 5 2 2 3 2 2" xfId="19133" xr:uid="{00000000-0005-0000-0000-000089040000}"/>
    <cellStyle name="Comma [0] 2 5 2 2 3 2 2 2" xfId="36638" xr:uid="{251911D7-4476-4621-B02D-971711C9048C}"/>
    <cellStyle name="Comma [0] 2 5 2 2 3 2 3" xfId="27886" xr:uid="{D3FD5EFE-7F9F-47D2-AD92-A7B7E2BBC56E}"/>
    <cellStyle name="Comma [0] 2 5 2 2 3 3" xfId="14757" xr:uid="{00000000-0005-0000-0000-00008A040000}"/>
    <cellStyle name="Comma [0] 2 5 2 2 3 3 2" xfId="32262" xr:uid="{CD65DB2D-AE8A-4468-AF04-089687C060B1}"/>
    <cellStyle name="Comma [0] 2 5 2 2 3 4" xfId="23510" xr:uid="{45FC69D0-BC97-4070-B0C9-93BC36AE1D8E}"/>
    <cellStyle name="Comma [0] 2 5 2 2 4" xfId="8192" xr:uid="{00000000-0005-0000-0000-00008B040000}"/>
    <cellStyle name="Comma [0] 2 5 2 2 4 2" xfId="16945" xr:uid="{00000000-0005-0000-0000-00008C040000}"/>
    <cellStyle name="Comma [0] 2 5 2 2 4 2 2" xfId="34450" xr:uid="{C221E84C-0176-4B9C-A43F-8F2F0BBAEEB2}"/>
    <cellStyle name="Comma [0] 2 5 2 2 4 3" xfId="25698" xr:uid="{DF145FA3-7A8D-4E41-896B-B43E76857251}"/>
    <cellStyle name="Comma [0] 2 5 2 2 5" xfId="12569" xr:uid="{00000000-0005-0000-0000-00008D040000}"/>
    <cellStyle name="Comma [0] 2 5 2 2 5 2" xfId="30074" xr:uid="{1F21069E-1026-4AC9-81F2-005823734725}"/>
    <cellStyle name="Comma [0] 2 5 2 2 6" xfId="21322" xr:uid="{019BA04A-221D-4B57-8532-6FA29A7D726C}"/>
    <cellStyle name="Comma [0] 2 5 2 3" xfId="4360" xr:uid="{00000000-0005-0000-0000-00008E040000}"/>
    <cellStyle name="Comma [0] 2 5 2 3 2" xfId="6549" xr:uid="{00000000-0005-0000-0000-00008F040000}"/>
    <cellStyle name="Comma [0] 2 5 2 3 2 2" xfId="10926" xr:uid="{00000000-0005-0000-0000-000090040000}"/>
    <cellStyle name="Comma [0] 2 5 2 3 2 2 2" xfId="19679" xr:uid="{00000000-0005-0000-0000-000091040000}"/>
    <cellStyle name="Comma [0] 2 5 2 3 2 2 2 2" xfId="37184" xr:uid="{B270F042-755C-438A-B659-1BE2ECA43440}"/>
    <cellStyle name="Comma [0] 2 5 2 3 2 2 3" xfId="28432" xr:uid="{7B6C94EF-2415-4AFA-929F-D6F32D81C9C8}"/>
    <cellStyle name="Comma [0] 2 5 2 3 2 3" xfId="15303" xr:uid="{00000000-0005-0000-0000-000092040000}"/>
    <cellStyle name="Comma [0] 2 5 2 3 2 3 2" xfId="32808" xr:uid="{10AA0D10-6191-4504-98D9-49736E88EE82}"/>
    <cellStyle name="Comma [0] 2 5 2 3 2 4" xfId="24056" xr:uid="{A4683B00-87AF-4B6D-8477-C132AA3D39C6}"/>
    <cellStyle name="Comma [0] 2 5 2 3 3" xfId="8738" xr:uid="{00000000-0005-0000-0000-000093040000}"/>
    <cellStyle name="Comma [0] 2 5 2 3 3 2" xfId="17491" xr:uid="{00000000-0005-0000-0000-000094040000}"/>
    <cellStyle name="Comma [0] 2 5 2 3 3 2 2" xfId="34996" xr:uid="{FB37264A-1891-4B32-B191-A1233A2667C7}"/>
    <cellStyle name="Comma [0] 2 5 2 3 3 3" xfId="26244" xr:uid="{C20D2EA4-7ADB-4575-8046-AEFACA3EEDD5}"/>
    <cellStyle name="Comma [0] 2 5 2 3 4" xfId="13115" xr:uid="{00000000-0005-0000-0000-000095040000}"/>
    <cellStyle name="Comma [0] 2 5 2 3 4 2" xfId="30620" xr:uid="{E26A6EB2-4030-42D7-9FE2-5C7D31D6E7E2}"/>
    <cellStyle name="Comma [0] 2 5 2 3 5" xfId="21868" xr:uid="{BAE3A2CC-672F-4274-A65E-C0E441FDCCF0}"/>
    <cellStyle name="Comma [0] 2 5 2 4" xfId="5455" xr:uid="{00000000-0005-0000-0000-000096040000}"/>
    <cellStyle name="Comma [0] 2 5 2 4 2" xfId="9832" xr:uid="{00000000-0005-0000-0000-000097040000}"/>
    <cellStyle name="Comma [0] 2 5 2 4 2 2" xfId="18585" xr:uid="{00000000-0005-0000-0000-000098040000}"/>
    <cellStyle name="Comma [0] 2 5 2 4 2 2 2" xfId="36090" xr:uid="{34E51166-A5E4-412B-8193-6737AC16C5D4}"/>
    <cellStyle name="Comma [0] 2 5 2 4 2 3" xfId="27338" xr:uid="{71AD2CC2-FDC2-486F-9B0D-E6385082A522}"/>
    <cellStyle name="Comma [0] 2 5 2 4 3" xfId="14209" xr:uid="{00000000-0005-0000-0000-000099040000}"/>
    <cellStyle name="Comma [0] 2 5 2 4 3 2" xfId="31714" xr:uid="{926B52CE-0E9C-4878-8652-F765FCB315DF}"/>
    <cellStyle name="Comma [0] 2 5 2 4 4" xfId="22962" xr:uid="{B4108E9B-0916-4824-92E5-9D893F5F1853}"/>
    <cellStyle name="Comma [0] 2 5 2 5" xfId="7644" xr:uid="{00000000-0005-0000-0000-00009A040000}"/>
    <cellStyle name="Comma [0] 2 5 2 5 2" xfId="16397" xr:uid="{00000000-0005-0000-0000-00009B040000}"/>
    <cellStyle name="Comma [0] 2 5 2 5 2 2" xfId="33902" xr:uid="{23914A6D-37B0-4B9E-AAF5-7180067AD739}"/>
    <cellStyle name="Comma [0] 2 5 2 5 3" xfId="25150" xr:uid="{DE629063-E250-474D-818C-FDBA4715783C}"/>
    <cellStyle name="Comma [0] 2 5 2 6" xfId="12021" xr:uid="{00000000-0005-0000-0000-00009C040000}"/>
    <cellStyle name="Comma [0] 2 5 2 6 2" xfId="29526" xr:uid="{A73FEC05-CCE2-425A-BE31-D4B3BAF4E06A}"/>
    <cellStyle name="Comma [0] 2 5 2 7" xfId="20774" xr:uid="{BB534D96-4696-4264-9FE7-F6AB332640A0}"/>
    <cellStyle name="Comma [0] 2 5 3" xfId="3538" xr:uid="{00000000-0005-0000-0000-00009D040000}"/>
    <cellStyle name="Comma [0] 2 5 3 2" xfId="4634" xr:uid="{00000000-0005-0000-0000-00009E040000}"/>
    <cellStyle name="Comma [0] 2 5 3 2 2" xfId="6823" xr:uid="{00000000-0005-0000-0000-00009F040000}"/>
    <cellStyle name="Comma [0] 2 5 3 2 2 2" xfId="11200" xr:uid="{00000000-0005-0000-0000-0000A0040000}"/>
    <cellStyle name="Comma [0] 2 5 3 2 2 2 2" xfId="19953" xr:uid="{00000000-0005-0000-0000-0000A1040000}"/>
    <cellStyle name="Comma [0] 2 5 3 2 2 2 2 2" xfId="37458" xr:uid="{D19DFE28-137D-4595-8213-A0AA14DF25F9}"/>
    <cellStyle name="Comma [0] 2 5 3 2 2 2 3" xfId="28706" xr:uid="{49AB4AE3-76E7-4AD4-AB22-1BAACBF3ED52}"/>
    <cellStyle name="Comma [0] 2 5 3 2 2 3" xfId="15577" xr:uid="{00000000-0005-0000-0000-0000A2040000}"/>
    <cellStyle name="Comma [0] 2 5 3 2 2 3 2" xfId="33082" xr:uid="{658A9F32-ED49-4BCB-BB77-E2E0E6F6954F}"/>
    <cellStyle name="Comma [0] 2 5 3 2 2 4" xfId="24330" xr:uid="{7380A344-E454-4B04-B5DA-0D3FFC3431B5}"/>
    <cellStyle name="Comma [0] 2 5 3 2 3" xfId="9012" xr:uid="{00000000-0005-0000-0000-0000A3040000}"/>
    <cellStyle name="Comma [0] 2 5 3 2 3 2" xfId="17765" xr:uid="{00000000-0005-0000-0000-0000A4040000}"/>
    <cellStyle name="Comma [0] 2 5 3 2 3 2 2" xfId="35270" xr:uid="{56091101-3586-476E-B261-766096DB66BC}"/>
    <cellStyle name="Comma [0] 2 5 3 2 3 3" xfId="26518" xr:uid="{1A0C00E2-A328-44D6-A276-22DA287AEEB2}"/>
    <cellStyle name="Comma [0] 2 5 3 2 4" xfId="13389" xr:uid="{00000000-0005-0000-0000-0000A5040000}"/>
    <cellStyle name="Comma [0] 2 5 3 2 4 2" xfId="30894" xr:uid="{7CD06D59-4C00-4F0B-9DF2-FABCB56E3D86}"/>
    <cellStyle name="Comma [0] 2 5 3 2 5" xfId="22142" xr:uid="{53409AAF-D5D4-429D-AFFE-EF8AB00C8C2A}"/>
    <cellStyle name="Comma [0] 2 5 3 3" xfId="5729" xr:uid="{00000000-0005-0000-0000-0000A6040000}"/>
    <cellStyle name="Comma [0] 2 5 3 3 2" xfId="10106" xr:uid="{00000000-0005-0000-0000-0000A7040000}"/>
    <cellStyle name="Comma [0] 2 5 3 3 2 2" xfId="18859" xr:uid="{00000000-0005-0000-0000-0000A8040000}"/>
    <cellStyle name="Comma [0] 2 5 3 3 2 2 2" xfId="36364" xr:uid="{3B632891-F513-4BED-911E-92DEE2A1FB61}"/>
    <cellStyle name="Comma [0] 2 5 3 3 2 3" xfId="27612" xr:uid="{E9FBDCC2-4331-402D-9F97-9BB0308F0374}"/>
    <cellStyle name="Comma [0] 2 5 3 3 3" xfId="14483" xr:uid="{00000000-0005-0000-0000-0000A9040000}"/>
    <cellStyle name="Comma [0] 2 5 3 3 3 2" xfId="31988" xr:uid="{F11CDF23-6F66-4A2D-9FA6-1BD8DFB4B586}"/>
    <cellStyle name="Comma [0] 2 5 3 3 4" xfId="23236" xr:uid="{4F637196-8688-41A2-9E40-A0938A745B57}"/>
    <cellStyle name="Comma [0] 2 5 3 4" xfId="7918" xr:uid="{00000000-0005-0000-0000-0000AA040000}"/>
    <cellStyle name="Comma [0] 2 5 3 4 2" xfId="16671" xr:uid="{00000000-0005-0000-0000-0000AB040000}"/>
    <cellStyle name="Comma [0] 2 5 3 4 2 2" xfId="34176" xr:uid="{591C96D9-6D4F-4CFF-A4B3-8D65A800AB72}"/>
    <cellStyle name="Comma [0] 2 5 3 4 3" xfId="25424" xr:uid="{E282495C-B284-4073-8256-E9B3AF87BAFD}"/>
    <cellStyle name="Comma [0] 2 5 3 5" xfId="12295" xr:uid="{00000000-0005-0000-0000-0000AC040000}"/>
    <cellStyle name="Comma [0] 2 5 3 5 2" xfId="29800" xr:uid="{C0445025-12B2-4AB0-98F1-0227675212F7}"/>
    <cellStyle name="Comma [0] 2 5 3 6" xfId="21048" xr:uid="{0BA903C6-244D-424B-A3AC-E2EDC6B02160}"/>
    <cellStyle name="Comma [0] 2 5 4" xfId="4086" xr:uid="{00000000-0005-0000-0000-0000AD040000}"/>
    <cellStyle name="Comma [0] 2 5 4 2" xfId="6275" xr:uid="{00000000-0005-0000-0000-0000AE040000}"/>
    <cellStyle name="Comma [0] 2 5 4 2 2" xfId="10652" xr:uid="{00000000-0005-0000-0000-0000AF040000}"/>
    <cellStyle name="Comma [0] 2 5 4 2 2 2" xfId="19405" xr:uid="{00000000-0005-0000-0000-0000B0040000}"/>
    <cellStyle name="Comma [0] 2 5 4 2 2 2 2" xfId="36910" xr:uid="{5A576120-A7F9-47FF-9A8D-3132E286307D}"/>
    <cellStyle name="Comma [0] 2 5 4 2 2 3" xfId="28158" xr:uid="{E4AE36E7-5130-48CF-A80D-15B4A65263DC}"/>
    <cellStyle name="Comma [0] 2 5 4 2 3" xfId="15029" xr:uid="{00000000-0005-0000-0000-0000B1040000}"/>
    <cellStyle name="Comma [0] 2 5 4 2 3 2" xfId="32534" xr:uid="{533B6CEE-5212-4C91-AC11-129AE7BCC39E}"/>
    <cellStyle name="Comma [0] 2 5 4 2 4" xfId="23782" xr:uid="{C4814EB6-A02E-4534-B91D-5BCF1265E88F}"/>
    <cellStyle name="Comma [0] 2 5 4 3" xfId="8464" xr:uid="{00000000-0005-0000-0000-0000B2040000}"/>
    <cellStyle name="Comma [0] 2 5 4 3 2" xfId="17217" xr:uid="{00000000-0005-0000-0000-0000B3040000}"/>
    <cellStyle name="Comma [0] 2 5 4 3 2 2" xfId="34722" xr:uid="{EA8C0EA1-5EE8-4DF8-9602-91182AAF94FA}"/>
    <cellStyle name="Comma [0] 2 5 4 3 3" xfId="25970" xr:uid="{C50E874C-8455-4C3A-908B-5D694C591982}"/>
    <cellStyle name="Comma [0] 2 5 4 4" xfId="12841" xr:uid="{00000000-0005-0000-0000-0000B4040000}"/>
    <cellStyle name="Comma [0] 2 5 4 4 2" xfId="30346" xr:uid="{1024684D-6E63-4CE7-ADBF-21E2D792D514}"/>
    <cellStyle name="Comma [0] 2 5 4 5" xfId="21594" xr:uid="{16167DEE-652F-42BB-BD12-AC9B1A4CDDBC}"/>
    <cellStyle name="Comma [0] 2 5 5" xfId="5181" xr:uid="{00000000-0005-0000-0000-0000B5040000}"/>
    <cellStyle name="Comma [0] 2 5 5 2" xfId="9558" xr:uid="{00000000-0005-0000-0000-0000B6040000}"/>
    <cellStyle name="Comma [0] 2 5 5 2 2" xfId="18311" xr:uid="{00000000-0005-0000-0000-0000B7040000}"/>
    <cellStyle name="Comma [0] 2 5 5 2 2 2" xfId="35816" xr:uid="{6455D353-6CE2-4B62-9269-4D5D733CB9C4}"/>
    <cellStyle name="Comma [0] 2 5 5 2 3" xfId="27064" xr:uid="{9661FBD5-C773-45D3-91AB-D503AAF062C3}"/>
    <cellStyle name="Comma [0] 2 5 5 3" xfId="13935" xr:uid="{00000000-0005-0000-0000-0000B8040000}"/>
    <cellStyle name="Comma [0] 2 5 5 3 2" xfId="31440" xr:uid="{34F02D55-E573-48F6-B003-3F767B94F230}"/>
    <cellStyle name="Comma [0] 2 5 5 4" xfId="22688" xr:uid="{EBBA7BFF-C2DA-47CB-BBD4-996E4E372757}"/>
    <cellStyle name="Comma [0] 2 5 6" xfId="7370" xr:uid="{00000000-0005-0000-0000-0000B9040000}"/>
    <cellStyle name="Comma [0] 2 5 6 2" xfId="16123" xr:uid="{00000000-0005-0000-0000-0000BA040000}"/>
    <cellStyle name="Comma [0] 2 5 6 2 2" xfId="33628" xr:uid="{5B96E281-60C8-46E2-84D2-09A65B3FC74E}"/>
    <cellStyle name="Comma [0] 2 5 6 3" xfId="24876" xr:uid="{A20C3CE9-EE98-489F-9223-AFC15FE550B4}"/>
    <cellStyle name="Comma [0] 2 5 7" xfId="11747" xr:uid="{00000000-0005-0000-0000-0000BB040000}"/>
    <cellStyle name="Comma [0] 2 5 7 2" xfId="29252" xr:uid="{3C61DE86-1705-45D9-A555-7C2209B561E6}"/>
    <cellStyle name="Comma [0] 2 5 8" xfId="20500" xr:uid="{E244A5DA-6D5C-410E-B0AD-8E1D2A62633D}"/>
    <cellStyle name="Comma [0] 2 6" xfId="2870" xr:uid="{00000000-0005-0000-0000-0000BC040000}"/>
    <cellStyle name="Comma [0] 2 6 2" xfId="3149" xr:uid="{00000000-0005-0000-0000-0000BD040000}"/>
    <cellStyle name="Comma [0] 2 6 2 2" xfId="3702" xr:uid="{00000000-0005-0000-0000-0000BE040000}"/>
    <cellStyle name="Comma [0] 2 6 2 2 2" xfId="4798" xr:uid="{00000000-0005-0000-0000-0000BF040000}"/>
    <cellStyle name="Comma [0] 2 6 2 2 2 2" xfId="6987" xr:uid="{00000000-0005-0000-0000-0000C0040000}"/>
    <cellStyle name="Comma [0] 2 6 2 2 2 2 2" xfId="11364" xr:uid="{00000000-0005-0000-0000-0000C1040000}"/>
    <cellStyle name="Comma [0] 2 6 2 2 2 2 2 2" xfId="20117" xr:uid="{00000000-0005-0000-0000-0000C2040000}"/>
    <cellStyle name="Comma [0] 2 6 2 2 2 2 2 2 2" xfId="37622" xr:uid="{02BA762C-05E0-4344-A9BE-143290D1DE34}"/>
    <cellStyle name="Comma [0] 2 6 2 2 2 2 2 3" xfId="28870" xr:uid="{599FAE1E-FA3C-4403-9F2B-CCA11EE97F27}"/>
    <cellStyle name="Comma [0] 2 6 2 2 2 2 3" xfId="15741" xr:uid="{00000000-0005-0000-0000-0000C3040000}"/>
    <cellStyle name="Comma [0] 2 6 2 2 2 2 3 2" xfId="33246" xr:uid="{90C1BA23-52CA-4CC1-AAD4-789353E599A3}"/>
    <cellStyle name="Comma [0] 2 6 2 2 2 2 4" xfId="24494" xr:uid="{BDD08678-DBDD-4198-961B-2354921AEB99}"/>
    <cellStyle name="Comma [0] 2 6 2 2 2 3" xfId="9176" xr:uid="{00000000-0005-0000-0000-0000C4040000}"/>
    <cellStyle name="Comma [0] 2 6 2 2 2 3 2" xfId="17929" xr:uid="{00000000-0005-0000-0000-0000C5040000}"/>
    <cellStyle name="Comma [0] 2 6 2 2 2 3 2 2" xfId="35434" xr:uid="{F97DDAB7-E2F2-43BE-A1DD-E5E8E168F83A}"/>
    <cellStyle name="Comma [0] 2 6 2 2 2 3 3" xfId="26682" xr:uid="{5C79A03F-19AF-48A1-9D5F-FB36FD8871DF}"/>
    <cellStyle name="Comma [0] 2 6 2 2 2 4" xfId="13553" xr:uid="{00000000-0005-0000-0000-0000C6040000}"/>
    <cellStyle name="Comma [0] 2 6 2 2 2 4 2" xfId="31058" xr:uid="{E69646CA-3B7C-4BBE-9D01-A2294FE29D59}"/>
    <cellStyle name="Comma [0] 2 6 2 2 2 5" xfId="22306" xr:uid="{596F3944-995C-49BF-A86E-3C3C5B0B9A90}"/>
    <cellStyle name="Comma [0] 2 6 2 2 3" xfId="5893" xr:uid="{00000000-0005-0000-0000-0000C7040000}"/>
    <cellStyle name="Comma [0] 2 6 2 2 3 2" xfId="10270" xr:uid="{00000000-0005-0000-0000-0000C8040000}"/>
    <cellStyle name="Comma [0] 2 6 2 2 3 2 2" xfId="19023" xr:uid="{00000000-0005-0000-0000-0000C9040000}"/>
    <cellStyle name="Comma [0] 2 6 2 2 3 2 2 2" xfId="36528" xr:uid="{026AA6D5-A4D4-47A9-8401-BA34C4F2A15D}"/>
    <cellStyle name="Comma [0] 2 6 2 2 3 2 3" xfId="27776" xr:uid="{6BE44A97-FAC8-4CAC-BC75-26DB447B6792}"/>
    <cellStyle name="Comma [0] 2 6 2 2 3 3" xfId="14647" xr:uid="{00000000-0005-0000-0000-0000CA040000}"/>
    <cellStyle name="Comma [0] 2 6 2 2 3 3 2" xfId="32152" xr:uid="{E10D6E9A-4BE5-4077-9F77-B328B9B92423}"/>
    <cellStyle name="Comma [0] 2 6 2 2 3 4" xfId="23400" xr:uid="{08617375-2CDD-46D6-A160-D0EBF825D4E4}"/>
    <cellStyle name="Comma [0] 2 6 2 2 4" xfId="8082" xr:uid="{00000000-0005-0000-0000-0000CB040000}"/>
    <cellStyle name="Comma [0] 2 6 2 2 4 2" xfId="16835" xr:uid="{00000000-0005-0000-0000-0000CC040000}"/>
    <cellStyle name="Comma [0] 2 6 2 2 4 2 2" xfId="34340" xr:uid="{E3255CE9-F3F5-481B-AD12-8ED1AA9DF610}"/>
    <cellStyle name="Comma [0] 2 6 2 2 4 3" xfId="25588" xr:uid="{FAB15EC5-D4FF-49B6-9C9E-4DB3B48721D7}"/>
    <cellStyle name="Comma [0] 2 6 2 2 5" xfId="12459" xr:uid="{00000000-0005-0000-0000-0000CD040000}"/>
    <cellStyle name="Comma [0] 2 6 2 2 5 2" xfId="29964" xr:uid="{2AD5C94F-A394-4514-9771-B0AF3F0ACD8C}"/>
    <cellStyle name="Comma [0] 2 6 2 2 6" xfId="21212" xr:uid="{A60F2390-31F6-4502-9B26-64F1F70FD2FF}"/>
    <cellStyle name="Comma [0] 2 6 2 3" xfId="4250" xr:uid="{00000000-0005-0000-0000-0000CE040000}"/>
    <cellStyle name="Comma [0] 2 6 2 3 2" xfId="6439" xr:uid="{00000000-0005-0000-0000-0000CF040000}"/>
    <cellStyle name="Comma [0] 2 6 2 3 2 2" xfId="10816" xr:uid="{00000000-0005-0000-0000-0000D0040000}"/>
    <cellStyle name="Comma [0] 2 6 2 3 2 2 2" xfId="19569" xr:uid="{00000000-0005-0000-0000-0000D1040000}"/>
    <cellStyle name="Comma [0] 2 6 2 3 2 2 2 2" xfId="37074" xr:uid="{00000EB4-AB21-45D5-BE2C-1E9186523E5A}"/>
    <cellStyle name="Comma [0] 2 6 2 3 2 2 3" xfId="28322" xr:uid="{DE5DD2FF-992C-4D29-9C74-D6459996F54B}"/>
    <cellStyle name="Comma [0] 2 6 2 3 2 3" xfId="15193" xr:uid="{00000000-0005-0000-0000-0000D2040000}"/>
    <cellStyle name="Comma [0] 2 6 2 3 2 3 2" xfId="32698" xr:uid="{6555E416-903D-4B75-A6CA-5944B932023E}"/>
    <cellStyle name="Comma [0] 2 6 2 3 2 4" xfId="23946" xr:uid="{497AB34D-C5D1-4202-9596-C85D5189AECD}"/>
    <cellStyle name="Comma [0] 2 6 2 3 3" xfId="8628" xr:uid="{00000000-0005-0000-0000-0000D3040000}"/>
    <cellStyle name="Comma [0] 2 6 2 3 3 2" xfId="17381" xr:uid="{00000000-0005-0000-0000-0000D4040000}"/>
    <cellStyle name="Comma [0] 2 6 2 3 3 2 2" xfId="34886" xr:uid="{FB6288A7-05DA-4400-92A0-E1DEAEA2D5BF}"/>
    <cellStyle name="Comma [0] 2 6 2 3 3 3" xfId="26134" xr:uid="{F21394CF-E87C-4DBC-B027-371DCE1E2F52}"/>
    <cellStyle name="Comma [0] 2 6 2 3 4" xfId="13005" xr:uid="{00000000-0005-0000-0000-0000D5040000}"/>
    <cellStyle name="Comma [0] 2 6 2 3 4 2" xfId="30510" xr:uid="{A964FF7B-144B-4B28-A78D-F51795E8E81A}"/>
    <cellStyle name="Comma [0] 2 6 2 3 5" xfId="21758" xr:uid="{3719F1F1-3CB9-4902-80B3-582945E17737}"/>
    <cellStyle name="Comma [0] 2 6 2 4" xfId="5345" xr:uid="{00000000-0005-0000-0000-0000D6040000}"/>
    <cellStyle name="Comma [0] 2 6 2 4 2" xfId="9722" xr:uid="{00000000-0005-0000-0000-0000D7040000}"/>
    <cellStyle name="Comma [0] 2 6 2 4 2 2" xfId="18475" xr:uid="{00000000-0005-0000-0000-0000D8040000}"/>
    <cellStyle name="Comma [0] 2 6 2 4 2 2 2" xfId="35980" xr:uid="{5ABE9F4D-0B54-402B-AF57-51B1D41B1BC8}"/>
    <cellStyle name="Comma [0] 2 6 2 4 2 3" xfId="27228" xr:uid="{BA7B3E7A-4C39-47D9-A549-02FC1B5BB14F}"/>
    <cellStyle name="Comma [0] 2 6 2 4 3" xfId="14099" xr:uid="{00000000-0005-0000-0000-0000D9040000}"/>
    <cellStyle name="Comma [0] 2 6 2 4 3 2" xfId="31604" xr:uid="{45F2DDBE-3A17-46B5-A9AD-DDED8755887C}"/>
    <cellStyle name="Comma [0] 2 6 2 4 4" xfId="22852" xr:uid="{4CD498B1-6D13-4946-A8EE-7DAFC4505448}"/>
    <cellStyle name="Comma [0] 2 6 2 5" xfId="7534" xr:uid="{00000000-0005-0000-0000-0000DA040000}"/>
    <cellStyle name="Comma [0] 2 6 2 5 2" xfId="16287" xr:uid="{00000000-0005-0000-0000-0000DB040000}"/>
    <cellStyle name="Comma [0] 2 6 2 5 2 2" xfId="33792" xr:uid="{0248D9D0-B02B-428E-8FFB-A2884C8B18D8}"/>
    <cellStyle name="Comma [0] 2 6 2 5 3" xfId="25040" xr:uid="{38B7F11E-DB2E-498E-97DB-84ABCC4CADB1}"/>
    <cellStyle name="Comma [0] 2 6 2 6" xfId="11911" xr:uid="{00000000-0005-0000-0000-0000DC040000}"/>
    <cellStyle name="Comma [0] 2 6 2 6 2" xfId="29416" xr:uid="{16B16C89-ED99-4399-8CF1-AA575EC74DDD}"/>
    <cellStyle name="Comma [0] 2 6 2 7" xfId="20664" xr:uid="{B29A3944-9A58-427A-BD20-C1616E979F9B}"/>
    <cellStyle name="Comma [0] 2 6 3" xfId="3428" xr:uid="{00000000-0005-0000-0000-0000DD040000}"/>
    <cellStyle name="Comma [0] 2 6 3 2" xfId="4524" xr:uid="{00000000-0005-0000-0000-0000DE040000}"/>
    <cellStyle name="Comma [0] 2 6 3 2 2" xfId="6713" xr:uid="{00000000-0005-0000-0000-0000DF040000}"/>
    <cellStyle name="Comma [0] 2 6 3 2 2 2" xfId="11090" xr:uid="{00000000-0005-0000-0000-0000E0040000}"/>
    <cellStyle name="Comma [0] 2 6 3 2 2 2 2" xfId="19843" xr:uid="{00000000-0005-0000-0000-0000E1040000}"/>
    <cellStyle name="Comma [0] 2 6 3 2 2 2 2 2" xfId="37348" xr:uid="{77CE6BDA-6F58-4473-BD4D-F64CC7096668}"/>
    <cellStyle name="Comma [0] 2 6 3 2 2 2 3" xfId="28596" xr:uid="{F5B1B37F-4995-4FC0-B6BD-9C6ABF2F0970}"/>
    <cellStyle name="Comma [0] 2 6 3 2 2 3" xfId="15467" xr:uid="{00000000-0005-0000-0000-0000E2040000}"/>
    <cellStyle name="Comma [0] 2 6 3 2 2 3 2" xfId="32972" xr:uid="{C319E72E-DBC4-4AA7-AF96-9D822DB0E436}"/>
    <cellStyle name="Comma [0] 2 6 3 2 2 4" xfId="24220" xr:uid="{5A61ECC8-279A-4A2F-9331-54CCE6032BBC}"/>
    <cellStyle name="Comma [0] 2 6 3 2 3" xfId="8902" xr:uid="{00000000-0005-0000-0000-0000E3040000}"/>
    <cellStyle name="Comma [0] 2 6 3 2 3 2" xfId="17655" xr:uid="{00000000-0005-0000-0000-0000E4040000}"/>
    <cellStyle name="Comma [0] 2 6 3 2 3 2 2" xfId="35160" xr:uid="{67818B8D-5BBA-45A7-8AB7-8581E8E9B94E}"/>
    <cellStyle name="Comma [0] 2 6 3 2 3 3" xfId="26408" xr:uid="{ED1201D3-264C-4F76-B3BB-0F65A192F89E}"/>
    <cellStyle name="Comma [0] 2 6 3 2 4" xfId="13279" xr:uid="{00000000-0005-0000-0000-0000E5040000}"/>
    <cellStyle name="Comma [0] 2 6 3 2 4 2" xfId="30784" xr:uid="{8608E2AC-9ECF-4E88-803B-204C733FB142}"/>
    <cellStyle name="Comma [0] 2 6 3 2 5" xfId="22032" xr:uid="{D7D3AA44-F557-41D3-A28C-79C8149507E3}"/>
    <cellStyle name="Comma [0] 2 6 3 3" xfId="5619" xr:uid="{00000000-0005-0000-0000-0000E6040000}"/>
    <cellStyle name="Comma [0] 2 6 3 3 2" xfId="9996" xr:uid="{00000000-0005-0000-0000-0000E7040000}"/>
    <cellStyle name="Comma [0] 2 6 3 3 2 2" xfId="18749" xr:uid="{00000000-0005-0000-0000-0000E8040000}"/>
    <cellStyle name="Comma [0] 2 6 3 3 2 2 2" xfId="36254" xr:uid="{128950AC-20E1-41AF-9336-DDBF1A264DF8}"/>
    <cellStyle name="Comma [0] 2 6 3 3 2 3" xfId="27502" xr:uid="{7B5D0FAC-D7F1-4EF5-B14E-8CF546CF1C47}"/>
    <cellStyle name="Comma [0] 2 6 3 3 3" xfId="14373" xr:uid="{00000000-0005-0000-0000-0000E9040000}"/>
    <cellStyle name="Comma [0] 2 6 3 3 3 2" xfId="31878" xr:uid="{1F4C9B26-1CB4-459A-A13C-7F825F069872}"/>
    <cellStyle name="Comma [0] 2 6 3 3 4" xfId="23126" xr:uid="{9AA57ABB-0FEE-49C9-99D0-9824CD88B0BB}"/>
    <cellStyle name="Comma [0] 2 6 3 4" xfId="7808" xr:uid="{00000000-0005-0000-0000-0000EA040000}"/>
    <cellStyle name="Comma [0] 2 6 3 4 2" xfId="16561" xr:uid="{00000000-0005-0000-0000-0000EB040000}"/>
    <cellStyle name="Comma [0] 2 6 3 4 2 2" xfId="34066" xr:uid="{04CE8F62-7349-4E5D-A31A-B5FC356D25FC}"/>
    <cellStyle name="Comma [0] 2 6 3 4 3" xfId="25314" xr:uid="{19AE1D96-D259-4C57-82BE-26169E0070EB}"/>
    <cellStyle name="Comma [0] 2 6 3 5" xfId="12185" xr:uid="{00000000-0005-0000-0000-0000EC040000}"/>
    <cellStyle name="Comma [0] 2 6 3 5 2" xfId="29690" xr:uid="{4DAECC40-330C-443F-81BA-846A928036F5}"/>
    <cellStyle name="Comma [0] 2 6 3 6" xfId="20938" xr:uid="{E89DFCB7-F582-4011-995C-896C0309AB0E}"/>
    <cellStyle name="Comma [0] 2 6 4" xfId="3976" xr:uid="{00000000-0005-0000-0000-0000ED040000}"/>
    <cellStyle name="Comma [0] 2 6 4 2" xfId="6165" xr:uid="{00000000-0005-0000-0000-0000EE040000}"/>
    <cellStyle name="Comma [0] 2 6 4 2 2" xfId="10542" xr:uid="{00000000-0005-0000-0000-0000EF040000}"/>
    <cellStyle name="Comma [0] 2 6 4 2 2 2" xfId="19295" xr:uid="{00000000-0005-0000-0000-0000F0040000}"/>
    <cellStyle name="Comma [0] 2 6 4 2 2 2 2" xfId="36800" xr:uid="{578B9919-E925-488C-8766-FED525970723}"/>
    <cellStyle name="Comma [0] 2 6 4 2 2 3" xfId="28048" xr:uid="{94A05022-8E8D-45CE-806F-B7FFA9D73915}"/>
    <cellStyle name="Comma [0] 2 6 4 2 3" xfId="14919" xr:uid="{00000000-0005-0000-0000-0000F1040000}"/>
    <cellStyle name="Comma [0] 2 6 4 2 3 2" xfId="32424" xr:uid="{B7CDB805-24E8-4E29-BC60-086412CE1EFA}"/>
    <cellStyle name="Comma [0] 2 6 4 2 4" xfId="23672" xr:uid="{C7967E2F-42BF-45D3-8E34-4CE3894AA013}"/>
    <cellStyle name="Comma [0] 2 6 4 3" xfId="8354" xr:uid="{00000000-0005-0000-0000-0000F2040000}"/>
    <cellStyle name="Comma [0] 2 6 4 3 2" xfId="17107" xr:uid="{00000000-0005-0000-0000-0000F3040000}"/>
    <cellStyle name="Comma [0] 2 6 4 3 2 2" xfId="34612" xr:uid="{F481A4EB-D095-472B-B500-5A00D6F1470A}"/>
    <cellStyle name="Comma [0] 2 6 4 3 3" xfId="25860" xr:uid="{2760E5C4-CDB3-4B70-BB52-06725D8887AB}"/>
    <cellStyle name="Comma [0] 2 6 4 4" xfId="12731" xr:uid="{00000000-0005-0000-0000-0000F4040000}"/>
    <cellStyle name="Comma [0] 2 6 4 4 2" xfId="30236" xr:uid="{174B7A8F-45D4-438D-9FF3-EE746C69211E}"/>
    <cellStyle name="Comma [0] 2 6 4 5" xfId="21484" xr:uid="{F7C28516-A6DF-44F8-AEFA-944E2A436BBA}"/>
    <cellStyle name="Comma [0] 2 6 5" xfId="5071" xr:uid="{00000000-0005-0000-0000-0000F5040000}"/>
    <cellStyle name="Comma [0] 2 6 5 2" xfId="9448" xr:uid="{00000000-0005-0000-0000-0000F6040000}"/>
    <cellStyle name="Comma [0] 2 6 5 2 2" xfId="18201" xr:uid="{00000000-0005-0000-0000-0000F7040000}"/>
    <cellStyle name="Comma [0] 2 6 5 2 2 2" xfId="35706" xr:uid="{A8D9CC58-FB74-4002-99C6-747DEA69D5CF}"/>
    <cellStyle name="Comma [0] 2 6 5 2 3" xfId="26954" xr:uid="{D70DE310-2727-4A9E-AD0F-676988B0FCF7}"/>
    <cellStyle name="Comma [0] 2 6 5 3" xfId="13825" xr:uid="{00000000-0005-0000-0000-0000F8040000}"/>
    <cellStyle name="Comma [0] 2 6 5 3 2" xfId="31330" xr:uid="{140CB45D-F0E4-4BE3-A93F-26DB4F8C5608}"/>
    <cellStyle name="Comma [0] 2 6 5 4" xfId="22578" xr:uid="{DD6E561B-FF5A-4E8A-8C70-378927F5BE00}"/>
    <cellStyle name="Comma [0] 2 6 6" xfId="7260" xr:uid="{00000000-0005-0000-0000-0000F9040000}"/>
    <cellStyle name="Comma [0] 2 6 6 2" xfId="16013" xr:uid="{00000000-0005-0000-0000-0000FA040000}"/>
    <cellStyle name="Comma [0] 2 6 6 2 2" xfId="33518" xr:uid="{ED6BB383-B5EE-49C8-86B1-E9F24C9BAF57}"/>
    <cellStyle name="Comma [0] 2 6 6 3" xfId="24766" xr:uid="{51EEE18F-1ECA-4EA7-BF5D-43E31EA1E639}"/>
    <cellStyle name="Comma [0] 2 6 7" xfId="11637" xr:uid="{00000000-0005-0000-0000-0000FB040000}"/>
    <cellStyle name="Comma [0] 2 6 7 2" xfId="29142" xr:uid="{6613FD95-67E1-428A-AFCE-20C3B68A3EB9}"/>
    <cellStyle name="Comma [0] 2 6 8" xfId="20390" xr:uid="{89CCD291-022F-49D0-8675-47921EFFB98C}"/>
    <cellStyle name="Comma [0] 2 7" xfId="3099" xr:uid="{00000000-0005-0000-0000-0000FC040000}"/>
    <cellStyle name="Comma [0] 2 7 2" xfId="3653" xr:uid="{00000000-0005-0000-0000-0000FD040000}"/>
    <cellStyle name="Comma [0] 2 7 2 2" xfId="4749" xr:uid="{00000000-0005-0000-0000-0000FE040000}"/>
    <cellStyle name="Comma [0] 2 7 2 2 2" xfId="6938" xr:uid="{00000000-0005-0000-0000-0000FF040000}"/>
    <cellStyle name="Comma [0] 2 7 2 2 2 2" xfId="11315" xr:uid="{00000000-0005-0000-0000-000000050000}"/>
    <cellStyle name="Comma [0] 2 7 2 2 2 2 2" xfId="20068" xr:uid="{00000000-0005-0000-0000-000001050000}"/>
    <cellStyle name="Comma [0] 2 7 2 2 2 2 2 2" xfId="37573" xr:uid="{83756DFC-BFF3-4496-8825-31FB60B28585}"/>
    <cellStyle name="Comma [0] 2 7 2 2 2 2 3" xfId="28821" xr:uid="{3E8423FE-AA3A-4892-9191-3C44BD010CBF}"/>
    <cellStyle name="Comma [0] 2 7 2 2 2 3" xfId="15692" xr:uid="{00000000-0005-0000-0000-000002050000}"/>
    <cellStyle name="Comma [0] 2 7 2 2 2 3 2" xfId="33197" xr:uid="{0C61D063-E59C-4620-AD54-27B93A5EAABC}"/>
    <cellStyle name="Comma [0] 2 7 2 2 2 4" xfId="24445" xr:uid="{1FB9E1CE-811C-495A-8FD4-1CC822ACFE27}"/>
    <cellStyle name="Comma [0] 2 7 2 2 3" xfId="9127" xr:uid="{00000000-0005-0000-0000-000003050000}"/>
    <cellStyle name="Comma [0] 2 7 2 2 3 2" xfId="17880" xr:uid="{00000000-0005-0000-0000-000004050000}"/>
    <cellStyle name="Comma [0] 2 7 2 2 3 2 2" xfId="35385" xr:uid="{D0ADDC9F-81D2-4D2C-A68B-E3C966968ED7}"/>
    <cellStyle name="Comma [0] 2 7 2 2 3 3" xfId="26633" xr:uid="{22FF4550-52BC-4173-9B3F-17B8FA4A6ACC}"/>
    <cellStyle name="Comma [0] 2 7 2 2 4" xfId="13504" xr:uid="{00000000-0005-0000-0000-000005050000}"/>
    <cellStyle name="Comma [0] 2 7 2 2 4 2" xfId="31009" xr:uid="{3CCC53C9-A9E4-40EE-950C-1323782516CC}"/>
    <cellStyle name="Comma [0] 2 7 2 2 5" xfId="22257" xr:uid="{56D43330-28FB-4FDB-8A9A-5DD11B3E088B}"/>
    <cellStyle name="Comma [0] 2 7 2 3" xfId="5844" xr:uid="{00000000-0005-0000-0000-000006050000}"/>
    <cellStyle name="Comma [0] 2 7 2 3 2" xfId="10221" xr:uid="{00000000-0005-0000-0000-000007050000}"/>
    <cellStyle name="Comma [0] 2 7 2 3 2 2" xfId="18974" xr:uid="{00000000-0005-0000-0000-000008050000}"/>
    <cellStyle name="Comma [0] 2 7 2 3 2 2 2" xfId="36479" xr:uid="{D08639E6-B01F-4813-9CC0-B8CADA81B82E}"/>
    <cellStyle name="Comma [0] 2 7 2 3 2 3" xfId="27727" xr:uid="{392CC4A5-F8D1-4FE3-8D83-BA11CA2ED708}"/>
    <cellStyle name="Comma [0] 2 7 2 3 3" xfId="14598" xr:uid="{00000000-0005-0000-0000-000009050000}"/>
    <cellStyle name="Comma [0] 2 7 2 3 3 2" xfId="32103" xr:uid="{36B5E7D7-3725-4455-8264-228AEA9C2FB1}"/>
    <cellStyle name="Comma [0] 2 7 2 3 4" xfId="23351" xr:uid="{DDF54993-001C-4594-BFE6-DC44A6E23553}"/>
    <cellStyle name="Comma [0] 2 7 2 4" xfId="8033" xr:uid="{00000000-0005-0000-0000-00000A050000}"/>
    <cellStyle name="Comma [0] 2 7 2 4 2" xfId="16786" xr:uid="{00000000-0005-0000-0000-00000B050000}"/>
    <cellStyle name="Comma [0] 2 7 2 4 2 2" xfId="34291" xr:uid="{1309430D-8F53-4DB5-8142-BA3BF8E592B3}"/>
    <cellStyle name="Comma [0] 2 7 2 4 3" xfId="25539" xr:uid="{EA99D997-786C-44B9-B10F-893F06013BFD}"/>
    <cellStyle name="Comma [0] 2 7 2 5" xfId="12410" xr:uid="{00000000-0005-0000-0000-00000C050000}"/>
    <cellStyle name="Comma [0] 2 7 2 5 2" xfId="29915" xr:uid="{F94FC229-C96E-491B-BF05-5F734CCE5BA0}"/>
    <cellStyle name="Comma [0] 2 7 2 6" xfId="21163" xr:uid="{9576A5E5-2035-44BB-AB79-53138ECBE6FB}"/>
    <cellStyle name="Comma [0] 2 7 3" xfId="4201" xr:uid="{00000000-0005-0000-0000-00000D050000}"/>
    <cellStyle name="Comma [0] 2 7 3 2" xfId="6390" xr:uid="{00000000-0005-0000-0000-00000E050000}"/>
    <cellStyle name="Comma [0] 2 7 3 2 2" xfId="10767" xr:uid="{00000000-0005-0000-0000-00000F050000}"/>
    <cellStyle name="Comma [0] 2 7 3 2 2 2" xfId="19520" xr:uid="{00000000-0005-0000-0000-000010050000}"/>
    <cellStyle name="Comma [0] 2 7 3 2 2 2 2" xfId="37025" xr:uid="{D55C4A6E-FC01-4F17-87A6-3FC90A6145E1}"/>
    <cellStyle name="Comma [0] 2 7 3 2 2 3" xfId="28273" xr:uid="{54ED3604-58DB-4901-83D4-D0275F0A3736}"/>
    <cellStyle name="Comma [0] 2 7 3 2 3" xfId="15144" xr:uid="{00000000-0005-0000-0000-000011050000}"/>
    <cellStyle name="Comma [0] 2 7 3 2 3 2" xfId="32649" xr:uid="{5A7686E9-F3D0-4CC0-B21E-4920F99B9A66}"/>
    <cellStyle name="Comma [0] 2 7 3 2 4" xfId="23897" xr:uid="{D5333084-3BA4-47FE-A373-7D3DD88ACF28}"/>
    <cellStyle name="Comma [0] 2 7 3 3" xfId="8579" xr:uid="{00000000-0005-0000-0000-000012050000}"/>
    <cellStyle name="Comma [0] 2 7 3 3 2" xfId="17332" xr:uid="{00000000-0005-0000-0000-000013050000}"/>
    <cellStyle name="Comma [0] 2 7 3 3 2 2" xfId="34837" xr:uid="{DD55B92F-6F97-4EF1-9DA9-BC6DD64C650D}"/>
    <cellStyle name="Comma [0] 2 7 3 3 3" xfId="26085" xr:uid="{428C17B3-C481-42AF-9BE4-1AC795D102B0}"/>
    <cellStyle name="Comma [0] 2 7 3 4" xfId="12956" xr:uid="{00000000-0005-0000-0000-000014050000}"/>
    <cellStyle name="Comma [0] 2 7 3 4 2" xfId="30461" xr:uid="{9C72C3A8-9BD4-42DB-8207-23DCCD74B02E}"/>
    <cellStyle name="Comma [0] 2 7 3 5" xfId="21709" xr:uid="{D45ABFF9-9BDE-495E-9E07-97C8114C87E8}"/>
    <cellStyle name="Comma [0] 2 7 4" xfId="5296" xr:uid="{00000000-0005-0000-0000-000015050000}"/>
    <cellStyle name="Comma [0] 2 7 4 2" xfId="9673" xr:uid="{00000000-0005-0000-0000-000016050000}"/>
    <cellStyle name="Comma [0] 2 7 4 2 2" xfId="18426" xr:uid="{00000000-0005-0000-0000-000017050000}"/>
    <cellStyle name="Comma [0] 2 7 4 2 2 2" xfId="35931" xr:uid="{0F33D16B-0770-4E23-9F4F-1F4F0F19AF21}"/>
    <cellStyle name="Comma [0] 2 7 4 2 3" xfId="27179" xr:uid="{21DE8585-0A7A-4CB9-B290-0A4EAC0F15F2}"/>
    <cellStyle name="Comma [0] 2 7 4 3" xfId="14050" xr:uid="{00000000-0005-0000-0000-000018050000}"/>
    <cellStyle name="Comma [0] 2 7 4 3 2" xfId="31555" xr:uid="{EA5DC3C5-3247-41B3-9329-47046B6D173A}"/>
    <cellStyle name="Comma [0] 2 7 4 4" xfId="22803" xr:uid="{0CA0B366-7198-4E5D-ABC9-D178D4F4A9DA}"/>
    <cellStyle name="Comma [0] 2 7 5" xfId="7485" xr:uid="{00000000-0005-0000-0000-000019050000}"/>
    <cellStyle name="Comma [0] 2 7 5 2" xfId="16238" xr:uid="{00000000-0005-0000-0000-00001A050000}"/>
    <cellStyle name="Comma [0] 2 7 5 2 2" xfId="33743" xr:uid="{738CC65A-6855-4816-BACB-DD6E56518617}"/>
    <cellStyle name="Comma [0] 2 7 5 3" xfId="24991" xr:uid="{C4A3AB05-3C5D-4AC3-B352-D5DB9924D268}"/>
    <cellStyle name="Comma [0] 2 7 6" xfId="11862" xr:uid="{00000000-0005-0000-0000-00001B050000}"/>
    <cellStyle name="Comma [0] 2 7 6 2" xfId="29367" xr:uid="{37C3A2BB-A9F8-4AB6-AB3F-5F372C1DBC67}"/>
    <cellStyle name="Comma [0] 2 7 7" xfId="20615" xr:uid="{3052A271-B115-4D59-84FB-26EA2DDB1E3B}"/>
    <cellStyle name="Comma [0] 2 8" xfId="3378" xr:uid="{00000000-0005-0000-0000-00001C050000}"/>
    <cellStyle name="Comma [0] 2 8 2" xfId="4475" xr:uid="{00000000-0005-0000-0000-00001D050000}"/>
    <cellStyle name="Comma [0] 2 8 2 2" xfId="6664" xr:uid="{00000000-0005-0000-0000-00001E050000}"/>
    <cellStyle name="Comma [0] 2 8 2 2 2" xfId="11041" xr:uid="{00000000-0005-0000-0000-00001F050000}"/>
    <cellStyle name="Comma [0] 2 8 2 2 2 2" xfId="19794" xr:uid="{00000000-0005-0000-0000-000020050000}"/>
    <cellStyle name="Comma [0] 2 8 2 2 2 2 2" xfId="37299" xr:uid="{5F556927-F12B-4894-87AD-A99405F24013}"/>
    <cellStyle name="Comma [0] 2 8 2 2 2 3" xfId="28547" xr:uid="{02271158-6973-4C6A-8459-F16CAE7ED322}"/>
    <cellStyle name="Comma [0] 2 8 2 2 3" xfId="15418" xr:uid="{00000000-0005-0000-0000-000021050000}"/>
    <cellStyle name="Comma [0] 2 8 2 2 3 2" xfId="32923" xr:uid="{4A127253-58D6-4BCF-AAC8-0EE56D5C986E}"/>
    <cellStyle name="Comma [0] 2 8 2 2 4" xfId="24171" xr:uid="{27302D3A-F78E-4CF1-8404-C915AF538E0A}"/>
    <cellStyle name="Comma [0] 2 8 2 3" xfId="8853" xr:uid="{00000000-0005-0000-0000-000022050000}"/>
    <cellStyle name="Comma [0] 2 8 2 3 2" xfId="17606" xr:uid="{00000000-0005-0000-0000-000023050000}"/>
    <cellStyle name="Comma [0] 2 8 2 3 2 2" xfId="35111" xr:uid="{1C804559-3827-4787-A0B4-41AD38422CF1}"/>
    <cellStyle name="Comma [0] 2 8 2 3 3" xfId="26359" xr:uid="{EF417FD3-BC28-43F7-A037-00B68739E032}"/>
    <cellStyle name="Comma [0] 2 8 2 4" xfId="13230" xr:uid="{00000000-0005-0000-0000-000024050000}"/>
    <cellStyle name="Comma [0] 2 8 2 4 2" xfId="30735" xr:uid="{DB7D6EF9-42F4-4021-BF5F-AABAC670E8E6}"/>
    <cellStyle name="Comma [0] 2 8 2 5" xfId="21983" xr:uid="{764BEE0B-ACF3-4732-82DF-D1513224F552}"/>
    <cellStyle name="Comma [0] 2 8 3" xfId="5570" xr:uid="{00000000-0005-0000-0000-000025050000}"/>
    <cellStyle name="Comma [0] 2 8 3 2" xfId="9947" xr:uid="{00000000-0005-0000-0000-000026050000}"/>
    <cellStyle name="Comma [0] 2 8 3 2 2" xfId="18700" xr:uid="{00000000-0005-0000-0000-000027050000}"/>
    <cellStyle name="Comma [0] 2 8 3 2 2 2" xfId="36205" xr:uid="{E2B8FDE1-DCA4-4AC5-9514-6419401E60FC}"/>
    <cellStyle name="Comma [0] 2 8 3 2 3" xfId="27453" xr:uid="{BA467090-B900-4231-8321-ED6C991A5097}"/>
    <cellStyle name="Comma [0] 2 8 3 3" xfId="14324" xr:uid="{00000000-0005-0000-0000-000028050000}"/>
    <cellStyle name="Comma [0] 2 8 3 3 2" xfId="31829" xr:uid="{C47A2A56-0673-4B8B-8277-309D20B16265}"/>
    <cellStyle name="Comma [0] 2 8 3 4" xfId="23077" xr:uid="{9B7FDC94-9D49-427B-843B-AE045103BEB6}"/>
    <cellStyle name="Comma [0] 2 8 4" xfId="7759" xr:uid="{00000000-0005-0000-0000-000029050000}"/>
    <cellStyle name="Comma [0] 2 8 4 2" xfId="16512" xr:uid="{00000000-0005-0000-0000-00002A050000}"/>
    <cellStyle name="Comma [0] 2 8 4 2 2" xfId="34017" xr:uid="{DB3398AD-63C1-452B-8CCA-C791D35CFDB5}"/>
    <cellStyle name="Comma [0] 2 8 4 3" xfId="25265" xr:uid="{DA8F52EC-072B-4988-9E74-00D505BCD01A}"/>
    <cellStyle name="Comma [0] 2 8 5" xfId="12136" xr:uid="{00000000-0005-0000-0000-00002B050000}"/>
    <cellStyle name="Comma [0] 2 8 5 2" xfId="29641" xr:uid="{2F7217AD-53D4-44D8-A53C-229FE9368DC2}"/>
    <cellStyle name="Comma [0] 2 8 6" xfId="20889" xr:uid="{13ABA946-725D-408D-8960-A2286F67AEDA}"/>
    <cellStyle name="Comma [0] 2 9" xfId="3928" xr:uid="{00000000-0005-0000-0000-00002C050000}"/>
    <cellStyle name="Comma [0] 2 9 2" xfId="6117" xr:uid="{00000000-0005-0000-0000-00002D050000}"/>
    <cellStyle name="Comma [0] 2 9 2 2" xfId="10494" xr:uid="{00000000-0005-0000-0000-00002E050000}"/>
    <cellStyle name="Comma [0] 2 9 2 2 2" xfId="19247" xr:uid="{00000000-0005-0000-0000-00002F050000}"/>
    <cellStyle name="Comma [0] 2 9 2 2 2 2" xfId="36752" xr:uid="{3001F19D-5C68-4F39-AF79-F1E4F7E2122C}"/>
    <cellStyle name="Comma [0] 2 9 2 2 3" xfId="28000" xr:uid="{36D9AB99-8D02-4F0F-84D6-98D26A26EE2C}"/>
    <cellStyle name="Comma [0] 2 9 2 3" xfId="14871" xr:uid="{00000000-0005-0000-0000-000030050000}"/>
    <cellStyle name="Comma [0] 2 9 2 3 2" xfId="32376" xr:uid="{72742588-A7AD-474B-BC8A-483A919ED167}"/>
    <cellStyle name="Comma [0] 2 9 2 4" xfId="23624" xr:uid="{BE19BC93-D900-485B-BA95-C28A386FF446}"/>
    <cellStyle name="Comma [0] 2 9 3" xfId="8306" xr:uid="{00000000-0005-0000-0000-000031050000}"/>
    <cellStyle name="Comma [0] 2 9 3 2" xfId="17059" xr:uid="{00000000-0005-0000-0000-000032050000}"/>
    <cellStyle name="Comma [0] 2 9 3 2 2" xfId="34564" xr:uid="{C3888FC9-95B3-4E7F-A21B-E1DB062B23F2}"/>
    <cellStyle name="Comma [0] 2 9 3 3" xfId="25812" xr:uid="{5DC469D3-A8AD-459A-8B69-F87CE3008741}"/>
    <cellStyle name="Comma [0] 2 9 4" xfId="12683" xr:uid="{00000000-0005-0000-0000-000033050000}"/>
    <cellStyle name="Comma [0] 2 9 4 2" xfId="30188" xr:uid="{89516F40-7CFD-48D7-A518-1E37FA845440}"/>
    <cellStyle name="Comma [0] 2 9 5" xfId="21436" xr:uid="{CE6AE693-6F07-4986-A16E-CE0DEA042115}"/>
    <cellStyle name="Comma [0] 3" xfId="75" xr:uid="{00000000-0005-0000-0000-000034050000}"/>
    <cellStyle name="Comma [0] 3 10" xfId="11593" xr:uid="{00000000-0005-0000-0000-000035050000}"/>
    <cellStyle name="Comma [0] 3 10 2" xfId="29098" xr:uid="{0A4E4FC6-1067-4500-8F86-F0DE56BB9601}"/>
    <cellStyle name="Comma [0] 3 11" xfId="20346" xr:uid="{CF8796D4-D46B-4F84-BD10-72B31E310C55}"/>
    <cellStyle name="Comma [0] 3 2" xfId="2928" xr:uid="{00000000-0005-0000-0000-000036050000}"/>
    <cellStyle name="Comma [0] 3 2 2" xfId="3040" xr:uid="{00000000-0005-0000-0000-000037050000}"/>
    <cellStyle name="Comma [0] 3 2 2 2" xfId="3316" xr:uid="{00000000-0005-0000-0000-000038050000}"/>
    <cellStyle name="Comma [0] 3 2 2 2 2" xfId="3869" xr:uid="{00000000-0005-0000-0000-000039050000}"/>
    <cellStyle name="Comma [0] 3 2 2 2 2 2" xfId="4965" xr:uid="{00000000-0005-0000-0000-00003A050000}"/>
    <cellStyle name="Comma [0] 3 2 2 2 2 2 2" xfId="7154" xr:uid="{00000000-0005-0000-0000-00003B050000}"/>
    <cellStyle name="Comma [0] 3 2 2 2 2 2 2 2" xfId="11531" xr:uid="{00000000-0005-0000-0000-00003C050000}"/>
    <cellStyle name="Comma [0] 3 2 2 2 2 2 2 2 2" xfId="20284" xr:uid="{00000000-0005-0000-0000-00003D050000}"/>
    <cellStyle name="Comma [0] 3 2 2 2 2 2 2 2 2 2" xfId="37789" xr:uid="{B55D4D46-32D0-4F52-9593-0BF7CE3E4A3B}"/>
    <cellStyle name="Comma [0] 3 2 2 2 2 2 2 2 3" xfId="29037" xr:uid="{A2D571C8-E64A-4D43-8DC0-36B2A6413B48}"/>
    <cellStyle name="Comma [0] 3 2 2 2 2 2 2 3" xfId="15908" xr:uid="{00000000-0005-0000-0000-00003E050000}"/>
    <cellStyle name="Comma [0] 3 2 2 2 2 2 2 3 2" xfId="33413" xr:uid="{F62EB592-C925-4DBB-8047-CD8144B32C56}"/>
    <cellStyle name="Comma [0] 3 2 2 2 2 2 2 4" xfId="24661" xr:uid="{3E02B32C-7E89-43A0-BD3C-C295314C87DE}"/>
    <cellStyle name="Comma [0] 3 2 2 2 2 2 3" xfId="9343" xr:uid="{00000000-0005-0000-0000-00003F050000}"/>
    <cellStyle name="Comma [0] 3 2 2 2 2 2 3 2" xfId="18096" xr:uid="{00000000-0005-0000-0000-000040050000}"/>
    <cellStyle name="Comma [0] 3 2 2 2 2 2 3 2 2" xfId="35601" xr:uid="{30B7E403-E22F-4736-B22B-7CBA829C74A6}"/>
    <cellStyle name="Comma [0] 3 2 2 2 2 2 3 3" xfId="26849" xr:uid="{6BC6D0DB-800B-48A4-8D11-2B598A1E0853}"/>
    <cellStyle name="Comma [0] 3 2 2 2 2 2 4" xfId="13720" xr:uid="{00000000-0005-0000-0000-000041050000}"/>
    <cellStyle name="Comma [0] 3 2 2 2 2 2 4 2" xfId="31225" xr:uid="{DD8DF9C0-68E6-4F83-8F9B-57AFBC3D8244}"/>
    <cellStyle name="Comma [0] 3 2 2 2 2 2 5" xfId="22473" xr:uid="{7850D010-BC50-4BC3-B854-F343C7049EE8}"/>
    <cellStyle name="Comma [0] 3 2 2 2 2 3" xfId="6060" xr:uid="{00000000-0005-0000-0000-000042050000}"/>
    <cellStyle name="Comma [0] 3 2 2 2 2 3 2" xfId="10437" xr:uid="{00000000-0005-0000-0000-000043050000}"/>
    <cellStyle name="Comma [0] 3 2 2 2 2 3 2 2" xfId="19190" xr:uid="{00000000-0005-0000-0000-000044050000}"/>
    <cellStyle name="Comma [0] 3 2 2 2 2 3 2 2 2" xfId="36695" xr:uid="{C7C615B4-B13E-4E40-9855-B50F7886F23C}"/>
    <cellStyle name="Comma [0] 3 2 2 2 2 3 2 3" xfId="27943" xr:uid="{1C01B7DB-D6AE-49C0-A2AD-00758DC06CF4}"/>
    <cellStyle name="Comma [0] 3 2 2 2 2 3 3" xfId="14814" xr:uid="{00000000-0005-0000-0000-000045050000}"/>
    <cellStyle name="Comma [0] 3 2 2 2 2 3 3 2" xfId="32319" xr:uid="{B1BB8E3F-A531-4DCB-A0ED-31D04B53D61C}"/>
    <cellStyle name="Comma [0] 3 2 2 2 2 3 4" xfId="23567" xr:uid="{B9057DED-7C2A-4053-93AA-8F2BBC7679F5}"/>
    <cellStyle name="Comma [0] 3 2 2 2 2 4" xfId="8249" xr:uid="{00000000-0005-0000-0000-000046050000}"/>
    <cellStyle name="Comma [0] 3 2 2 2 2 4 2" xfId="17002" xr:uid="{00000000-0005-0000-0000-000047050000}"/>
    <cellStyle name="Comma [0] 3 2 2 2 2 4 2 2" xfId="34507" xr:uid="{EAD43F77-53B9-4158-94AE-7F26859A386F}"/>
    <cellStyle name="Comma [0] 3 2 2 2 2 4 3" xfId="25755" xr:uid="{C55F486D-AA03-4C96-A904-423AA9391612}"/>
    <cellStyle name="Comma [0] 3 2 2 2 2 5" xfId="12626" xr:uid="{00000000-0005-0000-0000-000048050000}"/>
    <cellStyle name="Comma [0] 3 2 2 2 2 5 2" xfId="30131" xr:uid="{332E421C-DDAF-4C81-BD13-C49F24CE9187}"/>
    <cellStyle name="Comma [0] 3 2 2 2 2 6" xfId="21379" xr:uid="{DF7484B6-0670-4316-BA15-64E79D0D5738}"/>
    <cellStyle name="Comma [0] 3 2 2 2 3" xfId="4417" xr:uid="{00000000-0005-0000-0000-000049050000}"/>
    <cellStyle name="Comma [0] 3 2 2 2 3 2" xfId="6606" xr:uid="{00000000-0005-0000-0000-00004A050000}"/>
    <cellStyle name="Comma [0] 3 2 2 2 3 2 2" xfId="10983" xr:uid="{00000000-0005-0000-0000-00004B050000}"/>
    <cellStyle name="Comma [0] 3 2 2 2 3 2 2 2" xfId="19736" xr:uid="{00000000-0005-0000-0000-00004C050000}"/>
    <cellStyle name="Comma [0] 3 2 2 2 3 2 2 2 2" xfId="37241" xr:uid="{80FF5B7E-347E-4C21-AF70-EB1B6D87576F}"/>
    <cellStyle name="Comma [0] 3 2 2 2 3 2 2 3" xfId="28489" xr:uid="{525C583C-1A49-4B4B-8DAF-FD0F46DBD225}"/>
    <cellStyle name="Comma [0] 3 2 2 2 3 2 3" xfId="15360" xr:uid="{00000000-0005-0000-0000-00004D050000}"/>
    <cellStyle name="Comma [0] 3 2 2 2 3 2 3 2" xfId="32865" xr:uid="{21DA4261-4218-4846-8748-074B7C10EA0A}"/>
    <cellStyle name="Comma [0] 3 2 2 2 3 2 4" xfId="24113" xr:uid="{7E91F936-2B48-4F56-84A1-A53892AE4961}"/>
    <cellStyle name="Comma [0] 3 2 2 2 3 3" xfId="8795" xr:uid="{00000000-0005-0000-0000-00004E050000}"/>
    <cellStyle name="Comma [0] 3 2 2 2 3 3 2" xfId="17548" xr:uid="{00000000-0005-0000-0000-00004F050000}"/>
    <cellStyle name="Comma [0] 3 2 2 2 3 3 2 2" xfId="35053" xr:uid="{8144108E-533B-45CB-80AF-49F50E3F9E16}"/>
    <cellStyle name="Comma [0] 3 2 2 2 3 3 3" xfId="26301" xr:uid="{BEF201AA-8C84-4B70-AF05-CFCB7BF20B30}"/>
    <cellStyle name="Comma [0] 3 2 2 2 3 4" xfId="13172" xr:uid="{00000000-0005-0000-0000-000050050000}"/>
    <cellStyle name="Comma [0] 3 2 2 2 3 4 2" xfId="30677" xr:uid="{BDFB9071-62C2-4EAF-AF5A-BAB7B1EB5724}"/>
    <cellStyle name="Comma [0] 3 2 2 2 3 5" xfId="21925" xr:uid="{CBAF4BE6-4AE5-4A55-976E-2AC157DC9FE1}"/>
    <cellStyle name="Comma [0] 3 2 2 2 4" xfId="5512" xr:uid="{00000000-0005-0000-0000-000051050000}"/>
    <cellStyle name="Comma [0] 3 2 2 2 4 2" xfId="9889" xr:uid="{00000000-0005-0000-0000-000052050000}"/>
    <cellStyle name="Comma [0] 3 2 2 2 4 2 2" xfId="18642" xr:uid="{00000000-0005-0000-0000-000053050000}"/>
    <cellStyle name="Comma [0] 3 2 2 2 4 2 2 2" xfId="36147" xr:uid="{7A49D987-E6F7-4AF6-B183-AEC9EDFB1ADE}"/>
    <cellStyle name="Comma [0] 3 2 2 2 4 2 3" xfId="27395" xr:uid="{98FEA0E8-DE0D-425C-920A-F5A1843D47A4}"/>
    <cellStyle name="Comma [0] 3 2 2 2 4 3" xfId="14266" xr:uid="{00000000-0005-0000-0000-000054050000}"/>
    <cellStyle name="Comma [0] 3 2 2 2 4 3 2" xfId="31771" xr:uid="{E4844722-CDEF-4329-976D-79A2816F1364}"/>
    <cellStyle name="Comma [0] 3 2 2 2 4 4" xfId="23019" xr:uid="{BD96040A-99A2-4163-9F3D-7FD60AB08482}"/>
    <cellStyle name="Comma [0] 3 2 2 2 5" xfId="7701" xr:uid="{00000000-0005-0000-0000-000055050000}"/>
    <cellStyle name="Comma [0] 3 2 2 2 5 2" xfId="16454" xr:uid="{00000000-0005-0000-0000-000056050000}"/>
    <cellStyle name="Comma [0] 3 2 2 2 5 2 2" xfId="33959" xr:uid="{C55E044D-9332-4622-A852-9F7E74072A60}"/>
    <cellStyle name="Comma [0] 3 2 2 2 5 3" xfId="25207" xr:uid="{06E51A9B-0253-43B2-B222-44824609F300}"/>
    <cellStyle name="Comma [0] 3 2 2 2 6" xfId="12078" xr:uid="{00000000-0005-0000-0000-000057050000}"/>
    <cellStyle name="Comma [0] 3 2 2 2 6 2" xfId="29583" xr:uid="{7865BD96-40A0-424D-9D9B-6C2D2FE18316}"/>
    <cellStyle name="Comma [0] 3 2 2 2 7" xfId="20831" xr:uid="{EB0359FB-E103-4597-8F6E-2D1167D86F4F}"/>
    <cellStyle name="Comma [0] 3 2 2 3" xfId="3595" xr:uid="{00000000-0005-0000-0000-000058050000}"/>
    <cellStyle name="Comma [0] 3 2 2 3 2" xfId="4691" xr:uid="{00000000-0005-0000-0000-000059050000}"/>
    <cellStyle name="Comma [0] 3 2 2 3 2 2" xfId="6880" xr:uid="{00000000-0005-0000-0000-00005A050000}"/>
    <cellStyle name="Comma [0] 3 2 2 3 2 2 2" xfId="11257" xr:uid="{00000000-0005-0000-0000-00005B050000}"/>
    <cellStyle name="Comma [0] 3 2 2 3 2 2 2 2" xfId="20010" xr:uid="{00000000-0005-0000-0000-00005C050000}"/>
    <cellStyle name="Comma [0] 3 2 2 3 2 2 2 2 2" xfId="37515" xr:uid="{F7BDCAEE-596E-4B71-9B81-6CCAD1945943}"/>
    <cellStyle name="Comma [0] 3 2 2 3 2 2 2 3" xfId="28763" xr:uid="{E2AE530A-40AE-4B7A-A09D-9AAF73F6ACDE}"/>
    <cellStyle name="Comma [0] 3 2 2 3 2 2 3" xfId="15634" xr:uid="{00000000-0005-0000-0000-00005D050000}"/>
    <cellStyle name="Comma [0] 3 2 2 3 2 2 3 2" xfId="33139" xr:uid="{FA1E08D8-D3BA-43B5-9BDE-979862778E45}"/>
    <cellStyle name="Comma [0] 3 2 2 3 2 2 4" xfId="24387" xr:uid="{A7B8A17D-EEA8-462D-BF57-9E85FFCFAB6D}"/>
    <cellStyle name="Comma [0] 3 2 2 3 2 3" xfId="9069" xr:uid="{00000000-0005-0000-0000-00005E050000}"/>
    <cellStyle name="Comma [0] 3 2 2 3 2 3 2" xfId="17822" xr:uid="{00000000-0005-0000-0000-00005F050000}"/>
    <cellStyle name="Comma [0] 3 2 2 3 2 3 2 2" xfId="35327" xr:uid="{62186CC6-379B-41D1-A7A0-42F885201984}"/>
    <cellStyle name="Comma [0] 3 2 2 3 2 3 3" xfId="26575" xr:uid="{F79B9CB4-3313-48D7-A1DB-F036F6E76020}"/>
    <cellStyle name="Comma [0] 3 2 2 3 2 4" xfId="13446" xr:uid="{00000000-0005-0000-0000-000060050000}"/>
    <cellStyle name="Comma [0] 3 2 2 3 2 4 2" xfId="30951" xr:uid="{5E4029A2-491F-446A-B75F-487797688B68}"/>
    <cellStyle name="Comma [0] 3 2 2 3 2 5" xfId="22199" xr:uid="{20CE7E6D-73C5-480C-AC45-9D3E86F83FFA}"/>
    <cellStyle name="Comma [0] 3 2 2 3 3" xfId="5786" xr:uid="{00000000-0005-0000-0000-000061050000}"/>
    <cellStyle name="Comma [0] 3 2 2 3 3 2" xfId="10163" xr:uid="{00000000-0005-0000-0000-000062050000}"/>
    <cellStyle name="Comma [0] 3 2 2 3 3 2 2" xfId="18916" xr:uid="{00000000-0005-0000-0000-000063050000}"/>
    <cellStyle name="Comma [0] 3 2 2 3 3 2 2 2" xfId="36421" xr:uid="{9ABA6F62-8559-43FF-975A-B57A00D4EE5F}"/>
    <cellStyle name="Comma [0] 3 2 2 3 3 2 3" xfId="27669" xr:uid="{88D3A5D8-69E7-4F61-A86A-0C400A24DAE5}"/>
    <cellStyle name="Comma [0] 3 2 2 3 3 3" xfId="14540" xr:uid="{00000000-0005-0000-0000-000064050000}"/>
    <cellStyle name="Comma [0] 3 2 2 3 3 3 2" xfId="32045" xr:uid="{9810A852-5E7B-4240-81D5-DDBF83C45D41}"/>
    <cellStyle name="Comma [0] 3 2 2 3 3 4" xfId="23293" xr:uid="{4D7A1C38-7210-4266-9502-1007EAB248D0}"/>
    <cellStyle name="Comma [0] 3 2 2 3 4" xfId="7975" xr:uid="{00000000-0005-0000-0000-000065050000}"/>
    <cellStyle name="Comma [0] 3 2 2 3 4 2" xfId="16728" xr:uid="{00000000-0005-0000-0000-000066050000}"/>
    <cellStyle name="Comma [0] 3 2 2 3 4 2 2" xfId="34233" xr:uid="{A915E191-466F-4434-9BB3-7C173B45A549}"/>
    <cellStyle name="Comma [0] 3 2 2 3 4 3" xfId="25481" xr:uid="{6381CC0A-07D8-4B93-B68D-E244D8BC0D26}"/>
    <cellStyle name="Comma [0] 3 2 2 3 5" xfId="12352" xr:uid="{00000000-0005-0000-0000-000067050000}"/>
    <cellStyle name="Comma [0] 3 2 2 3 5 2" xfId="29857" xr:uid="{A7D0430E-7400-4D77-87A0-815DDE67FD14}"/>
    <cellStyle name="Comma [0] 3 2 2 3 6" xfId="21105" xr:uid="{1C066480-8114-4E2F-9F05-E5C350F60938}"/>
    <cellStyle name="Comma [0] 3 2 2 4" xfId="4143" xr:uid="{00000000-0005-0000-0000-000068050000}"/>
    <cellStyle name="Comma [0] 3 2 2 4 2" xfId="6332" xr:uid="{00000000-0005-0000-0000-000069050000}"/>
    <cellStyle name="Comma [0] 3 2 2 4 2 2" xfId="10709" xr:uid="{00000000-0005-0000-0000-00006A050000}"/>
    <cellStyle name="Comma [0] 3 2 2 4 2 2 2" xfId="19462" xr:uid="{00000000-0005-0000-0000-00006B050000}"/>
    <cellStyle name="Comma [0] 3 2 2 4 2 2 2 2" xfId="36967" xr:uid="{10C440E9-5BA2-4C86-AAED-DEE77A358877}"/>
    <cellStyle name="Comma [0] 3 2 2 4 2 2 3" xfId="28215" xr:uid="{D14A1B24-F2A2-46A8-A4A2-DD642A5632EB}"/>
    <cellStyle name="Comma [0] 3 2 2 4 2 3" xfId="15086" xr:uid="{00000000-0005-0000-0000-00006C050000}"/>
    <cellStyle name="Comma [0] 3 2 2 4 2 3 2" xfId="32591" xr:uid="{069760EA-DA63-49FF-BC62-CA2FE4485FA1}"/>
    <cellStyle name="Comma [0] 3 2 2 4 2 4" xfId="23839" xr:uid="{C68999D3-E83C-43E4-BE01-AF72DB8CA271}"/>
    <cellStyle name="Comma [0] 3 2 2 4 3" xfId="8521" xr:uid="{00000000-0005-0000-0000-00006D050000}"/>
    <cellStyle name="Comma [0] 3 2 2 4 3 2" xfId="17274" xr:uid="{00000000-0005-0000-0000-00006E050000}"/>
    <cellStyle name="Comma [0] 3 2 2 4 3 2 2" xfId="34779" xr:uid="{9E845423-E25A-47A4-9180-1618477AF812}"/>
    <cellStyle name="Comma [0] 3 2 2 4 3 3" xfId="26027" xr:uid="{41060D6E-9139-42C3-84D6-545A241E699F}"/>
    <cellStyle name="Comma [0] 3 2 2 4 4" xfId="12898" xr:uid="{00000000-0005-0000-0000-00006F050000}"/>
    <cellStyle name="Comma [0] 3 2 2 4 4 2" xfId="30403" xr:uid="{DC2744A3-AD48-42D6-A8FF-89E2B0B050A9}"/>
    <cellStyle name="Comma [0] 3 2 2 4 5" xfId="21651" xr:uid="{E2219AFA-1D91-4A57-A8D0-B8643C1B7AD4}"/>
    <cellStyle name="Comma [0] 3 2 2 5" xfId="5238" xr:uid="{00000000-0005-0000-0000-000070050000}"/>
    <cellStyle name="Comma [0] 3 2 2 5 2" xfId="9615" xr:uid="{00000000-0005-0000-0000-000071050000}"/>
    <cellStyle name="Comma [0] 3 2 2 5 2 2" xfId="18368" xr:uid="{00000000-0005-0000-0000-000072050000}"/>
    <cellStyle name="Comma [0] 3 2 2 5 2 2 2" xfId="35873" xr:uid="{5344B9C0-6554-482A-AFAC-4AA1F1D92B65}"/>
    <cellStyle name="Comma [0] 3 2 2 5 2 3" xfId="27121" xr:uid="{69839314-62E7-435F-B6BA-3DE92130C9DF}"/>
    <cellStyle name="Comma [0] 3 2 2 5 3" xfId="13992" xr:uid="{00000000-0005-0000-0000-000073050000}"/>
    <cellStyle name="Comma [0] 3 2 2 5 3 2" xfId="31497" xr:uid="{A8442863-33A3-4AC6-8422-6C653D8CCF09}"/>
    <cellStyle name="Comma [0] 3 2 2 5 4" xfId="22745" xr:uid="{14769D8D-AFCA-4CB4-801E-95FAB4CE8EBE}"/>
    <cellStyle name="Comma [0] 3 2 2 6" xfId="7427" xr:uid="{00000000-0005-0000-0000-000074050000}"/>
    <cellStyle name="Comma [0] 3 2 2 6 2" xfId="16180" xr:uid="{00000000-0005-0000-0000-000075050000}"/>
    <cellStyle name="Comma [0] 3 2 2 6 2 2" xfId="33685" xr:uid="{CABCAA96-301B-4FA1-8E0A-55BBFE21B6FD}"/>
    <cellStyle name="Comma [0] 3 2 2 6 3" xfId="24933" xr:uid="{F95EF2A2-AB4B-4675-9FE6-37616D9A57E9}"/>
    <cellStyle name="Comma [0] 3 2 2 7" xfId="11804" xr:uid="{00000000-0005-0000-0000-000076050000}"/>
    <cellStyle name="Comma [0] 3 2 2 7 2" xfId="29309" xr:uid="{E4316985-EA2C-4FF1-B87C-95834D0C3805}"/>
    <cellStyle name="Comma [0] 3 2 2 8" xfId="20557" xr:uid="{8A758E7F-4323-4FD4-B3B3-DB8CB338A597}"/>
    <cellStyle name="Comma [0] 3 2 3" xfId="3204" xr:uid="{00000000-0005-0000-0000-000077050000}"/>
    <cellStyle name="Comma [0] 3 2 3 2" xfId="3757" xr:uid="{00000000-0005-0000-0000-000078050000}"/>
    <cellStyle name="Comma [0] 3 2 3 2 2" xfId="4853" xr:uid="{00000000-0005-0000-0000-000079050000}"/>
    <cellStyle name="Comma [0] 3 2 3 2 2 2" xfId="7042" xr:uid="{00000000-0005-0000-0000-00007A050000}"/>
    <cellStyle name="Comma [0] 3 2 3 2 2 2 2" xfId="11419" xr:uid="{00000000-0005-0000-0000-00007B050000}"/>
    <cellStyle name="Comma [0] 3 2 3 2 2 2 2 2" xfId="20172" xr:uid="{00000000-0005-0000-0000-00007C050000}"/>
    <cellStyle name="Comma [0] 3 2 3 2 2 2 2 2 2" xfId="37677" xr:uid="{C6330F0C-7438-410A-89F8-C495EAAEC8D2}"/>
    <cellStyle name="Comma [0] 3 2 3 2 2 2 2 3" xfId="28925" xr:uid="{1F6CFB39-AE0A-4ABC-BA67-F2BFEFFF73C6}"/>
    <cellStyle name="Comma [0] 3 2 3 2 2 2 3" xfId="15796" xr:uid="{00000000-0005-0000-0000-00007D050000}"/>
    <cellStyle name="Comma [0] 3 2 3 2 2 2 3 2" xfId="33301" xr:uid="{10CB9D12-1F1A-4A44-8192-CE35705906A0}"/>
    <cellStyle name="Comma [0] 3 2 3 2 2 2 4" xfId="24549" xr:uid="{708D87AB-D47D-4BE6-A273-DBCDB2F33C9E}"/>
    <cellStyle name="Comma [0] 3 2 3 2 2 3" xfId="9231" xr:uid="{00000000-0005-0000-0000-00007E050000}"/>
    <cellStyle name="Comma [0] 3 2 3 2 2 3 2" xfId="17984" xr:uid="{00000000-0005-0000-0000-00007F050000}"/>
    <cellStyle name="Comma [0] 3 2 3 2 2 3 2 2" xfId="35489" xr:uid="{4140F8CF-5B1E-471B-A2BF-38FB35F58FB3}"/>
    <cellStyle name="Comma [0] 3 2 3 2 2 3 3" xfId="26737" xr:uid="{DFF6DA93-EFA2-4B1E-9289-0D8EBF7E0DEC}"/>
    <cellStyle name="Comma [0] 3 2 3 2 2 4" xfId="13608" xr:uid="{00000000-0005-0000-0000-000080050000}"/>
    <cellStyle name="Comma [0] 3 2 3 2 2 4 2" xfId="31113" xr:uid="{A697F546-97C2-4603-A427-AAA68D36C7BA}"/>
    <cellStyle name="Comma [0] 3 2 3 2 2 5" xfId="22361" xr:uid="{E4BD461E-A9C3-4D11-8C80-1F75B3707549}"/>
    <cellStyle name="Comma [0] 3 2 3 2 3" xfId="5948" xr:uid="{00000000-0005-0000-0000-000081050000}"/>
    <cellStyle name="Comma [0] 3 2 3 2 3 2" xfId="10325" xr:uid="{00000000-0005-0000-0000-000082050000}"/>
    <cellStyle name="Comma [0] 3 2 3 2 3 2 2" xfId="19078" xr:uid="{00000000-0005-0000-0000-000083050000}"/>
    <cellStyle name="Comma [0] 3 2 3 2 3 2 2 2" xfId="36583" xr:uid="{10C36AA5-8896-42F5-93FA-BFADBC6FF0FD}"/>
    <cellStyle name="Comma [0] 3 2 3 2 3 2 3" xfId="27831" xr:uid="{920FD804-8437-4E83-8B14-4C81AFA4A6DC}"/>
    <cellStyle name="Comma [0] 3 2 3 2 3 3" xfId="14702" xr:uid="{00000000-0005-0000-0000-000084050000}"/>
    <cellStyle name="Comma [0] 3 2 3 2 3 3 2" xfId="32207" xr:uid="{4FD37ECB-4E97-483A-A6B1-07715CA1753D}"/>
    <cellStyle name="Comma [0] 3 2 3 2 3 4" xfId="23455" xr:uid="{D7ACE2DE-7168-4DE4-9D5A-7ACCE1540E80}"/>
    <cellStyle name="Comma [0] 3 2 3 2 4" xfId="8137" xr:uid="{00000000-0005-0000-0000-000085050000}"/>
    <cellStyle name="Comma [0] 3 2 3 2 4 2" xfId="16890" xr:uid="{00000000-0005-0000-0000-000086050000}"/>
    <cellStyle name="Comma [0] 3 2 3 2 4 2 2" xfId="34395" xr:uid="{EE5A0A87-E3D5-4E70-B030-7552D8D03840}"/>
    <cellStyle name="Comma [0] 3 2 3 2 4 3" xfId="25643" xr:uid="{ACF52BE4-D24C-4434-BC25-7EA6D5AB32AC}"/>
    <cellStyle name="Comma [0] 3 2 3 2 5" xfId="12514" xr:uid="{00000000-0005-0000-0000-000087050000}"/>
    <cellStyle name="Comma [0] 3 2 3 2 5 2" xfId="30019" xr:uid="{73419CCE-68BA-472F-ABD8-0EA9DDB7882D}"/>
    <cellStyle name="Comma [0] 3 2 3 2 6" xfId="21267" xr:uid="{3A33CA3F-16D3-457E-9219-3D2105781D87}"/>
    <cellStyle name="Comma [0] 3 2 3 3" xfId="4305" xr:uid="{00000000-0005-0000-0000-000088050000}"/>
    <cellStyle name="Comma [0] 3 2 3 3 2" xfId="6494" xr:uid="{00000000-0005-0000-0000-000089050000}"/>
    <cellStyle name="Comma [0] 3 2 3 3 2 2" xfId="10871" xr:uid="{00000000-0005-0000-0000-00008A050000}"/>
    <cellStyle name="Comma [0] 3 2 3 3 2 2 2" xfId="19624" xr:uid="{00000000-0005-0000-0000-00008B050000}"/>
    <cellStyle name="Comma [0] 3 2 3 3 2 2 2 2" xfId="37129" xr:uid="{946D23CE-88B3-4A06-95EC-E6BF58122E90}"/>
    <cellStyle name="Comma [0] 3 2 3 3 2 2 3" xfId="28377" xr:uid="{EEE4821C-839D-46B1-8FDC-E88E28AF9FA0}"/>
    <cellStyle name="Comma [0] 3 2 3 3 2 3" xfId="15248" xr:uid="{00000000-0005-0000-0000-00008C050000}"/>
    <cellStyle name="Comma [0] 3 2 3 3 2 3 2" xfId="32753" xr:uid="{A8061486-4B2C-48FE-A2DE-7B4A43995709}"/>
    <cellStyle name="Comma [0] 3 2 3 3 2 4" xfId="24001" xr:uid="{5BC2BAEA-8539-44E5-A66A-79A64AECE417}"/>
    <cellStyle name="Comma [0] 3 2 3 3 3" xfId="8683" xr:uid="{00000000-0005-0000-0000-00008D050000}"/>
    <cellStyle name="Comma [0] 3 2 3 3 3 2" xfId="17436" xr:uid="{00000000-0005-0000-0000-00008E050000}"/>
    <cellStyle name="Comma [0] 3 2 3 3 3 2 2" xfId="34941" xr:uid="{D7CBFCA4-B54F-48E6-8EA9-38DA4B8AAE4F}"/>
    <cellStyle name="Comma [0] 3 2 3 3 3 3" xfId="26189" xr:uid="{347F66E0-2B6B-4916-80C9-296D84B50755}"/>
    <cellStyle name="Comma [0] 3 2 3 3 4" xfId="13060" xr:uid="{00000000-0005-0000-0000-00008F050000}"/>
    <cellStyle name="Comma [0] 3 2 3 3 4 2" xfId="30565" xr:uid="{20B41BFD-A639-4DC3-8F47-1C25C65859F8}"/>
    <cellStyle name="Comma [0] 3 2 3 3 5" xfId="21813" xr:uid="{DF5303E5-769B-436D-A10D-CD4E5C783DAB}"/>
    <cellStyle name="Comma [0] 3 2 3 4" xfId="5400" xr:uid="{00000000-0005-0000-0000-000090050000}"/>
    <cellStyle name="Comma [0] 3 2 3 4 2" xfId="9777" xr:uid="{00000000-0005-0000-0000-000091050000}"/>
    <cellStyle name="Comma [0] 3 2 3 4 2 2" xfId="18530" xr:uid="{00000000-0005-0000-0000-000092050000}"/>
    <cellStyle name="Comma [0] 3 2 3 4 2 2 2" xfId="36035" xr:uid="{A9B413DA-67CE-4BF0-A09E-40AD09752940}"/>
    <cellStyle name="Comma [0] 3 2 3 4 2 3" xfId="27283" xr:uid="{9F864C44-FAC4-443A-902B-09C8CB84AF77}"/>
    <cellStyle name="Comma [0] 3 2 3 4 3" xfId="14154" xr:uid="{00000000-0005-0000-0000-000093050000}"/>
    <cellStyle name="Comma [0] 3 2 3 4 3 2" xfId="31659" xr:uid="{74D28F1B-E5D2-4548-92C0-C03785CBE3FE}"/>
    <cellStyle name="Comma [0] 3 2 3 4 4" xfId="22907" xr:uid="{B7E31391-8A6F-4339-9AB4-9EE909A55E3B}"/>
    <cellStyle name="Comma [0] 3 2 3 5" xfId="7589" xr:uid="{00000000-0005-0000-0000-000094050000}"/>
    <cellStyle name="Comma [0] 3 2 3 5 2" xfId="16342" xr:uid="{00000000-0005-0000-0000-000095050000}"/>
    <cellStyle name="Comma [0] 3 2 3 5 2 2" xfId="33847" xr:uid="{35FAE26F-8A2A-47A9-9D6D-2A5204FC98CD}"/>
    <cellStyle name="Comma [0] 3 2 3 5 3" xfId="25095" xr:uid="{56584504-4AEC-4903-80BC-B8ED94CD563F}"/>
    <cellStyle name="Comma [0] 3 2 3 6" xfId="11966" xr:uid="{00000000-0005-0000-0000-000096050000}"/>
    <cellStyle name="Comma [0] 3 2 3 6 2" xfId="29471" xr:uid="{3D9CA29C-999D-424C-A38E-077D664038E9}"/>
    <cellStyle name="Comma [0] 3 2 3 7" xfId="20719" xr:uid="{A0ADFE6C-9BFE-498A-858B-9E5D4A95C882}"/>
    <cellStyle name="Comma [0] 3 2 4" xfId="3483" xr:uid="{00000000-0005-0000-0000-000097050000}"/>
    <cellStyle name="Comma [0] 3 2 4 2" xfId="4579" xr:uid="{00000000-0005-0000-0000-000098050000}"/>
    <cellStyle name="Comma [0] 3 2 4 2 2" xfId="6768" xr:uid="{00000000-0005-0000-0000-000099050000}"/>
    <cellStyle name="Comma [0] 3 2 4 2 2 2" xfId="11145" xr:uid="{00000000-0005-0000-0000-00009A050000}"/>
    <cellStyle name="Comma [0] 3 2 4 2 2 2 2" xfId="19898" xr:uid="{00000000-0005-0000-0000-00009B050000}"/>
    <cellStyle name="Comma [0] 3 2 4 2 2 2 2 2" xfId="37403" xr:uid="{DEA6DD4A-DD07-49D3-AE36-21F7265B313F}"/>
    <cellStyle name="Comma [0] 3 2 4 2 2 2 3" xfId="28651" xr:uid="{D87557D5-5BBD-4BDE-B522-9AA05E710B47}"/>
    <cellStyle name="Comma [0] 3 2 4 2 2 3" xfId="15522" xr:uid="{00000000-0005-0000-0000-00009C050000}"/>
    <cellStyle name="Comma [0] 3 2 4 2 2 3 2" xfId="33027" xr:uid="{E8BA4BAF-562B-44FF-81A2-9E0E9BD1835A}"/>
    <cellStyle name="Comma [0] 3 2 4 2 2 4" xfId="24275" xr:uid="{083F3DD6-E4A2-4FCB-8085-CA72E5A6D981}"/>
    <cellStyle name="Comma [0] 3 2 4 2 3" xfId="8957" xr:uid="{00000000-0005-0000-0000-00009D050000}"/>
    <cellStyle name="Comma [0] 3 2 4 2 3 2" xfId="17710" xr:uid="{00000000-0005-0000-0000-00009E050000}"/>
    <cellStyle name="Comma [0] 3 2 4 2 3 2 2" xfId="35215" xr:uid="{6AD7F6FB-4850-4456-8570-F99B7E2D4296}"/>
    <cellStyle name="Comma [0] 3 2 4 2 3 3" xfId="26463" xr:uid="{01EFE05C-9BA7-45AC-BA48-38C2E0185355}"/>
    <cellStyle name="Comma [0] 3 2 4 2 4" xfId="13334" xr:uid="{00000000-0005-0000-0000-00009F050000}"/>
    <cellStyle name="Comma [0] 3 2 4 2 4 2" xfId="30839" xr:uid="{0CDA6EC5-BBD3-4739-9F31-157B11100653}"/>
    <cellStyle name="Comma [0] 3 2 4 2 5" xfId="22087" xr:uid="{782889DC-BA71-4AA2-BB42-A2B216CD0F81}"/>
    <cellStyle name="Comma [0] 3 2 4 3" xfId="5674" xr:uid="{00000000-0005-0000-0000-0000A0050000}"/>
    <cellStyle name="Comma [0] 3 2 4 3 2" xfId="10051" xr:uid="{00000000-0005-0000-0000-0000A1050000}"/>
    <cellStyle name="Comma [0] 3 2 4 3 2 2" xfId="18804" xr:uid="{00000000-0005-0000-0000-0000A2050000}"/>
    <cellStyle name="Comma [0] 3 2 4 3 2 2 2" xfId="36309" xr:uid="{34AC88D8-273D-4093-A937-4F4312D4B614}"/>
    <cellStyle name="Comma [0] 3 2 4 3 2 3" xfId="27557" xr:uid="{FC62964C-7D85-4257-A46F-DDAFAA4F6CDE}"/>
    <cellStyle name="Comma [0] 3 2 4 3 3" xfId="14428" xr:uid="{00000000-0005-0000-0000-0000A3050000}"/>
    <cellStyle name="Comma [0] 3 2 4 3 3 2" xfId="31933" xr:uid="{F8AC897D-3BC9-4790-BB95-0B473A26660F}"/>
    <cellStyle name="Comma [0] 3 2 4 3 4" xfId="23181" xr:uid="{03A14670-C5B6-4969-9B32-8DCB059EABA1}"/>
    <cellStyle name="Comma [0] 3 2 4 4" xfId="7863" xr:uid="{00000000-0005-0000-0000-0000A4050000}"/>
    <cellStyle name="Comma [0] 3 2 4 4 2" xfId="16616" xr:uid="{00000000-0005-0000-0000-0000A5050000}"/>
    <cellStyle name="Comma [0] 3 2 4 4 2 2" xfId="34121" xr:uid="{C4CD8FD4-52BB-4B8F-977F-CA6E0EFAC568}"/>
    <cellStyle name="Comma [0] 3 2 4 4 3" xfId="25369" xr:uid="{F2F862EB-2C91-4062-B301-73DE946246BD}"/>
    <cellStyle name="Comma [0] 3 2 4 5" xfId="12240" xr:uid="{00000000-0005-0000-0000-0000A6050000}"/>
    <cellStyle name="Comma [0] 3 2 4 5 2" xfId="29745" xr:uid="{330C4AF7-5426-49E3-967E-6C901C9B624B}"/>
    <cellStyle name="Comma [0] 3 2 4 6" xfId="20993" xr:uid="{86BA614C-6FD5-43AE-9328-E9C6C1CD66A9}"/>
    <cellStyle name="Comma [0] 3 2 5" xfId="4031" xr:uid="{00000000-0005-0000-0000-0000A7050000}"/>
    <cellStyle name="Comma [0] 3 2 5 2" xfId="6220" xr:uid="{00000000-0005-0000-0000-0000A8050000}"/>
    <cellStyle name="Comma [0] 3 2 5 2 2" xfId="10597" xr:uid="{00000000-0005-0000-0000-0000A9050000}"/>
    <cellStyle name="Comma [0] 3 2 5 2 2 2" xfId="19350" xr:uid="{00000000-0005-0000-0000-0000AA050000}"/>
    <cellStyle name="Comma [0] 3 2 5 2 2 2 2" xfId="36855" xr:uid="{E071983A-C6B9-4634-A647-473BE9CE84DF}"/>
    <cellStyle name="Comma [0] 3 2 5 2 2 3" xfId="28103" xr:uid="{E2977AA1-482A-49B7-91C8-EC8495206456}"/>
    <cellStyle name="Comma [0] 3 2 5 2 3" xfId="14974" xr:uid="{00000000-0005-0000-0000-0000AB050000}"/>
    <cellStyle name="Comma [0] 3 2 5 2 3 2" xfId="32479" xr:uid="{ECB31BE2-77B6-4737-9755-2563F794F517}"/>
    <cellStyle name="Comma [0] 3 2 5 2 4" xfId="23727" xr:uid="{A2807893-8C12-4806-81E9-2F2EBBE3D3DE}"/>
    <cellStyle name="Comma [0] 3 2 5 3" xfId="8409" xr:uid="{00000000-0005-0000-0000-0000AC050000}"/>
    <cellStyle name="Comma [0] 3 2 5 3 2" xfId="17162" xr:uid="{00000000-0005-0000-0000-0000AD050000}"/>
    <cellStyle name="Comma [0] 3 2 5 3 2 2" xfId="34667" xr:uid="{4E17F0AB-CC50-4523-89B9-349D86B39BB5}"/>
    <cellStyle name="Comma [0] 3 2 5 3 3" xfId="25915" xr:uid="{D4E4EBC3-91E1-44D1-AC2A-961CCBE54FB0}"/>
    <cellStyle name="Comma [0] 3 2 5 4" xfId="12786" xr:uid="{00000000-0005-0000-0000-0000AE050000}"/>
    <cellStyle name="Comma [0] 3 2 5 4 2" xfId="30291" xr:uid="{E1178F2B-4017-4C5C-B4EF-91ABEEED5941}"/>
    <cellStyle name="Comma [0] 3 2 5 5" xfId="21539" xr:uid="{D816863B-DCEE-416E-B8F8-BF624360D42B}"/>
    <cellStyle name="Comma [0] 3 2 6" xfId="5126" xr:uid="{00000000-0005-0000-0000-0000AF050000}"/>
    <cellStyle name="Comma [0] 3 2 6 2" xfId="9503" xr:uid="{00000000-0005-0000-0000-0000B0050000}"/>
    <cellStyle name="Comma [0] 3 2 6 2 2" xfId="18256" xr:uid="{00000000-0005-0000-0000-0000B1050000}"/>
    <cellStyle name="Comma [0] 3 2 6 2 2 2" xfId="35761" xr:uid="{C05FBF03-8EE2-4516-96DC-697C8B3BEBE1}"/>
    <cellStyle name="Comma [0] 3 2 6 2 3" xfId="27009" xr:uid="{2A03968C-AEA5-4193-8525-33BCE5808A88}"/>
    <cellStyle name="Comma [0] 3 2 6 3" xfId="13880" xr:uid="{00000000-0005-0000-0000-0000B2050000}"/>
    <cellStyle name="Comma [0] 3 2 6 3 2" xfId="31385" xr:uid="{5A186EC8-33A7-4581-BDA0-019D8183E8A0}"/>
    <cellStyle name="Comma [0] 3 2 6 4" xfId="22633" xr:uid="{E3FAB8FF-0BC8-4648-85CB-7377D5AB95A3}"/>
    <cellStyle name="Comma [0] 3 2 7" xfId="7315" xr:uid="{00000000-0005-0000-0000-0000B3050000}"/>
    <cellStyle name="Comma [0] 3 2 7 2" xfId="16068" xr:uid="{00000000-0005-0000-0000-0000B4050000}"/>
    <cellStyle name="Comma [0] 3 2 7 2 2" xfId="33573" xr:uid="{0460EB71-4308-4F66-821E-C39D71151453}"/>
    <cellStyle name="Comma [0] 3 2 7 3" xfId="24821" xr:uid="{D2518CCC-B636-430F-ACDA-9760569940E9}"/>
    <cellStyle name="Comma [0] 3 2 8" xfId="11692" xr:uid="{00000000-0005-0000-0000-0000B5050000}"/>
    <cellStyle name="Comma [0] 3 2 8 2" xfId="29197" xr:uid="{F5554199-1593-4C65-9EC6-4EE38850383D}"/>
    <cellStyle name="Comma [0] 3 2 9" xfId="20445" xr:uid="{837E5AEC-0145-40A9-B634-B6FFA1AD1DFA}"/>
    <cellStyle name="Comma [0] 3 3" xfId="2987" xr:uid="{00000000-0005-0000-0000-0000B6050000}"/>
    <cellStyle name="Comma [0] 3 3 2" xfId="3263" xr:uid="{00000000-0005-0000-0000-0000B7050000}"/>
    <cellStyle name="Comma [0] 3 3 2 2" xfId="3816" xr:uid="{00000000-0005-0000-0000-0000B8050000}"/>
    <cellStyle name="Comma [0] 3 3 2 2 2" xfId="4912" xr:uid="{00000000-0005-0000-0000-0000B9050000}"/>
    <cellStyle name="Comma [0] 3 3 2 2 2 2" xfId="7101" xr:uid="{00000000-0005-0000-0000-0000BA050000}"/>
    <cellStyle name="Comma [0] 3 3 2 2 2 2 2" xfId="11478" xr:uid="{00000000-0005-0000-0000-0000BB050000}"/>
    <cellStyle name="Comma [0] 3 3 2 2 2 2 2 2" xfId="20231" xr:uid="{00000000-0005-0000-0000-0000BC050000}"/>
    <cellStyle name="Comma [0] 3 3 2 2 2 2 2 2 2" xfId="37736" xr:uid="{D04B98B1-5E2B-439D-9247-282FB19A97E2}"/>
    <cellStyle name="Comma [0] 3 3 2 2 2 2 2 3" xfId="28984" xr:uid="{37B39D2A-D73A-44F1-8E09-5FF2FFE68D49}"/>
    <cellStyle name="Comma [0] 3 3 2 2 2 2 3" xfId="15855" xr:uid="{00000000-0005-0000-0000-0000BD050000}"/>
    <cellStyle name="Comma [0] 3 3 2 2 2 2 3 2" xfId="33360" xr:uid="{83AB192D-BAEF-4817-8C9E-5D6BCC4E7128}"/>
    <cellStyle name="Comma [0] 3 3 2 2 2 2 4" xfId="24608" xr:uid="{940FF0ED-1AB1-4C62-B181-D7F3B3425720}"/>
    <cellStyle name="Comma [0] 3 3 2 2 2 3" xfId="9290" xr:uid="{00000000-0005-0000-0000-0000BE050000}"/>
    <cellStyle name="Comma [0] 3 3 2 2 2 3 2" xfId="18043" xr:uid="{00000000-0005-0000-0000-0000BF050000}"/>
    <cellStyle name="Comma [0] 3 3 2 2 2 3 2 2" xfId="35548" xr:uid="{7083F845-6111-491F-89DD-8BFC50C3602B}"/>
    <cellStyle name="Comma [0] 3 3 2 2 2 3 3" xfId="26796" xr:uid="{8F407C6F-9F67-4A7B-89CF-89B45FC6B153}"/>
    <cellStyle name="Comma [0] 3 3 2 2 2 4" xfId="13667" xr:uid="{00000000-0005-0000-0000-0000C0050000}"/>
    <cellStyle name="Comma [0] 3 3 2 2 2 4 2" xfId="31172" xr:uid="{DCFD65BA-77D2-40CB-9DE7-3DF293211E47}"/>
    <cellStyle name="Comma [0] 3 3 2 2 2 5" xfId="22420" xr:uid="{1957846F-8F25-4DDD-A09F-5E2457B390A5}"/>
    <cellStyle name="Comma [0] 3 3 2 2 3" xfId="6007" xr:uid="{00000000-0005-0000-0000-0000C1050000}"/>
    <cellStyle name="Comma [0] 3 3 2 2 3 2" xfId="10384" xr:uid="{00000000-0005-0000-0000-0000C2050000}"/>
    <cellStyle name="Comma [0] 3 3 2 2 3 2 2" xfId="19137" xr:uid="{00000000-0005-0000-0000-0000C3050000}"/>
    <cellStyle name="Comma [0] 3 3 2 2 3 2 2 2" xfId="36642" xr:uid="{6EC77926-BC04-4390-8050-0326CB7598F9}"/>
    <cellStyle name="Comma [0] 3 3 2 2 3 2 3" xfId="27890" xr:uid="{AEE81F6A-20B1-42BC-B445-B1544EC8F32E}"/>
    <cellStyle name="Comma [0] 3 3 2 2 3 3" xfId="14761" xr:uid="{00000000-0005-0000-0000-0000C4050000}"/>
    <cellStyle name="Comma [0] 3 3 2 2 3 3 2" xfId="32266" xr:uid="{F0C43C75-E3A9-4390-9463-B4E6B66D80E3}"/>
    <cellStyle name="Comma [0] 3 3 2 2 3 4" xfId="23514" xr:uid="{1B62209B-BAB1-40A5-8E69-4D393158B683}"/>
    <cellStyle name="Comma [0] 3 3 2 2 4" xfId="8196" xr:uid="{00000000-0005-0000-0000-0000C5050000}"/>
    <cellStyle name="Comma [0] 3 3 2 2 4 2" xfId="16949" xr:uid="{00000000-0005-0000-0000-0000C6050000}"/>
    <cellStyle name="Comma [0] 3 3 2 2 4 2 2" xfId="34454" xr:uid="{3892BFE1-B1E5-41AD-B5BA-49BF1BE7A17D}"/>
    <cellStyle name="Comma [0] 3 3 2 2 4 3" xfId="25702" xr:uid="{80D85919-6044-47D4-AAB6-947260124318}"/>
    <cellStyle name="Comma [0] 3 3 2 2 5" xfId="12573" xr:uid="{00000000-0005-0000-0000-0000C7050000}"/>
    <cellStyle name="Comma [0] 3 3 2 2 5 2" xfId="30078" xr:uid="{59DCF73B-6DAA-46BE-8417-C066C825BA93}"/>
    <cellStyle name="Comma [0] 3 3 2 2 6" xfId="21326" xr:uid="{F8535D06-D9C6-48D5-ACC5-4DD24CEABE84}"/>
    <cellStyle name="Comma [0] 3 3 2 3" xfId="4364" xr:uid="{00000000-0005-0000-0000-0000C8050000}"/>
    <cellStyle name="Comma [0] 3 3 2 3 2" xfId="6553" xr:uid="{00000000-0005-0000-0000-0000C9050000}"/>
    <cellStyle name="Comma [0] 3 3 2 3 2 2" xfId="10930" xr:uid="{00000000-0005-0000-0000-0000CA050000}"/>
    <cellStyle name="Comma [0] 3 3 2 3 2 2 2" xfId="19683" xr:uid="{00000000-0005-0000-0000-0000CB050000}"/>
    <cellStyle name="Comma [0] 3 3 2 3 2 2 2 2" xfId="37188" xr:uid="{D0E7D568-CB09-40A1-9BD3-1E26C8DDC2F7}"/>
    <cellStyle name="Comma [0] 3 3 2 3 2 2 3" xfId="28436" xr:uid="{D4661EAF-C8E7-4A35-824A-7EF059C1A0D0}"/>
    <cellStyle name="Comma [0] 3 3 2 3 2 3" xfId="15307" xr:uid="{00000000-0005-0000-0000-0000CC050000}"/>
    <cellStyle name="Comma [0] 3 3 2 3 2 3 2" xfId="32812" xr:uid="{4D8B8F3F-35BE-4E56-A835-0069726D146D}"/>
    <cellStyle name="Comma [0] 3 3 2 3 2 4" xfId="24060" xr:uid="{B10277A4-2D4B-4D11-ADA6-F7B799AFA642}"/>
    <cellStyle name="Comma [0] 3 3 2 3 3" xfId="8742" xr:uid="{00000000-0005-0000-0000-0000CD050000}"/>
    <cellStyle name="Comma [0] 3 3 2 3 3 2" xfId="17495" xr:uid="{00000000-0005-0000-0000-0000CE050000}"/>
    <cellStyle name="Comma [0] 3 3 2 3 3 2 2" xfId="35000" xr:uid="{9D868724-A08E-4B04-8EC0-2F030F9CBF44}"/>
    <cellStyle name="Comma [0] 3 3 2 3 3 3" xfId="26248" xr:uid="{6214CBFC-C63E-4D6D-971A-FCA4AF9370C2}"/>
    <cellStyle name="Comma [0] 3 3 2 3 4" xfId="13119" xr:uid="{00000000-0005-0000-0000-0000CF050000}"/>
    <cellStyle name="Comma [0] 3 3 2 3 4 2" xfId="30624" xr:uid="{011B32C7-143A-402A-B19C-C309F6CB363C}"/>
    <cellStyle name="Comma [0] 3 3 2 3 5" xfId="21872" xr:uid="{64B08018-E3D7-469A-A06E-F438BB024B1C}"/>
    <cellStyle name="Comma [0] 3 3 2 4" xfId="5459" xr:uid="{00000000-0005-0000-0000-0000D0050000}"/>
    <cellStyle name="Comma [0] 3 3 2 4 2" xfId="9836" xr:uid="{00000000-0005-0000-0000-0000D1050000}"/>
    <cellStyle name="Comma [0] 3 3 2 4 2 2" xfId="18589" xr:uid="{00000000-0005-0000-0000-0000D2050000}"/>
    <cellStyle name="Comma [0] 3 3 2 4 2 2 2" xfId="36094" xr:uid="{A7BE7388-F57E-4847-88A3-C4F6C4A585D0}"/>
    <cellStyle name="Comma [0] 3 3 2 4 2 3" xfId="27342" xr:uid="{C8D1A88C-9EBE-4CDD-8A89-06D452B36DC2}"/>
    <cellStyle name="Comma [0] 3 3 2 4 3" xfId="14213" xr:uid="{00000000-0005-0000-0000-0000D3050000}"/>
    <cellStyle name="Comma [0] 3 3 2 4 3 2" xfId="31718" xr:uid="{B6C48D04-14A0-48F7-88EF-3EBF5F03ED9F}"/>
    <cellStyle name="Comma [0] 3 3 2 4 4" xfId="22966" xr:uid="{E55BC896-D367-413B-8F89-A19E406B958C}"/>
    <cellStyle name="Comma [0] 3 3 2 5" xfId="7648" xr:uid="{00000000-0005-0000-0000-0000D4050000}"/>
    <cellStyle name="Comma [0] 3 3 2 5 2" xfId="16401" xr:uid="{00000000-0005-0000-0000-0000D5050000}"/>
    <cellStyle name="Comma [0] 3 3 2 5 2 2" xfId="33906" xr:uid="{9C67B455-8527-4D61-976A-A4192F69C481}"/>
    <cellStyle name="Comma [0] 3 3 2 5 3" xfId="25154" xr:uid="{17C5F6DD-3CCD-4103-9E80-D676A64D9233}"/>
    <cellStyle name="Comma [0] 3 3 2 6" xfId="12025" xr:uid="{00000000-0005-0000-0000-0000D6050000}"/>
    <cellStyle name="Comma [0] 3 3 2 6 2" xfId="29530" xr:uid="{76B14E26-E395-4AB8-8D60-288E49290371}"/>
    <cellStyle name="Comma [0] 3 3 2 7" xfId="20778" xr:uid="{CEEB61E6-8766-415D-8091-BDF520AAAD4B}"/>
    <cellStyle name="Comma [0] 3 3 3" xfId="3542" xr:uid="{00000000-0005-0000-0000-0000D7050000}"/>
    <cellStyle name="Comma [0] 3 3 3 2" xfId="4638" xr:uid="{00000000-0005-0000-0000-0000D8050000}"/>
    <cellStyle name="Comma [0] 3 3 3 2 2" xfId="6827" xr:uid="{00000000-0005-0000-0000-0000D9050000}"/>
    <cellStyle name="Comma [0] 3 3 3 2 2 2" xfId="11204" xr:uid="{00000000-0005-0000-0000-0000DA050000}"/>
    <cellStyle name="Comma [0] 3 3 3 2 2 2 2" xfId="19957" xr:uid="{00000000-0005-0000-0000-0000DB050000}"/>
    <cellStyle name="Comma [0] 3 3 3 2 2 2 2 2" xfId="37462" xr:uid="{65ABFFF0-C8D8-4189-9B8B-AE4D6894D041}"/>
    <cellStyle name="Comma [0] 3 3 3 2 2 2 3" xfId="28710" xr:uid="{EE1BC520-A946-4243-9E08-91F30B72DCD1}"/>
    <cellStyle name="Comma [0] 3 3 3 2 2 3" xfId="15581" xr:uid="{00000000-0005-0000-0000-0000DC050000}"/>
    <cellStyle name="Comma [0] 3 3 3 2 2 3 2" xfId="33086" xr:uid="{9DAFE194-7860-4EB7-A5A3-A556295FF8B4}"/>
    <cellStyle name="Comma [0] 3 3 3 2 2 4" xfId="24334" xr:uid="{8180D794-09AB-4AC5-86F0-1EDAB6E4EC01}"/>
    <cellStyle name="Comma [0] 3 3 3 2 3" xfId="9016" xr:uid="{00000000-0005-0000-0000-0000DD050000}"/>
    <cellStyle name="Comma [0] 3 3 3 2 3 2" xfId="17769" xr:uid="{00000000-0005-0000-0000-0000DE050000}"/>
    <cellStyle name="Comma [0] 3 3 3 2 3 2 2" xfId="35274" xr:uid="{E635A6B5-1011-4B68-857A-46963CB9C3D6}"/>
    <cellStyle name="Comma [0] 3 3 3 2 3 3" xfId="26522" xr:uid="{C34B3EC0-F15E-47E6-8F7A-043C77327676}"/>
    <cellStyle name="Comma [0] 3 3 3 2 4" xfId="13393" xr:uid="{00000000-0005-0000-0000-0000DF050000}"/>
    <cellStyle name="Comma [0] 3 3 3 2 4 2" xfId="30898" xr:uid="{34C560E8-D44D-449A-AD10-FD4EC86792A2}"/>
    <cellStyle name="Comma [0] 3 3 3 2 5" xfId="22146" xr:uid="{79857B3E-D60F-4CBF-8573-9944BB0F339F}"/>
    <cellStyle name="Comma [0] 3 3 3 3" xfId="5733" xr:uid="{00000000-0005-0000-0000-0000E0050000}"/>
    <cellStyle name="Comma [0] 3 3 3 3 2" xfId="10110" xr:uid="{00000000-0005-0000-0000-0000E1050000}"/>
    <cellStyle name="Comma [0] 3 3 3 3 2 2" xfId="18863" xr:uid="{00000000-0005-0000-0000-0000E2050000}"/>
    <cellStyle name="Comma [0] 3 3 3 3 2 2 2" xfId="36368" xr:uid="{0A22051A-616A-4A93-8B58-897D2F4E869F}"/>
    <cellStyle name="Comma [0] 3 3 3 3 2 3" xfId="27616" xr:uid="{4A15E106-5431-43D4-BD36-8D53796DB654}"/>
    <cellStyle name="Comma [0] 3 3 3 3 3" xfId="14487" xr:uid="{00000000-0005-0000-0000-0000E3050000}"/>
    <cellStyle name="Comma [0] 3 3 3 3 3 2" xfId="31992" xr:uid="{F3798ED5-D64E-4D67-B15F-B6F709ACB97F}"/>
    <cellStyle name="Comma [0] 3 3 3 3 4" xfId="23240" xr:uid="{90C74AA3-0E6D-42C7-B03A-3FDD8430B462}"/>
    <cellStyle name="Comma [0] 3 3 3 4" xfId="7922" xr:uid="{00000000-0005-0000-0000-0000E4050000}"/>
    <cellStyle name="Comma [0] 3 3 3 4 2" xfId="16675" xr:uid="{00000000-0005-0000-0000-0000E5050000}"/>
    <cellStyle name="Comma [0] 3 3 3 4 2 2" xfId="34180" xr:uid="{47AB6987-FA6F-4E27-AF95-4CECA675EDF9}"/>
    <cellStyle name="Comma [0] 3 3 3 4 3" xfId="25428" xr:uid="{CFA35F77-87B1-46FB-A701-8495F9AF186C}"/>
    <cellStyle name="Comma [0] 3 3 3 5" xfId="12299" xr:uid="{00000000-0005-0000-0000-0000E6050000}"/>
    <cellStyle name="Comma [0] 3 3 3 5 2" xfId="29804" xr:uid="{02B597AE-CD97-40D4-B71C-7574F9FF45AC}"/>
    <cellStyle name="Comma [0] 3 3 3 6" xfId="21052" xr:uid="{A8578E17-4EBE-40A4-A0BA-E2F8B87C7D25}"/>
    <cellStyle name="Comma [0] 3 3 4" xfId="4090" xr:uid="{00000000-0005-0000-0000-0000E7050000}"/>
    <cellStyle name="Comma [0] 3 3 4 2" xfId="6279" xr:uid="{00000000-0005-0000-0000-0000E8050000}"/>
    <cellStyle name="Comma [0] 3 3 4 2 2" xfId="10656" xr:uid="{00000000-0005-0000-0000-0000E9050000}"/>
    <cellStyle name="Comma [0] 3 3 4 2 2 2" xfId="19409" xr:uid="{00000000-0005-0000-0000-0000EA050000}"/>
    <cellStyle name="Comma [0] 3 3 4 2 2 2 2" xfId="36914" xr:uid="{58EEB3EE-B318-45CE-8178-8132B6F16229}"/>
    <cellStyle name="Comma [0] 3 3 4 2 2 3" xfId="28162" xr:uid="{27C4E873-4B57-4F29-A355-B58AC4EF1254}"/>
    <cellStyle name="Comma [0] 3 3 4 2 3" xfId="15033" xr:uid="{00000000-0005-0000-0000-0000EB050000}"/>
    <cellStyle name="Comma [0] 3 3 4 2 3 2" xfId="32538" xr:uid="{DC70E6FE-138A-4DB1-9F33-9B81520FE6DE}"/>
    <cellStyle name="Comma [0] 3 3 4 2 4" xfId="23786" xr:uid="{768CF6B7-502D-4CAA-A6E6-DAFEC464AE1D}"/>
    <cellStyle name="Comma [0] 3 3 4 3" xfId="8468" xr:uid="{00000000-0005-0000-0000-0000EC050000}"/>
    <cellStyle name="Comma [0] 3 3 4 3 2" xfId="17221" xr:uid="{00000000-0005-0000-0000-0000ED050000}"/>
    <cellStyle name="Comma [0] 3 3 4 3 2 2" xfId="34726" xr:uid="{8BD9BC52-A0A9-4EBA-8955-44B3383C34CF}"/>
    <cellStyle name="Comma [0] 3 3 4 3 3" xfId="25974" xr:uid="{DDA30CC3-F8B9-48E3-AC19-ACB5C6BF10FD}"/>
    <cellStyle name="Comma [0] 3 3 4 4" xfId="12845" xr:uid="{00000000-0005-0000-0000-0000EE050000}"/>
    <cellStyle name="Comma [0] 3 3 4 4 2" xfId="30350" xr:uid="{AD221F57-4904-4DB9-B390-6026D0D141A1}"/>
    <cellStyle name="Comma [0] 3 3 4 5" xfId="21598" xr:uid="{FA911CD9-C0A7-4214-A3C9-25E5F2CCB4EE}"/>
    <cellStyle name="Comma [0] 3 3 5" xfId="5185" xr:uid="{00000000-0005-0000-0000-0000EF050000}"/>
    <cellStyle name="Comma [0] 3 3 5 2" xfId="9562" xr:uid="{00000000-0005-0000-0000-0000F0050000}"/>
    <cellStyle name="Comma [0] 3 3 5 2 2" xfId="18315" xr:uid="{00000000-0005-0000-0000-0000F1050000}"/>
    <cellStyle name="Comma [0] 3 3 5 2 2 2" xfId="35820" xr:uid="{8D822A22-C565-4C4E-8919-152559308A6D}"/>
    <cellStyle name="Comma [0] 3 3 5 2 3" xfId="27068" xr:uid="{17690886-F3B9-4208-A442-7EE9E123F8EF}"/>
    <cellStyle name="Comma [0] 3 3 5 3" xfId="13939" xr:uid="{00000000-0005-0000-0000-0000F2050000}"/>
    <cellStyle name="Comma [0] 3 3 5 3 2" xfId="31444" xr:uid="{A2BDF06A-4B50-4195-A1F1-409A78D4D442}"/>
    <cellStyle name="Comma [0] 3 3 5 4" xfId="22692" xr:uid="{20AB004B-B34F-4547-B5AC-CF6AA96ECEEF}"/>
    <cellStyle name="Comma [0] 3 3 6" xfId="7374" xr:uid="{00000000-0005-0000-0000-0000F3050000}"/>
    <cellStyle name="Comma [0] 3 3 6 2" xfId="16127" xr:uid="{00000000-0005-0000-0000-0000F4050000}"/>
    <cellStyle name="Comma [0] 3 3 6 2 2" xfId="33632" xr:uid="{F42DAF5C-307F-4EB2-83AC-1DC0D0393B00}"/>
    <cellStyle name="Comma [0] 3 3 6 3" xfId="24880" xr:uid="{43669EE3-80DE-4554-9E2B-C88CAC90E469}"/>
    <cellStyle name="Comma [0] 3 3 7" xfId="11751" xr:uid="{00000000-0005-0000-0000-0000F5050000}"/>
    <cellStyle name="Comma [0] 3 3 7 2" xfId="29256" xr:uid="{675C8DCE-8800-4304-9C41-B61F7332B59C}"/>
    <cellStyle name="Comma [0] 3 3 8" xfId="20504" xr:uid="{95958FBD-AC89-44A4-8B3E-95FCC156BE51}"/>
    <cellStyle name="Comma [0] 3 4" xfId="2874" xr:uid="{00000000-0005-0000-0000-0000F6050000}"/>
    <cellStyle name="Comma [0] 3 4 2" xfId="3153" xr:uid="{00000000-0005-0000-0000-0000F7050000}"/>
    <cellStyle name="Comma [0] 3 4 2 2" xfId="3706" xr:uid="{00000000-0005-0000-0000-0000F8050000}"/>
    <cellStyle name="Comma [0] 3 4 2 2 2" xfId="4802" xr:uid="{00000000-0005-0000-0000-0000F9050000}"/>
    <cellStyle name="Comma [0] 3 4 2 2 2 2" xfId="6991" xr:uid="{00000000-0005-0000-0000-0000FA050000}"/>
    <cellStyle name="Comma [0] 3 4 2 2 2 2 2" xfId="11368" xr:uid="{00000000-0005-0000-0000-0000FB050000}"/>
    <cellStyle name="Comma [0] 3 4 2 2 2 2 2 2" xfId="20121" xr:uid="{00000000-0005-0000-0000-0000FC050000}"/>
    <cellStyle name="Comma [0] 3 4 2 2 2 2 2 2 2" xfId="37626" xr:uid="{4CDF51AE-E175-42C6-9A2C-B3B6E0AB2D16}"/>
    <cellStyle name="Comma [0] 3 4 2 2 2 2 2 3" xfId="28874" xr:uid="{E75A0815-029F-43D4-B53B-DAC458B80C18}"/>
    <cellStyle name="Comma [0] 3 4 2 2 2 2 3" xfId="15745" xr:uid="{00000000-0005-0000-0000-0000FD050000}"/>
    <cellStyle name="Comma [0] 3 4 2 2 2 2 3 2" xfId="33250" xr:uid="{F881F8BA-3DEA-4B5C-989A-E94712EDB5BA}"/>
    <cellStyle name="Comma [0] 3 4 2 2 2 2 4" xfId="24498" xr:uid="{044693E3-EB5E-407F-A534-999A3258DE04}"/>
    <cellStyle name="Comma [0] 3 4 2 2 2 3" xfId="9180" xr:uid="{00000000-0005-0000-0000-0000FE050000}"/>
    <cellStyle name="Comma [0] 3 4 2 2 2 3 2" xfId="17933" xr:uid="{00000000-0005-0000-0000-0000FF050000}"/>
    <cellStyle name="Comma [0] 3 4 2 2 2 3 2 2" xfId="35438" xr:uid="{4CAC3360-CCB2-48C2-9979-E612C97DB418}"/>
    <cellStyle name="Comma [0] 3 4 2 2 2 3 3" xfId="26686" xr:uid="{DFB7CDEE-48A4-42E0-A6D1-1D667D544A65}"/>
    <cellStyle name="Comma [0] 3 4 2 2 2 4" xfId="13557" xr:uid="{00000000-0005-0000-0000-000000060000}"/>
    <cellStyle name="Comma [0] 3 4 2 2 2 4 2" xfId="31062" xr:uid="{AACCB304-BB4D-46BE-B7B7-E7D319B85A6D}"/>
    <cellStyle name="Comma [0] 3 4 2 2 2 5" xfId="22310" xr:uid="{611802CF-22E1-4F5C-873B-69B444780FF9}"/>
    <cellStyle name="Comma [0] 3 4 2 2 3" xfId="5897" xr:uid="{00000000-0005-0000-0000-000001060000}"/>
    <cellStyle name="Comma [0] 3 4 2 2 3 2" xfId="10274" xr:uid="{00000000-0005-0000-0000-000002060000}"/>
    <cellStyle name="Comma [0] 3 4 2 2 3 2 2" xfId="19027" xr:uid="{00000000-0005-0000-0000-000003060000}"/>
    <cellStyle name="Comma [0] 3 4 2 2 3 2 2 2" xfId="36532" xr:uid="{091B352C-EE72-41CF-9CD5-263A091417E0}"/>
    <cellStyle name="Comma [0] 3 4 2 2 3 2 3" xfId="27780" xr:uid="{8B334750-89F0-47F9-9E58-143ED559B332}"/>
    <cellStyle name="Comma [0] 3 4 2 2 3 3" xfId="14651" xr:uid="{00000000-0005-0000-0000-000004060000}"/>
    <cellStyle name="Comma [0] 3 4 2 2 3 3 2" xfId="32156" xr:uid="{0583B46C-3F98-43A1-AADB-D938873E51D9}"/>
    <cellStyle name="Comma [0] 3 4 2 2 3 4" xfId="23404" xr:uid="{F005CB99-CF1C-489B-8C1E-3A63F6A9022B}"/>
    <cellStyle name="Comma [0] 3 4 2 2 4" xfId="8086" xr:uid="{00000000-0005-0000-0000-000005060000}"/>
    <cellStyle name="Comma [0] 3 4 2 2 4 2" xfId="16839" xr:uid="{00000000-0005-0000-0000-000006060000}"/>
    <cellStyle name="Comma [0] 3 4 2 2 4 2 2" xfId="34344" xr:uid="{6ACE0ADD-0130-4F95-9782-2085BFCC3BD2}"/>
    <cellStyle name="Comma [0] 3 4 2 2 4 3" xfId="25592" xr:uid="{5329EE68-3824-489F-8CB2-B27BAA239975}"/>
    <cellStyle name="Comma [0] 3 4 2 2 5" xfId="12463" xr:uid="{00000000-0005-0000-0000-000007060000}"/>
    <cellStyle name="Comma [0] 3 4 2 2 5 2" xfId="29968" xr:uid="{CA9D8431-0767-429F-9B03-D98EAFF41F2B}"/>
    <cellStyle name="Comma [0] 3 4 2 2 6" xfId="21216" xr:uid="{1C3BA86A-8682-45C8-895B-185F5ED82D58}"/>
    <cellStyle name="Comma [0] 3 4 2 3" xfId="4254" xr:uid="{00000000-0005-0000-0000-000008060000}"/>
    <cellStyle name="Comma [0] 3 4 2 3 2" xfId="6443" xr:uid="{00000000-0005-0000-0000-000009060000}"/>
    <cellStyle name="Comma [0] 3 4 2 3 2 2" xfId="10820" xr:uid="{00000000-0005-0000-0000-00000A060000}"/>
    <cellStyle name="Comma [0] 3 4 2 3 2 2 2" xfId="19573" xr:uid="{00000000-0005-0000-0000-00000B060000}"/>
    <cellStyle name="Comma [0] 3 4 2 3 2 2 2 2" xfId="37078" xr:uid="{7A3AC18B-DE9F-4A22-BF40-578C8966F40F}"/>
    <cellStyle name="Comma [0] 3 4 2 3 2 2 3" xfId="28326" xr:uid="{4025065B-75EC-4C78-AFA9-5B699CF2E3AE}"/>
    <cellStyle name="Comma [0] 3 4 2 3 2 3" xfId="15197" xr:uid="{00000000-0005-0000-0000-00000C060000}"/>
    <cellStyle name="Comma [0] 3 4 2 3 2 3 2" xfId="32702" xr:uid="{03DC22B9-3223-436F-AF2F-45DCDDA032C0}"/>
    <cellStyle name="Comma [0] 3 4 2 3 2 4" xfId="23950" xr:uid="{76A13353-E993-4038-8043-DB53A5C7F6F8}"/>
    <cellStyle name="Comma [0] 3 4 2 3 3" xfId="8632" xr:uid="{00000000-0005-0000-0000-00000D060000}"/>
    <cellStyle name="Comma [0] 3 4 2 3 3 2" xfId="17385" xr:uid="{00000000-0005-0000-0000-00000E060000}"/>
    <cellStyle name="Comma [0] 3 4 2 3 3 2 2" xfId="34890" xr:uid="{6043F7EF-27BA-4E87-A5C0-34988BF85A8E}"/>
    <cellStyle name="Comma [0] 3 4 2 3 3 3" xfId="26138" xr:uid="{55CED677-E5A2-4B1A-AB63-E7DFDE923DAD}"/>
    <cellStyle name="Comma [0] 3 4 2 3 4" xfId="13009" xr:uid="{00000000-0005-0000-0000-00000F060000}"/>
    <cellStyle name="Comma [0] 3 4 2 3 4 2" xfId="30514" xr:uid="{9E12EAA0-1CAD-4CF1-8BEF-193C84D82380}"/>
    <cellStyle name="Comma [0] 3 4 2 3 5" xfId="21762" xr:uid="{1F88B0D1-4D50-4B34-A76C-76E333592CCD}"/>
    <cellStyle name="Comma [0] 3 4 2 4" xfId="5349" xr:uid="{00000000-0005-0000-0000-000010060000}"/>
    <cellStyle name="Comma [0] 3 4 2 4 2" xfId="9726" xr:uid="{00000000-0005-0000-0000-000011060000}"/>
    <cellStyle name="Comma [0] 3 4 2 4 2 2" xfId="18479" xr:uid="{00000000-0005-0000-0000-000012060000}"/>
    <cellStyle name="Comma [0] 3 4 2 4 2 2 2" xfId="35984" xr:uid="{922238E0-128F-4697-8089-65CE4FA71EE5}"/>
    <cellStyle name="Comma [0] 3 4 2 4 2 3" xfId="27232" xr:uid="{614F3391-D3EA-46C5-8CC8-AE5A4FBABCF9}"/>
    <cellStyle name="Comma [0] 3 4 2 4 3" xfId="14103" xr:uid="{00000000-0005-0000-0000-000013060000}"/>
    <cellStyle name="Comma [0] 3 4 2 4 3 2" xfId="31608" xr:uid="{5D6FBB48-4C30-48F2-BD41-4BF269D103C4}"/>
    <cellStyle name="Comma [0] 3 4 2 4 4" xfId="22856" xr:uid="{F5C2AB89-4F5D-40B4-884C-3107DAF8940F}"/>
    <cellStyle name="Comma [0] 3 4 2 5" xfId="7538" xr:uid="{00000000-0005-0000-0000-000014060000}"/>
    <cellStyle name="Comma [0] 3 4 2 5 2" xfId="16291" xr:uid="{00000000-0005-0000-0000-000015060000}"/>
    <cellStyle name="Comma [0] 3 4 2 5 2 2" xfId="33796" xr:uid="{C6A7A018-9144-4E8B-81BE-315260F39D2B}"/>
    <cellStyle name="Comma [0] 3 4 2 5 3" xfId="25044" xr:uid="{8D5D46AC-F007-436B-93FB-B9662AC101C7}"/>
    <cellStyle name="Comma [0] 3 4 2 6" xfId="11915" xr:uid="{00000000-0005-0000-0000-000016060000}"/>
    <cellStyle name="Comma [0] 3 4 2 6 2" xfId="29420" xr:uid="{DB3A0FF1-7CFD-43D1-9DBA-CE2F0248B729}"/>
    <cellStyle name="Comma [0] 3 4 2 7" xfId="20668" xr:uid="{6EC9C060-08F4-486E-BA96-8AB6C5E173F4}"/>
    <cellStyle name="Comma [0] 3 4 3" xfId="3432" xr:uid="{00000000-0005-0000-0000-000017060000}"/>
    <cellStyle name="Comma [0] 3 4 3 2" xfId="4528" xr:uid="{00000000-0005-0000-0000-000018060000}"/>
    <cellStyle name="Comma [0] 3 4 3 2 2" xfId="6717" xr:uid="{00000000-0005-0000-0000-000019060000}"/>
    <cellStyle name="Comma [0] 3 4 3 2 2 2" xfId="11094" xr:uid="{00000000-0005-0000-0000-00001A060000}"/>
    <cellStyle name="Comma [0] 3 4 3 2 2 2 2" xfId="19847" xr:uid="{00000000-0005-0000-0000-00001B060000}"/>
    <cellStyle name="Comma [0] 3 4 3 2 2 2 2 2" xfId="37352" xr:uid="{F6A1753D-F1EB-4AD9-B98F-373286F8402C}"/>
    <cellStyle name="Comma [0] 3 4 3 2 2 2 3" xfId="28600" xr:uid="{AC8BD8CD-3649-42F0-99CF-96CBCAAEA3F9}"/>
    <cellStyle name="Comma [0] 3 4 3 2 2 3" xfId="15471" xr:uid="{00000000-0005-0000-0000-00001C060000}"/>
    <cellStyle name="Comma [0] 3 4 3 2 2 3 2" xfId="32976" xr:uid="{7BDCD8F0-D634-4677-8EB5-6A07877A54AD}"/>
    <cellStyle name="Comma [0] 3 4 3 2 2 4" xfId="24224" xr:uid="{AB47E2FD-D223-425E-83F1-A88A5055A384}"/>
    <cellStyle name="Comma [0] 3 4 3 2 3" xfId="8906" xr:uid="{00000000-0005-0000-0000-00001D060000}"/>
    <cellStyle name="Comma [0] 3 4 3 2 3 2" xfId="17659" xr:uid="{00000000-0005-0000-0000-00001E060000}"/>
    <cellStyle name="Comma [0] 3 4 3 2 3 2 2" xfId="35164" xr:uid="{9ED7A8B3-A8B5-497D-A6DA-3B3757BAB075}"/>
    <cellStyle name="Comma [0] 3 4 3 2 3 3" xfId="26412" xr:uid="{CFAF99A2-FDF1-4D8B-B48F-64965AE616AB}"/>
    <cellStyle name="Comma [0] 3 4 3 2 4" xfId="13283" xr:uid="{00000000-0005-0000-0000-00001F060000}"/>
    <cellStyle name="Comma [0] 3 4 3 2 4 2" xfId="30788" xr:uid="{D6AD7952-B9C7-4CFA-8A8C-0E02BCEDFE09}"/>
    <cellStyle name="Comma [0] 3 4 3 2 5" xfId="22036" xr:uid="{CC72E2EF-0EF2-456C-907B-BB5326100E13}"/>
    <cellStyle name="Comma [0] 3 4 3 3" xfId="5623" xr:uid="{00000000-0005-0000-0000-000020060000}"/>
    <cellStyle name="Comma [0] 3 4 3 3 2" xfId="10000" xr:uid="{00000000-0005-0000-0000-000021060000}"/>
    <cellStyle name="Comma [0] 3 4 3 3 2 2" xfId="18753" xr:uid="{00000000-0005-0000-0000-000022060000}"/>
    <cellStyle name="Comma [0] 3 4 3 3 2 2 2" xfId="36258" xr:uid="{E3F136E7-117D-4070-9818-2E643E1B273E}"/>
    <cellStyle name="Comma [0] 3 4 3 3 2 3" xfId="27506" xr:uid="{25C76F58-7902-4E11-A307-0E24F564F09E}"/>
    <cellStyle name="Comma [0] 3 4 3 3 3" xfId="14377" xr:uid="{00000000-0005-0000-0000-000023060000}"/>
    <cellStyle name="Comma [0] 3 4 3 3 3 2" xfId="31882" xr:uid="{226D5815-9E2D-45CA-8283-D6DA734EB27A}"/>
    <cellStyle name="Comma [0] 3 4 3 3 4" xfId="23130" xr:uid="{8AB5F2DA-6411-4FCE-B110-21857C9C1F49}"/>
    <cellStyle name="Comma [0] 3 4 3 4" xfId="7812" xr:uid="{00000000-0005-0000-0000-000024060000}"/>
    <cellStyle name="Comma [0] 3 4 3 4 2" xfId="16565" xr:uid="{00000000-0005-0000-0000-000025060000}"/>
    <cellStyle name="Comma [0] 3 4 3 4 2 2" xfId="34070" xr:uid="{90731EB5-551A-4F6C-910F-10B2BE8EE0F2}"/>
    <cellStyle name="Comma [0] 3 4 3 4 3" xfId="25318" xr:uid="{BD474D8F-0482-4591-A835-E0EFFBBBA7B4}"/>
    <cellStyle name="Comma [0] 3 4 3 5" xfId="12189" xr:uid="{00000000-0005-0000-0000-000026060000}"/>
    <cellStyle name="Comma [0] 3 4 3 5 2" xfId="29694" xr:uid="{E8AF61FC-9B6F-4635-BC1F-003EE85C0E45}"/>
    <cellStyle name="Comma [0] 3 4 3 6" xfId="20942" xr:uid="{644A9084-8590-4A18-9E0C-3595842575AB}"/>
    <cellStyle name="Comma [0] 3 4 4" xfId="3980" xr:uid="{00000000-0005-0000-0000-000027060000}"/>
    <cellStyle name="Comma [0] 3 4 4 2" xfId="6169" xr:uid="{00000000-0005-0000-0000-000028060000}"/>
    <cellStyle name="Comma [0] 3 4 4 2 2" xfId="10546" xr:uid="{00000000-0005-0000-0000-000029060000}"/>
    <cellStyle name="Comma [0] 3 4 4 2 2 2" xfId="19299" xr:uid="{00000000-0005-0000-0000-00002A060000}"/>
    <cellStyle name="Comma [0] 3 4 4 2 2 2 2" xfId="36804" xr:uid="{52ACB192-E936-40A6-91E1-AA38C85306F4}"/>
    <cellStyle name="Comma [0] 3 4 4 2 2 3" xfId="28052" xr:uid="{D820935A-DCE7-4B5E-83F9-485989BD6BBF}"/>
    <cellStyle name="Comma [0] 3 4 4 2 3" xfId="14923" xr:uid="{00000000-0005-0000-0000-00002B060000}"/>
    <cellStyle name="Comma [0] 3 4 4 2 3 2" xfId="32428" xr:uid="{2A89FA11-52A2-49DD-9CE2-A9B3050AF53F}"/>
    <cellStyle name="Comma [0] 3 4 4 2 4" xfId="23676" xr:uid="{83460840-0B4B-4616-AE91-314B796F33A3}"/>
    <cellStyle name="Comma [0] 3 4 4 3" xfId="8358" xr:uid="{00000000-0005-0000-0000-00002C060000}"/>
    <cellStyle name="Comma [0] 3 4 4 3 2" xfId="17111" xr:uid="{00000000-0005-0000-0000-00002D060000}"/>
    <cellStyle name="Comma [0] 3 4 4 3 2 2" xfId="34616" xr:uid="{08C2E398-A371-4357-8CDC-CEFCE896B5A2}"/>
    <cellStyle name="Comma [0] 3 4 4 3 3" xfId="25864" xr:uid="{5B500A41-5C35-40DD-BF0A-0F70D0FB7F7A}"/>
    <cellStyle name="Comma [0] 3 4 4 4" xfId="12735" xr:uid="{00000000-0005-0000-0000-00002E060000}"/>
    <cellStyle name="Comma [0] 3 4 4 4 2" xfId="30240" xr:uid="{2D9A62A9-590A-4077-89D2-DDBC4AE30B18}"/>
    <cellStyle name="Comma [0] 3 4 4 5" xfId="21488" xr:uid="{0CAB4E37-9E90-4364-8DBD-7061DEE80A86}"/>
    <cellStyle name="Comma [0] 3 4 5" xfId="5075" xr:uid="{00000000-0005-0000-0000-00002F060000}"/>
    <cellStyle name="Comma [0] 3 4 5 2" xfId="9452" xr:uid="{00000000-0005-0000-0000-000030060000}"/>
    <cellStyle name="Comma [0] 3 4 5 2 2" xfId="18205" xr:uid="{00000000-0005-0000-0000-000031060000}"/>
    <cellStyle name="Comma [0] 3 4 5 2 2 2" xfId="35710" xr:uid="{66016EBD-4D58-42BD-BA02-DD2BA41A676D}"/>
    <cellStyle name="Comma [0] 3 4 5 2 3" xfId="26958" xr:uid="{4FA44AB3-F6C9-4866-B37F-15A941C31685}"/>
    <cellStyle name="Comma [0] 3 4 5 3" xfId="13829" xr:uid="{00000000-0005-0000-0000-000032060000}"/>
    <cellStyle name="Comma [0] 3 4 5 3 2" xfId="31334" xr:uid="{2256CAE6-01AB-44C4-B155-55F38179C594}"/>
    <cellStyle name="Comma [0] 3 4 5 4" xfId="22582" xr:uid="{F4B05835-1CA9-4C6A-8FF1-04B7F2E2646B}"/>
    <cellStyle name="Comma [0] 3 4 6" xfId="7264" xr:uid="{00000000-0005-0000-0000-000033060000}"/>
    <cellStyle name="Comma [0] 3 4 6 2" xfId="16017" xr:uid="{00000000-0005-0000-0000-000034060000}"/>
    <cellStyle name="Comma [0] 3 4 6 2 2" xfId="33522" xr:uid="{B1EF3296-9599-4CA0-8264-C913B4E9E41F}"/>
    <cellStyle name="Comma [0] 3 4 6 3" xfId="24770" xr:uid="{DDDC7C2F-3E61-4607-91B7-0969CDDCACE7}"/>
    <cellStyle name="Comma [0] 3 4 7" xfId="11641" xr:uid="{00000000-0005-0000-0000-000035060000}"/>
    <cellStyle name="Comma [0] 3 4 7 2" xfId="29146" xr:uid="{3591CB5D-F86D-4745-BFA1-F15794367B56}"/>
    <cellStyle name="Comma [0] 3 4 8" xfId="20394" xr:uid="{68EB5DAD-B7F7-498B-B90D-067E235250DF}"/>
    <cellStyle name="Comma [0] 3 5" xfId="3103" xr:uid="{00000000-0005-0000-0000-000036060000}"/>
    <cellStyle name="Comma [0] 3 5 2" xfId="3657" xr:uid="{00000000-0005-0000-0000-000037060000}"/>
    <cellStyle name="Comma [0] 3 5 2 2" xfId="4753" xr:uid="{00000000-0005-0000-0000-000038060000}"/>
    <cellStyle name="Comma [0] 3 5 2 2 2" xfId="6942" xr:uid="{00000000-0005-0000-0000-000039060000}"/>
    <cellStyle name="Comma [0] 3 5 2 2 2 2" xfId="11319" xr:uid="{00000000-0005-0000-0000-00003A060000}"/>
    <cellStyle name="Comma [0] 3 5 2 2 2 2 2" xfId="20072" xr:uid="{00000000-0005-0000-0000-00003B060000}"/>
    <cellStyle name="Comma [0] 3 5 2 2 2 2 2 2" xfId="37577" xr:uid="{A6637D1A-1A74-47F2-BB84-88D71BBA98CB}"/>
    <cellStyle name="Comma [0] 3 5 2 2 2 2 3" xfId="28825" xr:uid="{9B3C7CDE-C946-4E80-AB64-6221D5097AB7}"/>
    <cellStyle name="Comma [0] 3 5 2 2 2 3" xfId="15696" xr:uid="{00000000-0005-0000-0000-00003C060000}"/>
    <cellStyle name="Comma [0] 3 5 2 2 2 3 2" xfId="33201" xr:uid="{F3815A7D-1AEF-42C8-AAF0-8764872575E2}"/>
    <cellStyle name="Comma [0] 3 5 2 2 2 4" xfId="24449" xr:uid="{4F3E2841-BC5B-4C53-9670-FB1511B7296F}"/>
    <cellStyle name="Comma [0] 3 5 2 2 3" xfId="9131" xr:uid="{00000000-0005-0000-0000-00003D060000}"/>
    <cellStyle name="Comma [0] 3 5 2 2 3 2" xfId="17884" xr:uid="{00000000-0005-0000-0000-00003E060000}"/>
    <cellStyle name="Comma [0] 3 5 2 2 3 2 2" xfId="35389" xr:uid="{779DDE39-D85F-4AD6-BFAB-4EF4D4CD1466}"/>
    <cellStyle name="Comma [0] 3 5 2 2 3 3" xfId="26637" xr:uid="{68B83E72-8160-469F-9C65-8EE96F596FA7}"/>
    <cellStyle name="Comma [0] 3 5 2 2 4" xfId="13508" xr:uid="{00000000-0005-0000-0000-00003F060000}"/>
    <cellStyle name="Comma [0] 3 5 2 2 4 2" xfId="31013" xr:uid="{9E2C681A-633F-4565-9859-DB892388CF46}"/>
    <cellStyle name="Comma [0] 3 5 2 2 5" xfId="22261" xr:uid="{BEA39E31-7E7A-441B-92B3-4E7C0E69C11C}"/>
    <cellStyle name="Comma [0] 3 5 2 3" xfId="5848" xr:uid="{00000000-0005-0000-0000-000040060000}"/>
    <cellStyle name="Comma [0] 3 5 2 3 2" xfId="10225" xr:uid="{00000000-0005-0000-0000-000041060000}"/>
    <cellStyle name="Comma [0] 3 5 2 3 2 2" xfId="18978" xr:uid="{00000000-0005-0000-0000-000042060000}"/>
    <cellStyle name="Comma [0] 3 5 2 3 2 2 2" xfId="36483" xr:uid="{70EBE6A3-0654-4E12-B640-390D3D0452C6}"/>
    <cellStyle name="Comma [0] 3 5 2 3 2 3" xfId="27731" xr:uid="{9A7C1698-CA76-4C39-AAA2-C7DD68E842BB}"/>
    <cellStyle name="Comma [0] 3 5 2 3 3" xfId="14602" xr:uid="{00000000-0005-0000-0000-000043060000}"/>
    <cellStyle name="Comma [0] 3 5 2 3 3 2" xfId="32107" xr:uid="{03B1C69C-9D7F-44B8-934F-B4CAD06B441F}"/>
    <cellStyle name="Comma [0] 3 5 2 3 4" xfId="23355" xr:uid="{CC753FAF-6EE2-4B5D-97C0-B703EBEA8795}"/>
    <cellStyle name="Comma [0] 3 5 2 4" xfId="8037" xr:uid="{00000000-0005-0000-0000-000044060000}"/>
    <cellStyle name="Comma [0] 3 5 2 4 2" xfId="16790" xr:uid="{00000000-0005-0000-0000-000045060000}"/>
    <cellStyle name="Comma [0] 3 5 2 4 2 2" xfId="34295" xr:uid="{79823DCA-4C23-4FC4-BE21-8E931683FB21}"/>
    <cellStyle name="Comma [0] 3 5 2 4 3" xfId="25543" xr:uid="{BF4EAA55-8053-4C20-8914-A400394E8ACA}"/>
    <cellStyle name="Comma [0] 3 5 2 5" xfId="12414" xr:uid="{00000000-0005-0000-0000-000046060000}"/>
    <cellStyle name="Comma [0] 3 5 2 5 2" xfId="29919" xr:uid="{791AA9D9-A453-4C5C-A5B3-99D4FB8C274B}"/>
    <cellStyle name="Comma [0] 3 5 2 6" xfId="21167" xr:uid="{1AFBC069-010A-417D-8293-D376F8F9A03D}"/>
    <cellStyle name="Comma [0] 3 5 3" xfId="4205" xr:uid="{00000000-0005-0000-0000-000047060000}"/>
    <cellStyle name="Comma [0] 3 5 3 2" xfId="6394" xr:uid="{00000000-0005-0000-0000-000048060000}"/>
    <cellStyle name="Comma [0] 3 5 3 2 2" xfId="10771" xr:uid="{00000000-0005-0000-0000-000049060000}"/>
    <cellStyle name="Comma [0] 3 5 3 2 2 2" xfId="19524" xr:uid="{00000000-0005-0000-0000-00004A060000}"/>
    <cellStyle name="Comma [0] 3 5 3 2 2 2 2" xfId="37029" xr:uid="{81998B30-34C3-466F-8F5C-12FDA59D5E53}"/>
    <cellStyle name="Comma [0] 3 5 3 2 2 3" xfId="28277" xr:uid="{1D415520-6CC9-4DB2-9C6F-8712F605BCA6}"/>
    <cellStyle name="Comma [0] 3 5 3 2 3" xfId="15148" xr:uid="{00000000-0005-0000-0000-00004B060000}"/>
    <cellStyle name="Comma [0] 3 5 3 2 3 2" xfId="32653" xr:uid="{0B6CBB76-1F7B-43DF-9FEC-A5BDC72149F1}"/>
    <cellStyle name="Comma [0] 3 5 3 2 4" xfId="23901" xr:uid="{F733CA9D-E978-4F0F-9DC8-DB7951741571}"/>
    <cellStyle name="Comma [0] 3 5 3 3" xfId="8583" xr:uid="{00000000-0005-0000-0000-00004C060000}"/>
    <cellStyle name="Comma [0] 3 5 3 3 2" xfId="17336" xr:uid="{00000000-0005-0000-0000-00004D060000}"/>
    <cellStyle name="Comma [0] 3 5 3 3 2 2" xfId="34841" xr:uid="{97FA10D2-1A0E-4826-82E5-CE080FCE7AAB}"/>
    <cellStyle name="Comma [0] 3 5 3 3 3" xfId="26089" xr:uid="{208312A3-1EA7-4A22-9141-A7802E62888C}"/>
    <cellStyle name="Comma [0] 3 5 3 4" xfId="12960" xr:uid="{00000000-0005-0000-0000-00004E060000}"/>
    <cellStyle name="Comma [0] 3 5 3 4 2" xfId="30465" xr:uid="{38E072E5-1FAB-4D08-93A5-0703BC4EC695}"/>
    <cellStyle name="Comma [0] 3 5 3 5" xfId="21713" xr:uid="{EF7940B6-0883-422D-9E74-08A28B8F455A}"/>
    <cellStyle name="Comma [0] 3 5 4" xfId="5300" xr:uid="{00000000-0005-0000-0000-00004F060000}"/>
    <cellStyle name="Comma [0] 3 5 4 2" xfId="9677" xr:uid="{00000000-0005-0000-0000-000050060000}"/>
    <cellStyle name="Comma [0] 3 5 4 2 2" xfId="18430" xr:uid="{00000000-0005-0000-0000-000051060000}"/>
    <cellStyle name="Comma [0] 3 5 4 2 2 2" xfId="35935" xr:uid="{D6756542-59EB-440F-910F-BAA3B8338ACE}"/>
    <cellStyle name="Comma [0] 3 5 4 2 3" xfId="27183" xr:uid="{3915E365-39D7-42B8-B8A3-73DAADF4973D}"/>
    <cellStyle name="Comma [0] 3 5 4 3" xfId="14054" xr:uid="{00000000-0005-0000-0000-000052060000}"/>
    <cellStyle name="Comma [0] 3 5 4 3 2" xfId="31559" xr:uid="{43FFB06F-CE75-4F27-8BCC-A9CD9053E8D3}"/>
    <cellStyle name="Comma [0] 3 5 4 4" xfId="22807" xr:uid="{D348293C-C8A9-4F6F-B915-1D7051F750C3}"/>
    <cellStyle name="Comma [0] 3 5 5" xfId="7489" xr:uid="{00000000-0005-0000-0000-000053060000}"/>
    <cellStyle name="Comma [0] 3 5 5 2" xfId="16242" xr:uid="{00000000-0005-0000-0000-000054060000}"/>
    <cellStyle name="Comma [0] 3 5 5 2 2" xfId="33747" xr:uid="{53D59EA8-C003-4BBA-A15C-E07BA092BCA6}"/>
    <cellStyle name="Comma [0] 3 5 5 3" xfId="24995" xr:uid="{6CA528F7-2077-4176-AAF6-C47B1E7FD7A4}"/>
    <cellStyle name="Comma [0] 3 5 6" xfId="11866" xr:uid="{00000000-0005-0000-0000-000055060000}"/>
    <cellStyle name="Comma [0] 3 5 6 2" xfId="29371" xr:uid="{7D3DC932-5470-4135-A9FD-622507673C0D}"/>
    <cellStyle name="Comma [0] 3 5 7" xfId="20619" xr:uid="{98A714F6-3D4E-4B18-9C76-82F5FA967908}"/>
    <cellStyle name="Comma [0] 3 6" xfId="3382" xr:uid="{00000000-0005-0000-0000-000056060000}"/>
    <cellStyle name="Comma [0] 3 6 2" xfId="4479" xr:uid="{00000000-0005-0000-0000-000057060000}"/>
    <cellStyle name="Comma [0] 3 6 2 2" xfId="6668" xr:uid="{00000000-0005-0000-0000-000058060000}"/>
    <cellStyle name="Comma [0] 3 6 2 2 2" xfId="11045" xr:uid="{00000000-0005-0000-0000-000059060000}"/>
    <cellStyle name="Comma [0] 3 6 2 2 2 2" xfId="19798" xr:uid="{00000000-0005-0000-0000-00005A060000}"/>
    <cellStyle name="Comma [0] 3 6 2 2 2 2 2" xfId="37303" xr:uid="{95E2AFD5-BCE6-4BAD-A8D1-F350AB14B067}"/>
    <cellStyle name="Comma [0] 3 6 2 2 2 3" xfId="28551" xr:uid="{6428AAA7-BA8E-4298-AE58-13F503C92BA4}"/>
    <cellStyle name="Comma [0] 3 6 2 2 3" xfId="15422" xr:uid="{00000000-0005-0000-0000-00005B060000}"/>
    <cellStyle name="Comma [0] 3 6 2 2 3 2" xfId="32927" xr:uid="{134ED379-FF4A-451D-BC67-C29EF97EBC31}"/>
    <cellStyle name="Comma [0] 3 6 2 2 4" xfId="24175" xr:uid="{1082E3D0-C584-45B3-BB04-4E8B03DDCF69}"/>
    <cellStyle name="Comma [0] 3 6 2 3" xfId="8857" xr:uid="{00000000-0005-0000-0000-00005C060000}"/>
    <cellStyle name="Comma [0] 3 6 2 3 2" xfId="17610" xr:uid="{00000000-0005-0000-0000-00005D060000}"/>
    <cellStyle name="Comma [0] 3 6 2 3 2 2" xfId="35115" xr:uid="{3638305B-5DEE-4A12-A140-9F555A39199D}"/>
    <cellStyle name="Comma [0] 3 6 2 3 3" xfId="26363" xr:uid="{41036BF9-0311-434C-9CD4-B63E7F1D87F8}"/>
    <cellStyle name="Comma [0] 3 6 2 4" xfId="13234" xr:uid="{00000000-0005-0000-0000-00005E060000}"/>
    <cellStyle name="Comma [0] 3 6 2 4 2" xfId="30739" xr:uid="{594A72DB-E7AF-4C8E-830A-F2488DED81E9}"/>
    <cellStyle name="Comma [0] 3 6 2 5" xfId="21987" xr:uid="{4DF62F81-F8E9-4FDC-B71F-EEC870B033CE}"/>
    <cellStyle name="Comma [0] 3 6 3" xfId="5574" xr:uid="{00000000-0005-0000-0000-00005F060000}"/>
    <cellStyle name="Comma [0] 3 6 3 2" xfId="9951" xr:uid="{00000000-0005-0000-0000-000060060000}"/>
    <cellStyle name="Comma [0] 3 6 3 2 2" xfId="18704" xr:uid="{00000000-0005-0000-0000-000061060000}"/>
    <cellStyle name="Comma [0] 3 6 3 2 2 2" xfId="36209" xr:uid="{0C5CE3D6-99BD-405E-957D-F4B93891051A}"/>
    <cellStyle name="Comma [0] 3 6 3 2 3" xfId="27457" xr:uid="{BBCFD1A0-1C6E-4BAD-B7A1-51CBC250063B}"/>
    <cellStyle name="Comma [0] 3 6 3 3" xfId="14328" xr:uid="{00000000-0005-0000-0000-000062060000}"/>
    <cellStyle name="Comma [0] 3 6 3 3 2" xfId="31833" xr:uid="{B863BBE6-B5F0-460C-951F-42D771E8888A}"/>
    <cellStyle name="Comma [0] 3 6 3 4" xfId="23081" xr:uid="{06C5F1B7-487C-4624-8330-A18E0D0D2A1C}"/>
    <cellStyle name="Comma [0] 3 6 4" xfId="7763" xr:uid="{00000000-0005-0000-0000-000063060000}"/>
    <cellStyle name="Comma [0] 3 6 4 2" xfId="16516" xr:uid="{00000000-0005-0000-0000-000064060000}"/>
    <cellStyle name="Comma [0] 3 6 4 2 2" xfId="34021" xr:uid="{45E15AF4-4F12-4FF2-A6D7-DC4BEF99414B}"/>
    <cellStyle name="Comma [0] 3 6 4 3" xfId="25269" xr:uid="{7E68F628-D36D-46A5-8784-5F45A257D9F0}"/>
    <cellStyle name="Comma [0] 3 6 5" xfId="12140" xr:uid="{00000000-0005-0000-0000-000065060000}"/>
    <cellStyle name="Comma [0] 3 6 5 2" xfId="29645" xr:uid="{B78C7FB0-F7A3-4B87-AB8F-F0510916D401}"/>
    <cellStyle name="Comma [0] 3 6 6" xfId="20893" xr:uid="{E9C47AE7-00DE-4247-9D61-A8AC047360E7}"/>
    <cellStyle name="Comma [0] 3 7" xfId="3932" xr:uid="{00000000-0005-0000-0000-000066060000}"/>
    <cellStyle name="Comma [0] 3 7 2" xfId="6121" xr:uid="{00000000-0005-0000-0000-000067060000}"/>
    <cellStyle name="Comma [0] 3 7 2 2" xfId="10498" xr:uid="{00000000-0005-0000-0000-000068060000}"/>
    <cellStyle name="Comma [0] 3 7 2 2 2" xfId="19251" xr:uid="{00000000-0005-0000-0000-000069060000}"/>
    <cellStyle name="Comma [0] 3 7 2 2 2 2" xfId="36756" xr:uid="{80D3071E-2281-4D0D-A8F1-AC4F60E88062}"/>
    <cellStyle name="Comma [0] 3 7 2 2 3" xfId="28004" xr:uid="{E5080124-54EB-41F3-8177-83D37CA6B7F6}"/>
    <cellStyle name="Comma [0] 3 7 2 3" xfId="14875" xr:uid="{00000000-0005-0000-0000-00006A060000}"/>
    <cellStyle name="Comma [0] 3 7 2 3 2" xfId="32380" xr:uid="{B6688EAE-1924-4A4E-A5C1-6B5723EBB300}"/>
    <cellStyle name="Comma [0] 3 7 2 4" xfId="23628" xr:uid="{9345B6CA-0B79-4C9E-A970-441EDDCB76AB}"/>
    <cellStyle name="Comma [0] 3 7 3" xfId="8310" xr:uid="{00000000-0005-0000-0000-00006B060000}"/>
    <cellStyle name="Comma [0] 3 7 3 2" xfId="17063" xr:uid="{00000000-0005-0000-0000-00006C060000}"/>
    <cellStyle name="Comma [0] 3 7 3 2 2" xfId="34568" xr:uid="{DCFCBC3E-0EF1-41C8-9D0B-E7E8E5169A16}"/>
    <cellStyle name="Comma [0] 3 7 3 3" xfId="25816" xr:uid="{16D65DD1-2F11-41D4-BDF0-7F9AFB3CF5EE}"/>
    <cellStyle name="Comma [0] 3 7 4" xfId="12687" xr:uid="{00000000-0005-0000-0000-00006D060000}"/>
    <cellStyle name="Comma [0] 3 7 4 2" xfId="30192" xr:uid="{5CE9BA0E-772D-4310-BFD3-35AA966AEE56}"/>
    <cellStyle name="Comma [0] 3 7 5" xfId="21440" xr:uid="{3B04DFAF-CBDA-40D5-BBC7-5A821EC8B598}"/>
    <cellStyle name="Comma [0] 3 8" xfId="5027" xr:uid="{00000000-0005-0000-0000-00006E060000}"/>
    <cellStyle name="Comma [0] 3 8 2" xfId="9404" xr:uid="{00000000-0005-0000-0000-00006F060000}"/>
    <cellStyle name="Comma [0] 3 8 2 2" xfId="18157" xr:uid="{00000000-0005-0000-0000-000070060000}"/>
    <cellStyle name="Comma [0] 3 8 2 2 2" xfId="35662" xr:uid="{BBF5D171-2193-45D5-A926-82E75F41AEAE}"/>
    <cellStyle name="Comma [0] 3 8 2 3" xfId="26910" xr:uid="{3649C908-333B-4F37-A87D-AF906E38F80A}"/>
    <cellStyle name="Comma [0] 3 8 3" xfId="13781" xr:uid="{00000000-0005-0000-0000-000071060000}"/>
    <cellStyle name="Comma [0] 3 8 3 2" xfId="31286" xr:uid="{B59E7956-89A1-4DEA-8E6B-492275B5419F}"/>
    <cellStyle name="Comma [0] 3 8 4" xfId="22534" xr:uid="{86688D4B-7D5F-4668-91D8-88B405173B1F}"/>
    <cellStyle name="Comma [0] 3 9" xfId="7216" xr:uid="{00000000-0005-0000-0000-000072060000}"/>
    <cellStyle name="Comma [0] 3 9 2" xfId="15969" xr:uid="{00000000-0005-0000-0000-000073060000}"/>
    <cellStyle name="Comma [0] 3 9 2 2" xfId="33474" xr:uid="{01023DBE-8C51-4AC6-AB73-AE3121E35E97}"/>
    <cellStyle name="Comma [0] 3 9 3" xfId="24722" xr:uid="{F2C6C312-CB01-42E0-BA82-B131A2C12D39}"/>
    <cellStyle name="Comma [0] 4" xfId="2923" xr:uid="{00000000-0005-0000-0000-000074060000}"/>
    <cellStyle name="Comma [0] 4 2" xfId="3035" xr:uid="{00000000-0005-0000-0000-000075060000}"/>
    <cellStyle name="Comma [0] 4 2 2" xfId="3311" xr:uid="{00000000-0005-0000-0000-000076060000}"/>
    <cellStyle name="Comma [0] 4 2 2 2" xfId="3864" xr:uid="{00000000-0005-0000-0000-000077060000}"/>
    <cellStyle name="Comma [0] 4 2 2 2 2" xfId="4960" xr:uid="{00000000-0005-0000-0000-000078060000}"/>
    <cellStyle name="Comma [0] 4 2 2 2 2 2" xfId="7149" xr:uid="{00000000-0005-0000-0000-000079060000}"/>
    <cellStyle name="Comma [0] 4 2 2 2 2 2 2" xfId="11526" xr:uid="{00000000-0005-0000-0000-00007A060000}"/>
    <cellStyle name="Comma [0] 4 2 2 2 2 2 2 2" xfId="20279" xr:uid="{00000000-0005-0000-0000-00007B060000}"/>
    <cellStyle name="Comma [0] 4 2 2 2 2 2 2 2 2" xfId="37784" xr:uid="{286E0E93-21B9-42F9-9CB2-86097ED92082}"/>
    <cellStyle name="Comma [0] 4 2 2 2 2 2 2 3" xfId="29032" xr:uid="{408FB2A6-767D-44CB-9135-88FAD77978DA}"/>
    <cellStyle name="Comma [0] 4 2 2 2 2 2 3" xfId="15903" xr:uid="{00000000-0005-0000-0000-00007C060000}"/>
    <cellStyle name="Comma [0] 4 2 2 2 2 2 3 2" xfId="33408" xr:uid="{1F85CECC-FA0E-4C37-926D-AC429540FDAE}"/>
    <cellStyle name="Comma [0] 4 2 2 2 2 2 4" xfId="24656" xr:uid="{10DC70B5-C200-44BA-B21E-2AD0942E44BC}"/>
    <cellStyle name="Comma [0] 4 2 2 2 2 3" xfId="9338" xr:uid="{00000000-0005-0000-0000-00007D060000}"/>
    <cellStyle name="Comma [0] 4 2 2 2 2 3 2" xfId="18091" xr:uid="{00000000-0005-0000-0000-00007E060000}"/>
    <cellStyle name="Comma [0] 4 2 2 2 2 3 2 2" xfId="35596" xr:uid="{DCDD3991-C10D-433D-A1ED-118081672394}"/>
    <cellStyle name="Comma [0] 4 2 2 2 2 3 3" xfId="26844" xr:uid="{B05F27F4-01AD-4E5C-BF07-D4B2F089326D}"/>
    <cellStyle name="Comma [0] 4 2 2 2 2 4" xfId="13715" xr:uid="{00000000-0005-0000-0000-00007F060000}"/>
    <cellStyle name="Comma [0] 4 2 2 2 2 4 2" xfId="31220" xr:uid="{378FD89E-61E7-4866-B009-5030ABCCB9C7}"/>
    <cellStyle name="Comma [0] 4 2 2 2 2 5" xfId="22468" xr:uid="{423B8707-74A6-4D40-B706-6C5C481C931F}"/>
    <cellStyle name="Comma [0] 4 2 2 2 3" xfId="6055" xr:uid="{00000000-0005-0000-0000-000080060000}"/>
    <cellStyle name="Comma [0] 4 2 2 2 3 2" xfId="10432" xr:uid="{00000000-0005-0000-0000-000081060000}"/>
    <cellStyle name="Comma [0] 4 2 2 2 3 2 2" xfId="19185" xr:uid="{00000000-0005-0000-0000-000082060000}"/>
    <cellStyle name="Comma [0] 4 2 2 2 3 2 2 2" xfId="36690" xr:uid="{CB27B6B0-4E62-4F53-A04F-3A10D1E62670}"/>
    <cellStyle name="Comma [0] 4 2 2 2 3 2 3" xfId="27938" xr:uid="{370346C9-8D16-4504-A8D9-8F9B7BFF6C5C}"/>
    <cellStyle name="Comma [0] 4 2 2 2 3 3" xfId="14809" xr:uid="{00000000-0005-0000-0000-000083060000}"/>
    <cellStyle name="Comma [0] 4 2 2 2 3 3 2" xfId="32314" xr:uid="{4916C17E-C028-424E-A726-39B9B6CBAFA6}"/>
    <cellStyle name="Comma [0] 4 2 2 2 3 4" xfId="23562" xr:uid="{637E9AF9-4BA3-40C8-B6CF-37AAAC409E85}"/>
    <cellStyle name="Comma [0] 4 2 2 2 4" xfId="8244" xr:uid="{00000000-0005-0000-0000-000084060000}"/>
    <cellStyle name="Comma [0] 4 2 2 2 4 2" xfId="16997" xr:uid="{00000000-0005-0000-0000-000085060000}"/>
    <cellStyle name="Comma [0] 4 2 2 2 4 2 2" xfId="34502" xr:uid="{1DD7FAD8-5DA0-4F88-81E9-585FF9929787}"/>
    <cellStyle name="Comma [0] 4 2 2 2 4 3" xfId="25750" xr:uid="{EC0C13E5-CDF2-4174-8D42-0061AEA2DA00}"/>
    <cellStyle name="Comma [0] 4 2 2 2 5" xfId="12621" xr:uid="{00000000-0005-0000-0000-000086060000}"/>
    <cellStyle name="Comma [0] 4 2 2 2 5 2" xfId="30126" xr:uid="{83D9F60B-8BFF-4A8B-8D23-E33D94BC42A3}"/>
    <cellStyle name="Comma [0] 4 2 2 2 6" xfId="21374" xr:uid="{35F7F69C-09BE-4C00-9603-41106DC80CDD}"/>
    <cellStyle name="Comma [0] 4 2 2 3" xfId="4412" xr:uid="{00000000-0005-0000-0000-000087060000}"/>
    <cellStyle name="Comma [0] 4 2 2 3 2" xfId="6601" xr:uid="{00000000-0005-0000-0000-000088060000}"/>
    <cellStyle name="Comma [0] 4 2 2 3 2 2" xfId="10978" xr:uid="{00000000-0005-0000-0000-000089060000}"/>
    <cellStyle name="Comma [0] 4 2 2 3 2 2 2" xfId="19731" xr:uid="{00000000-0005-0000-0000-00008A060000}"/>
    <cellStyle name="Comma [0] 4 2 2 3 2 2 2 2" xfId="37236" xr:uid="{16C81E11-9D92-4BCD-83E7-105C6683222F}"/>
    <cellStyle name="Comma [0] 4 2 2 3 2 2 3" xfId="28484" xr:uid="{6E22F12F-E244-4E3F-97A0-1ECC0390E193}"/>
    <cellStyle name="Comma [0] 4 2 2 3 2 3" xfId="15355" xr:uid="{00000000-0005-0000-0000-00008B060000}"/>
    <cellStyle name="Comma [0] 4 2 2 3 2 3 2" xfId="32860" xr:uid="{1AB70F6E-8462-406D-B983-F4D5EEABD1DA}"/>
    <cellStyle name="Comma [0] 4 2 2 3 2 4" xfId="24108" xr:uid="{5E2A86E8-EA3B-444E-9BB9-CE811CC323B6}"/>
    <cellStyle name="Comma [0] 4 2 2 3 3" xfId="8790" xr:uid="{00000000-0005-0000-0000-00008C060000}"/>
    <cellStyle name="Comma [0] 4 2 2 3 3 2" xfId="17543" xr:uid="{00000000-0005-0000-0000-00008D060000}"/>
    <cellStyle name="Comma [0] 4 2 2 3 3 2 2" xfId="35048" xr:uid="{5A02C290-4151-4809-901B-0D4921BF3B2E}"/>
    <cellStyle name="Comma [0] 4 2 2 3 3 3" xfId="26296" xr:uid="{776F0490-51F0-40C3-9CA2-75C8814B05BB}"/>
    <cellStyle name="Comma [0] 4 2 2 3 4" xfId="13167" xr:uid="{00000000-0005-0000-0000-00008E060000}"/>
    <cellStyle name="Comma [0] 4 2 2 3 4 2" xfId="30672" xr:uid="{ABE2B744-3FC7-4261-B9EB-034D26BC6C55}"/>
    <cellStyle name="Comma [0] 4 2 2 3 5" xfId="21920" xr:uid="{5D8DC9EC-3EE5-4EF4-9B7D-B40928DBB28C}"/>
    <cellStyle name="Comma [0] 4 2 2 4" xfId="5507" xr:uid="{00000000-0005-0000-0000-00008F060000}"/>
    <cellStyle name="Comma [0] 4 2 2 4 2" xfId="9884" xr:uid="{00000000-0005-0000-0000-000090060000}"/>
    <cellStyle name="Comma [0] 4 2 2 4 2 2" xfId="18637" xr:uid="{00000000-0005-0000-0000-000091060000}"/>
    <cellStyle name="Comma [0] 4 2 2 4 2 2 2" xfId="36142" xr:uid="{B6C7DF47-DAE8-40AA-A0B1-DE373460E807}"/>
    <cellStyle name="Comma [0] 4 2 2 4 2 3" xfId="27390" xr:uid="{CC00A631-FD2B-452E-84A4-68806E39E16E}"/>
    <cellStyle name="Comma [0] 4 2 2 4 3" xfId="14261" xr:uid="{00000000-0005-0000-0000-000092060000}"/>
    <cellStyle name="Comma [0] 4 2 2 4 3 2" xfId="31766" xr:uid="{31D03DE4-13C2-45BF-901F-037D0DFFA861}"/>
    <cellStyle name="Comma [0] 4 2 2 4 4" xfId="23014" xr:uid="{FDD0492A-1E96-46D3-9323-B8318069E8D6}"/>
    <cellStyle name="Comma [0] 4 2 2 5" xfId="7696" xr:uid="{00000000-0005-0000-0000-000093060000}"/>
    <cellStyle name="Comma [0] 4 2 2 5 2" xfId="16449" xr:uid="{00000000-0005-0000-0000-000094060000}"/>
    <cellStyle name="Comma [0] 4 2 2 5 2 2" xfId="33954" xr:uid="{AE1E8D79-F046-4652-A549-2FA727D8607E}"/>
    <cellStyle name="Comma [0] 4 2 2 5 3" xfId="25202" xr:uid="{9DFA81CD-CA6D-48C8-BC37-D52641BAD498}"/>
    <cellStyle name="Comma [0] 4 2 2 6" xfId="12073" xr:uid="{00000000-0005-0000-0000-000095060000}"/>
    <cellStyle name="Comma [0] 4 2 2 6 2" xfId="29578" xr:uid="{0AB4BA9F-8985-4984-9E49-A531280B2292}"/>
    <cellStyle name="Comma [0] 4 2 2 7" xfId="20826" xr:uid="{5E09BF1A-744D-44BA-9B81-C6BEA5CFD353}"/>
    <cellStyle name="Comma [0] 4 2 3" xfId="3590" xr:uid="{00000000-0005-0000-0000-000096060000}"/>
    <cellStyle name="Comma [0] 4 2 3 2" xfId="4686" xr:uid="{00000000-0005-0000-0000-000097060000}"/>
    <cellStyle name="Comma [0] 4 2 3 2 2" xfId="6875" xr:uid="{00000000-0005-0000-0000-000098060000}"/>
    <cellStyle name="Comma [0] 4 2 3 2 2 2" xfId="11252" xr:uid="{00000000-0005-0000-0000-000099060000}"/>
    <cellStyle name="Comma [0] 4 2 3 2 2 2 2" xfId="20005" xr:uid="{00000000-0005-0000-0000-00009A060000}"/>
    <cellStyle name="Comma [0] 4 2 3 2 2 2 2 2" xfId="37510" xr:uid="{3C84EFF8-5D97-42F8-9CE8-D1C798BE8AFC}"/>
    <cellStyle name="Comma [0] 4 2 3 2 2 2 3" xfId="28758" xr:uid="{ECD082DF-3568-417D-A062-6F6D2853D52B}"/>
    <cellStyle name="Comma [0] 4 2 3 2 2 3" xfId="15629" xr:uid="{00000000-0005-0000-0000-00009B060000}"/>
    <cellStyle name="Comma [0] 4 2 3 2 2 3 2" xfId="33134" xr:uid="{225C6781-40F6-4E5E-B0B1-338D053A7B9F}"/>
    <cellStyle name="Comma [0] 4 2 3 2 2 4" xfId="24382" xr:uid="{52A5E172-DEE6-4385-9969-69A779D3AE7E}"/>
    <cellStyle name="Comma [0] 4 2 3 2 3" xfId="9064" xr:uid="{00000000-0005-0000-0000-00009C060000}"/>
    <cellStyle name="Comma [0] 4 2 3 2 3 2" xfId="17817" xr:uid="{00000000-0005-0000-0000-00009D060000}"/>
    <cellStyle name="Comma [0] 4 2 3 2 3 2 2" xfId="35322" xr:uid="{5BEF0703-6DCE-481B-B7EF-1F9B3AF42C75}"/>
    <cellStyle name="Comma [0] 4 2 3 2 3 3" xfId="26570" xr:uid="{F1750DAB-038E-4235-A5E8-AE7A277B6DB7}"/>
    <cellStyle name="Comma [0] 4 2 3 2 4" xfId="13441" xr:uid="{00000000-0005-0000-0000-00009E060000}"/>
    <cellStyle name="Comma [0] 4 2 3 2 4 2" xfId="30946" xr:uid="{03A301E7-841C-4EB6-9D52-317429815D34}"/>
    <cellStyle name="Comma [0] 4 2 3 2 5" xfId="22194" xr:uid="{34B08C44-3007-4CB9-812A-A5CB13CF6B6E}"/>
    <cellStyle name="Comma [0] 4 2 3 3" xfId="5781" xr:uid="{00000000-0005-0000-0000-00009F060000}"/>
    <cellStyle name="Comma [0] 4 2 3 3 2" xfId="10158" xr:uid="{00000000-0005-0000-0000-0000A0060000}"/>
    <cellStyle name="Comma [0] 4 2 3 3 2 2" xfId="18911" xr:uid="{00000000-0005-0000-0000-0000A1060000}"/>
    <cellStyle name="Comma [0] 4 2 3 3 2 2 2" xfId="36416" xr:uid="{BF423D2A-555E-44E7-A8BA-C9248E2E5B49}"/>
    <cellStyle name="Comma [0] 4 2 3 3 2 3" xfId="27664" xr:uid="{363D4B81-9BFC-4C05-83FD-EFB48781B291}"/>
    <cellStyle name="Comma [0] 4 2 3 3 3" xfId="14535" xr:uid="{00000000-0005-0000-0000-0000A2060000}"/>
    <cellStyle name="Comma [0] 4 2 3 3 3 2" xfId="32040" xr:uid="{380FDD8F-5B4A-4301-9CA9-667F591FEA8D}"/>
    <cellStyle name="Comma [0] 4 2 3 3 4" xfId="23288" xr:uid="{8F5EE173-A054-4555-BBFB-174678C58593}"/>
    <cellStyle name="Comma [0] 4 2 3 4" xfId="7970" xr:uid="{00000000-0005-0000-0000-0000A3060000}"/>
    <cellStyle name="Comma [0] 4 2 3 4 2" xfId="16723" xr:uid="{00000000-0005-0000-0000-0000A4060000}"/>
    <cellStyle name="Comma [0] 4 2 3 4 2 2" xfId="34228" xr:uid="{85DC78EB-9244-4077-BAEC-E25313B81A7F}"/>
    <cellStyle name="Comma [0] 4 2 3 4 3" xfId="25476" xr:uid="{E86BD719-4C10-41AA-9763-DE7211F8A8FD}"/>
    <cellStyle name="Comma [0] 4 2 3 5" xfId="12347" xr:uid="{00000000-0005-0000-0000-0000A5060000}"/>
    <cellStyle name="Comma [0] 4 2 3 5 2" xfId="29852" xr:uid="{3CA98EAA-8110-4F04-9919-9D8B1DB0B130}"/>
    <cellStyle name="Comma [0] 4 2 3 6" xfId="21100" xr:uid="{DDBD3F73-A4B2-43C6-A78A-27F6F26921D1}"/>
    <cellStyle name="Comma [0] 4 2 4" xfId="4138" xr:uid="{00000000-0005-0000-0000-0000A6060000}"/>
    <cellStyle name="Comma [0] 4 2 4 2" xfId="6327" xr:uid="{00000000-0005-0000-0000-0000A7060000}"/>
    <cellStyle name="Comma [0] 4 2 4 2 2" xfId="10704" xr:uid="{00000000-0005-0000-0000-0000A8060000}"/>
    <cellStyle name="Comma [0] 4 2 4 2 2 2" xfId="19457" xr:uid="{00000000-0005-0000-0000-0000A9060000}"/>
    <cellStyle name="Comma [0] 4 2 4 2 2 2 2" xfId="36962" xr:uid="{FF265053-1651-4A3F-88C3-364F2C98551E}"/>
    <cellStyle name="Comma [0] 4 2 4 2 2 3" xfId="28210" xr:uid="{A3A99541-6FB5-494E-A4CA-28ADA8DC36F9}"/>
    <cellStyle name="Comma [0] 4 2 4 2 3" xfId="15081" xr:uid="{00000000-0005-0000-0000-0000AA060000}"/>
    <cellStyle name="Comma [0] 4 2 4 2 3 2" xfId="32586" xr:uid="{2AC10FCA-EDFA-4ACF-9D5B-09EEE53EB979}"/>
    <cellStyle name="Comma [0] 4 2 4 2 4" xfId="23834" xr:uid="{AFFCBA5A-A3AF-48EA-8960-D8E94CC5C7D2}"/>
    <cellStyle name="Comma [0] 4 2 4 3" xfId="8516" xr:uid="{00000000-0005-0000-0000-0000AB060000}"/>
    <cellStyle name="Comma [0] 4 2 4 3 2" xfId="17269" xr:uid="{00000000-0005-0000-0000-0000AC060000}"/>
    <cellStyle name="Comma [0] 4 2 4 3 2 2" xfId="34774" xr:uid="{36E07818-5F47-4690-8D4F-1C09827D5082}"/>
    <cellStyle name="Comma [0] 4 2 4 3 3" xfId="26022" xr:uid="{3AACE4AE-2F5D-44DF-86B6-92ABB45DA93E}"/>
    <cellStyle name="Comma [0] 4 2 4 4" xfId="12893" xr:uid="{00000000-0005-0000-0000-0000AD060000}"/>
    <cellStyle name="Comma [0] 4 2 4 4 2" xfId="30398" xr:uid="{7C58BDE1-E571-47D4-93E7-6655C84AB500}"/>
    <cellStyle name="Comma [0] 4 2 4 5" xfId="21646" xr:uid="{EA38F42A-25E5-43F8-9F02-DF83865842B7}"/>
    <cellStyle name="Comma [0] 4 2 5" xfId="5233" xr:uid="{00000000-0005-0000-0000-0000AE060000}"/>
    <cellStyle name="Comma [0] 4 2 5 2" xfId="9610" xr:uid="{00000000-0005-0000-0000-0000AF060000}"/>
    <cellStyle name="Comma [0] 4 2 5 2 2" xfId="18363" xr:uid="{00000000-0005-0000-0000-0000B0060000}"/>
    <cellStyle name="Comma [0] 4 2 5 2 2 2" xfId="35868" xr:uid="{12AC595C-BA13-4837-A26F-95E9AA4C9280}"/>
    <cellStyle name="Comma [0] 4 2 5 2 3" xfId="27116" xr:uid="{3E138E45-D910-4645-A48E-783F4CD14434}"/>
    <cellStyle name="Comma [0] 4 2 5 3" xfId="13987" xr:uid="{00000000-0005-0000-0000-0000B1060000}"/>
    <cellStyle name="Comma [0] 4 2 5 3 2" xfId="31492" xr:uid="{FA13E563-C9FE-435C-A9E4-CCBC3535D314}"/>
    <cellStyle name="Comma [0] 4 2 5 4" xfId="22740" xr:uid="{38C5AEA5-6E1E-4DB3-91CE-BF539A9D1124}"/>
    <cellStyle name="Comma [0] 4 2 6" xfId="7422" xr:uid="{00000000-0005-0000-0000-0000B2060000}"/>
    <cellStyle name="Comma [0] 4 2 6 2" xfId="16175" xr:uid="{00000000-0005-0000-0000-0000B3060000}"/>
    <cellStyle name="Comma [0] 4 2 6 2 2" xfId="33680" xr:uid="{55B3D595-6FD0-4428-A43B-1B8ABF331684}"/>
    <cellStyle name="Comma [0] 4 2 6 3" xfId="24928" xr:uid="{331244AA-3F9A-4AD3-8918-8B7842852B2C}"/>
    <cellStyle name="Comma [0] 4 2 7" xfId="11799" xr:uid="{00000000-0005-0000-0000-0000B4060000}"/>
    <cellStyle name="Comma [0] 4 2 7 2" xfId="29304" xr:uid="{4449E77D-A4AD-485B-9617-F664510DCCDA}"/>
    <cellStyle name="Comma [0] 4 2 8" xfId="20552" xr:uid="{4F14728A-1346-46DF-84C0-26F79494E9EA}"/>
    <cellStyle name="Comma [0] 4 3" xfId="3199" xr:uid="{00000000-0005-0000-0000-0000B5060000}"/>
    <cellStyle name="Comma [0] 4 3 2" xfId="3752" xr:uid="{00000000-0005-0000-0000-0000B6060000}"/>
    <cellStyle name="Comma [0] 4 3 2 2" xfId="4848" xr:uid="{00000000-0005-0000-0000-0000B7060000}"/>
    <cellStyle name="Comma [0] 4 3 2 2 2" xfId="7037" xr:uid="{00000000-0005-0000-0000-0000B8060000}"/>
    <cellStyle name="Comma [0] 4 3 2 2 2 2" xfId="11414" xr:uid="{00000000-0005-0000-0000-0000B9060000}"/>
    <cellStyle name="Comma [0] 4 3 2 2 2 2 2" xfId="20167" xr:uid="{00000000-0005-0000-0000-0000BA060000}"/>
    <cellStyle name="Comma [0] 4 3 2 2 2 2 2 2" xfId="37672" xr:uid="{D3E42154-C14B-4EC0-9000-E853B3DDF9CB}"/>
    <cellStyle name="Comma [0] 4 3 2 2 2 2 3" xfId="28920" xr:uid="{05556381-61B1-45A7-A56F-2469C5B194BE}"/>
    <cellStyle name="Comma [0] 4 3 2 2 2 3" xfId="15791" xr:uid="{00000000-0005-0000-0000-0000BB060000}"/>
    <cellStyle name="Comma [0] 4 3 2 2 2 3 2" xfId="33296" xr:uid="{D3E1F861-1EA5-4C2A-A5B3-16249D71B07A}"/>
    <cellStyle name="Comma [0] 4 3 2 2 2 4" xfId="24544" xr:uid="{5570456C-8116-4150-A026-B685316D6C1C}"/>
    <cellStyle name="Comma [0] 4 3 2 2 3" xfId="9226" xr:uid="{00000000-0005-0000-0000-0000BC060000}"/>
    <cellStyle name="Comma [0] 4 3 2 2 3 2" xfId="17979" xr:uid="{00000000-0005-0000-0000-0000BD060000}"/>
    <cellStyle name="Comma [0] 4 3 2 2 3 2 2" xfId="35484" xr:uid="{AEFBF0E6-1FBD-459F-AB63-1C92580A4C13}"/>
    <cellStyle name="Comma [0] 4 3 2 2 3 3" xfId="26732" xr:uid="{C12E876B-2F52-4ADF-A8C8-B3EB3E5E3EB5}"/>
    <cellStyle name="Comma [0] 4 3 2 2 4" xfId="13603" xr:uid="{00000000-0005-0000-0000-0000BE060000}"/>
    <cellStyle name="Comma [0] 4 3 2 2 4 2" xfId="31108" xr:uid="{D96C785B-4D91-4436-BC54-D69F67EE01A9}"/>
    <cellStyle name="Comma [0] 4 3 2 2 5" xfId="22356" xr:uid="{16667DF8-E45F-47FE-92DB-7C5AF92F32EF}"/>
    <cellStyle name="Comma [0] 4 3 2 3" xfId="5943" xr:uid="{00000000-0005-0000-0000-0000BF060000}"/>
    <cellStyle name="Comma [0] 4 3 2 3 2" xfId="10320" xr:uid="{00000000-0005-0000-0000-0000C0060000}"/>
    <cellStyle name="Comma [0] 4 3 2 3 2 2" xfId="19073" xr:uid="{00000000-0005-0000-0000-0000C1060000}"/>
    <cellStyle name="Comma [0] 4 3 2 3 2 2 2" xfId="36578" xr:uid="{A8922A13-B0F4-49A8-93C5-4210AA05FB2C}"/>
    <cellStyle name="Comma [0] 4 3 2 3 2 3" xfId="27826" xr:uid="{41937E51-76F9-4681-8EFE-78D100C80F11}"/>
    <cellStyle name="Comma [0] 4 3 2 3 3" xfId="14697" xr:uid="{00000000-0005-0000-0000-0000C2060000}"/>
    <cellStyle name="Comma [0] 4 3 2 3 3 2" xfId="32202" xr:uid="{AD424B45-234F-48C2-A275-BB351F5317B3}"/>
    <cellStyle name="Comma [0] 4 3 2 3 4" xfId="23450" xr:uid="{4FE30057-6B48-4F8E-989E-CCA428FBCEF6}"/>
    <cellStyle name="Comma [0] 4 3 2 4" xfId="8132" xr:uid="{00000000-0005-0000-0000-0000C3060000}"/>
    <cellStyle name="Comma [0] 4 3 2 4 2" xfId="16885" xr:uid="{00000000-0005-0000-0000-0000C4060000}"/>
    <cellStyle name="Comma [0] 4 3 2 4 2 2" xfId="34390" xr:uid="{47F90832-5273-4922-AE4E-041FDE4C8E88}"/>
    <cellStyle name="Comma [0] 4 3 2 4 3" xfId="25638" xr:uid="{E466276F-52E9-44CC-8059-931270116E16}"/>
    <cellStyle name="Comma [0] 4 3 2 5" xfId="12509" xr:uid="{00000000-0005-0000-0000-0000C5060000}"/>
    <cellStyle name="Comma [0] 4 3 2 5 2" xfId="30014" xr:uid="{D0584368-C3F7-4CF3-9C7A-BAAD8F575C7C}"/>
    <cellStyle name="Comma [0] 4 3 2 6" xfId="21262" xr:uid="{5E3DE646-9D74-4053-BECF-6C5997C7B48E}"/>
    <cellStyle name="Comma [0] 4 3 3" xfId="4300" xr:uid="{00000000-0005-0000-0000-0000C6060000}"/>
    <cellStyle name="Comma [0] 4 3 3 2" xfId="6489" xr:uid="{00000000-0005-0000-0000-0000C7060000}"/>
    <cellStyle name="Comma [0] 4 3 3 2 2" xfId="10866" xr:uid="{00000000-0005-0000-0000-0000C8060000}"/>
    <cellStyle name="Comma [0] 4 3 3 2 2 2" xfId="19619" xr:uid="{00000000-0005-0000-0000-0000C9060000}"/>
    <cellStyle name="Comma [0] 4 3 3 2 2 2 2" xfId="37124" xr:uid="{164C92DC-E826-4642-877F-CD34159EC1BE}"/>
    <cellStyle name="Comma [0] 4 3 3 2 2 3" xfId="28372" xr:uid="{41C21A84-CD83-4F8B-9167-E9F834CE7086}"/>
    <cellStyle name="Comma [0] 4 3 3 2 3" xfId="15243" xr:uid="{00000000-0005-0000-0000-0000CA060000}"/>
    <cellStyle name="Comma [0] 4 3 3 2 3 2" xfId="32748" xr:uid="{8446BAD5-47C6-459F-9B3A-91B30964F777}"/>
    <cellStyle name="Comma [0] 4 3 3 2 4" xfId="23996" xr:uid="{E4979FF2-64F9-48F7-ABAD-94053993978E}"/>
    <cellStyle name="Comma [0] 4 3 3 3" xfId="8678" xr:uid="{00000000-0005-0000-0000-0000CB060000}"/>
    <cellStyle name="Comma [0] 4 3 3 3 2" xfId="17431" xr:uid="{00000000-0005-0000-0000-0000CC060000}"/>
    <cellStyle name="Comma [0] 4 3 3 3 2 2" xfId="34936" xr:uid="{2C776C94-A188-4268-8237-D2233174403F}"/>
    <cellStyle name="Comma [0] 4 3 3 3 3" xfId="26184" xr:uid="{528BCFAF-726A-422E-8AC8-8D479AE300AC}"/>
    <cellStyle name="Comma [0] 4 3 3 4" xfId="13055" xr:uid="{00000000-0005-0000-0000-0000CD060000}"/>
    <cellStyle name="Comma [0] 4 3 3 4 2" xfId="30560" xr:uid="{657A9074-49AE-4AF0-AF21-362A76F3B137}"/>
    <cellStyle name="Comma [0] 4 3 3 5" xfId="21808" xr:uid="{B43EF34D-B2CF-4390-A9C8-E0A6A01ED3DA}"/>
    <cellStyle name="Comma [0] 4 3 4" xfId="5395" xr:uid="{00000000-0005-0000-0000-0000CE060000}"/>
    <cellStyle name="Comma [0] 4 3 4 2" xfId="9772" xr:uid="{00000000-0005-0000-0000-0000CF060000}"/>
    <cellStyle name="Comma [0] 4 3 4 2 2" xfId="18525" xr:uid="{00000000-0005-0000-0000-0000D0060000}"/>
    <cellStyle name="Comma [0] 4 3 4 2 2 2" xfId="36030" xr:uid="{3FF72405-2B75-4B67-AEBB-91DEF0D24E12}"/>
    <cellStyle name="Comma [0] 4 3 4 2 3" xfId="27278" xr:uid="{8C57A081-853E-48B6-97EF-FD9FAE063ADA}"/>
    <cellStyle name="Comma [0] 4 3 4 3" xfId="14149" xr:uid="{00000000-0005-0000-0000-0000D1060000}"/>
    <cellStyle name="Comma [0] 4 3 4 3 2" xfId="31654" xr:uid="{CAC3AC36-8D5F-4F7A-9D32-A6DA8BF39B13}"/>
    <cellStyle name="Comma [0] 4 3 4 4" xfId="22902" xr:uid="{A18A2EAF-4E96-4E42-8ABC-13E2FC63BB44}"/>
    <cellStyle name="Comma [0] 4 3 5" xfId="7584" xr:uid="{00000000-0005-0000-0000-0000D2060000}"/>
    <cellStyle name="Comma [0] 4 3 5 2" xfId="16337" xr:uid="{00000000-0005-0000-0000-0000D3060000}"/>
    <cellStyle name="Comma [0] 4 3 5 2 2" xfId="33842" xr:uid="{5818F25B-423C-4F19-BABA-CD1AE398AC0E}"/>
    <cellStyle name="Comma [0] 4 3 5 3" xfId="25090" xr:uid="{B5F2165D-1B1E-4D79-A8DF-62C530828CD5}"/>
    <cellStyle name="Comma [0] 4 3 6" xfId="11961" xr:uid="{00000000-0005-0000-0000-0000D4060000}"/>
    <cellStyle name="Comma [0] 4 3 6 2" xfId="29466" xr:uid="{8514E4B6-3619-40C7-9C08-1485E7A88525}"/>
    <cellStyle name="Comma [0] 4 3 7" xfId="20714" xr:uid="{29820A8A-714F-4206-98E8-D1FAE97FE9B1}"/>
    <cellStyle name="Comma [0] 4 4" xfId="3478" xr:uid="{00000000-0005-0000-0000-0000D5060000}"/>
    <cellStyle name="Comma [0] 4 4 2" xfId="4574" xr:uid="{00000000-0005-0000-0000-0000D6060000}"/>
    <cellStyle name="Comma [0] 4 4 2 2" xfId="6763" xr:uid="{00000000-0005-0000-0000-0000D7060000}"/>
    <cellStyle name="Comma [0] 4 4 2 2 2" xfId="11140" xr:uid="{00000000-0005-0000-0000-0000D8060000}"/>
    <cellStyle name="Comma [0] 4 4 2 2 2 2" xfId="19893" xr:uid="{00000000-0005-0000-0000-0000D9060000}"/>
    <cellStyle name="Comma [0] 4 4 2 2 2 2 2" xfId="37398" xr:uid="{A1926011-9021-4554-AF5F-80D93D24A9D1}"/>
    <cellStyle name="Comma [0] 4 4 2 2 2 3" xfId="28646" xr:uid="{5F7F7CB0-F5BF-4B05-A608-D0844A879612}"/>
    <cellStyle name="Comma [0] 4 4 2 2 3" xfId="15517" xr:uid="{00000000-0005-0000-0000-0000DA060000}"/>
    <cellStyle name="Comma [0] 4 4 2 2 3 2" xfId="33022" xr:uid="{9B6FE613-5D34-4431-8752-4F5E6DC8B9E0}"/>
    <cellStyle name="Comma [0] 4 4 2 2 4" xfId="24270" xr:uid="{47E91C36-C0E0-4502-8C42-1DAD7A49998F}"/>
    <cellStyle name="Comma [0] 4 4 2 3" xfId="8952" xr:uid="{00000000-0005-0000-0000-0000DB060000}"/>
    <cellStyle name="Comma [0] 4 4 2 3 2" xfId="17705" xr:uid="{00000000-0005-0000-0000-0000DC060000}"/>
    <cellStyle name="Comma [0] 4 4 2 3 2 2" xfId="35210" xr:uid="{AA35531B-C16C-412D-8B89-12EF0A25044A}"/>
    <cellStyle name="Comma [0] 4 4 2 3 3" xfId="26458" xr:uid="{2033098B-3912-4A1E-875C-F68B5B791502}"/>
    <cellStyle name="Comma [0] 4 4 2 4" xfId="13329" xr:uid="{00000000-0005-0000-0000-0000DD060000}"/>
    <cellStyle name="Comma [0] 4 4 2 4 2" xfId="30834" xr:uid="{F20B2853-FAC0-4B07-9E58-DD53A5B3242B}"/>
    <cellStyle name="Comma [0] 4 4 2 5" xfId="22082" xr:uid="{35EC14E4-8B7C-405B-BFA5-1BD808B530C5}"/>
    <cellStyle name="Comma [0] 4 4 3" xfId="5669" xr:uid="{00000000-0005-0000-0000-0000DE060000}"/>
    <cellStyle name="Comma [0] 4 4 3 2" xfId="10046" xr:uid="{00000000-0005-0000-0000-0000DF060000}"/>
    <cellStyle name="Comma [0] 4 4 3 2 2" xfId="18799" xr:uid="{00000000-0005-0000-0000-0000E0060000}"/>
    <cellStyle name="Comma [0] 4 4 3 2 2 2" xfId="36304" xr:uid="{D6F14B37-DCC1-4D5D-BED7-FDB98DF63009}"/>
    <cellStyle name="Comma [0] 4 4 3 2 3" xfId="27552" xr:uid="{9D7D3970-F322-40D5-9846-04B4757848B9}"/>
    <cellStyle name="Comma [0] 4 4 3 3" xfId="14423" xr:uid="{00000000-0005-0000-0000-0000E1060000}"/>
    <cellStyle name="Comma [0] 4 4 3 3 2" xfId="31928" xr:uid="{2054D751-30B9-41DE-BF74-7DD03D2E6EB7}"/>
    <cellStyle name="Comma [0] 4 4 3 4" xfId="23176" xr:uid="{814AF7EF-91D8-451F-A356-B094A68D6451}"/>
    <cellStyle name="Comma [0] 4 4 4" xfId="7858" xr:uid="{00000000-0005-0000-0000-0000E2060000}"/>
    <cellStyle name="Comma [0] 4 4 4 2" xfId="16611" xr:uid="{00000000-0005-0000-0000-0000E3060000}"/>
    <cellStyle name="Comma [0] 4 4 4 2 2" xfId="34116" xr:uid="{7972866A-1AE8-42C6-B8C9-FEBDC45401E8}"/>
    <cellStyle name="Comma [0] 4 4 4 3" xfId="25364" xr:uid="{CC1C3C16-9F5D-44AB-AAEE-A4461849895D}"/>
    <cellStyle name="Comma [0] 4 4 5" xfId="12235" xr:uid="{00000000-0005-0000-0000-0000E4060000}"/>
    <cellStyle name="Comma [0] 4 4 5 2" xfId="29740" xr:uid="{8919FD14-3397-4345-A2D4-11469E6A4B8A}"/>
    <cellStyle name="Comma [0] 4 4 6" xfId="20988" xr:uid="{0EA2B776-36E2-42B6-92CA-D306EEF187E9}"/>
    <cellStyle name="Comma [0] 4 5" xfId="4026" xr:uid="{00000000-0005-0000-0000-0000E5060000}"/>
    <cellStyle name="Comma [0] 4 5 2" xfId="6215" xr:uid="{00000000-0005-0000-0000-0000E6060000}"/>
    <cellStyle name="Comma [0] 4 5 2 2" xfId="10592" xr:uid="{00000000-0005-0000-0000-0000E7060000}"/>
    <cellStyle name="Comma [0] 4 5 2 2 2" xfId="19345" xr:uid="{00000000-0005-0000-0000-0000E8060000}"/>
    <cellStyle name="Comma [0] 4 5 2 2 2 2" xfId="36850" xr:uid="{7170EC5A-8DF4-426F-8DFF-36DB421ABAF8}"/>
    <cellStyle name="Comma [0] 4 5 2 2 3" xfId="28098" xr:uid="{CCAF16D4-4729-4C87-86C3-C3ADABC18D01}"/>
    <cellStyle name="Comma [0] 4 5 2 3" xfId="14969" xr:uid="{00000000-0005-0000-0000-0000E9060000}"/>
    <cellStyle name="Comma [0] 4 5 2 3 2" xfId="32474" xr:uid="{D665DA3C-6CAB-4F11-B29F-C1267B938A05}"/>
    <cellStyle name="Comma [0] 4 5 2 4" xfId="23722" xr:uid="{22C8AFCF-A346-4BE5-BBF8-A5FB19AE5D3B}"/>
    <cellStyle name="Comma [0] 4 5 3" xfId="8404" xr:uid="{00000000-0005-0000-0000-0000EA060000}"/>
    <cellStyle name="Comma [0] 4 5 3 2" xfId="17157" xr:uid="{00000000-0005-0000-0000-0000EB060000}"/>
    <cellStyle name="Comma [0] 4 5 3 2 2" xfId="34662" xr:uid="{EA2676F4-D6C7-47BD-83FF-EE3802608C17}"/>
    <cellStyle name="Comma [0] 4 5 3 3" xfId="25910" xr:uid="{46947313-8999-43CB-8F68-BDFF0C417495}"/>
    <cellStyle name="Comma [0] 4 5 4" xfId="12781" xr:uid="{00000000-0005-0000-0000-0000EC060000}"/>
    <cellStyle name="Comma [0] 4 5 4 2" xfId="30286" xr:uid="{BB3A6883-18E7-4132-ACE7-9BB21ABE4D50}"/>
    <cellStyle name="Comma [0] 4 5 5" xfId="21534" xr:uid="{2E98E4B2-2B9F-4C44-8EE3-B2AA3D59226E}"/>
    <cellStyle name="Comma [0] 4 6" xfId="5121" xr:uid="{00000000-0005-0000-0000-0000ED060000}"/>
    <cellStyle name="Comma [0] 4 6 2" xfId="9498" xr:uid="{00000000-0005-0000-0000-0000EE060000}"/>
    <cellStyle name="Comma [0] 4 6 2 2" xfId="18251" xr:uid="{00000000-0005-0000-0000-0000EF060000}"/>
    <cellStyle name="Comma [0] 4 6 2 2 2" xfId="35756" xr:uid="{37A39363-88F4-4051-9E07-E335309D629F}"/>
    <cellStyle name="Comma [0] 4 6 2 3" xfId="27004" xr:uid="{CA8A8469-7AD7-4783-9F6C-40C566551C55}"/>
    <cellStyle name="Comma [0] 4 6 3" xfId="13875" xr:uid="{00000000-0005-0000-0000-0000F0060000}"/>
    <cellStyle name="Comma [0] 4 6 3 2" xfId="31380" xr:uid="{19C2D36E-7622-4599-A0E4-BF971A34D234}"/>
    <cellStyle name="Comma [0] 4 6 4" xfId="22628" xr:uid="{B2781207-A0D6-4F08-AF5D-3B1B8B7010DD}"/>
    <cellStyle name="Comma [0] 4 7" xfId="7310" xr:uid="{00000000-0005-0000-0000-0000F1060000}"/>
    <cellStyle name="Comma [0] 4 7 2" xfId="16063" xr:uid="{00000000-0005-0000-0000-0000F2060000}"/>
    <cellStyle name="Comma [0] 4 7 2 2" xfId="33568" xr:uid="{3D8601EE-7635-4D8F-B154-6022A7B41B74}"/>
    <cellStyle name="Comma [0] 4 7 3" xfId="24816" xr:uid="{47506B55-8B13-4127-8201-0D58FBC7B483}"/>
    <cellStyle name="Comma [0] 4 8" xfId="11687" xr:uid="{00000000-0005-0000-0000-0000F3060000}"/>
    <cellStyle name="Comma [0] 4 8 2" xfId="29192" xr:uid="{102EB89B-7F3E-4DA6-94C5-D38A5DFDF064}"/>
    <cellStyle name="Comma [0] 4 9" xfId="20440" xr:uid="{734E5CE3-BD3B-4F3D-BF13-CF31E298BC62}"/>
    <cellStyle name="Comma [0] 5" xfId="2982" xr:uid="{00000000-0005-0000-0000-0000F4060000}"/>
    <cellStyle name="Comma [0] 5 2" xfId="3258" xr:uid="{00000000-0005-0000-0000-0000F5060000}"/>
    <cellStyle name="Comma [0] 5 2 2" xfId="3811" xr:uid="{00000000-0005-0000-0000-0000F6060000}"/>
    <cellStyle name="Comma [0] 5 2 2 2" xfId="4907" xr:uid="{00000000-0005-0000-0000-0000F7060000}"/>
    <cellStyle name="Comma [0] 5 2 2 2 2" xfId="7096" xr:uid="{00000000-0005-0000-0000-0000F8060000}"/>
    <cellStyle name="Comma [0] 5 2 2 2 2 2" xfId="11473" xr:uid="{00000000-0005-0000-0000-0000F9060000}"/>
    <cellStyle name="Comma [0] 5 2 2 2 2 2 2" xfId="20226" xr:uid="{00000000-0005-0000-0000-0000FA060000}"/>
    <cellStyle name="Comma [0] 5 2 2 2 2 2 2 2" xfId="37731" xr:uid="{824E284E-D313-4F0B-9FD9-620FAA4BF40C}"/>
    <cellStyle name="Comma [0] 5 2 2 2 2 2 3" xfId="28979" xr:uid="{939845C0-34D5-4A80-A23D-F9BBDE45BEAD}"/>
    <cellStyle name="Comma [0] 5 2 2 2 2 3" xfId="15850" xr:uid="{00000000-0005-0000-0000-0000FB060000}"/>
    <cellStyle name="Comma [0] 5 2 2 2 2 3 2" xfId="33355" xr:uid="{2FD0C921-A3B8-4D6C-B8B1-D122E6C8064D}"/>
    <cellStyle name="Comma [0] 5 2 2 2 2 4" xfId="24603" xr:uid="{EE792255-A3B6-45AB-A27F-795CF66EBFAA}"/>
    <cellStyle name="Comma [0] 5 2 2 2 3" xfId="9285" xr:uid="{00000000-0005-0000-0000-0000FC060000}"/>
    <cellStyle name="Comma [0] 5 2 2 2 3 2" xfId="18038" xr:uid="{00000000-0005-0000-0000-0000FD060000}"/>
    <cellStyle name="Comma [0] 5 2 2 2 3 2 2" xfId="35543" xr:uid="{1B8D14F6-678B-4ABC-8915-509929B1704B}"/>
    <cellStyle name="Comma [0] 5 2 2 2 3 3" xfId="26791" xr:uid="{EBDBCC3F-ACA8-4EF7-9204-3C582B95BCC4}"/>
    <cellStyle name="Comma [0] 5 2 2 2 4" xfId="13662" xr:uid="{00000000-0005-0000-0000-0000FE060000}"/>
    <cellStyle name="Comma [0] 5 2 2 2 4 2" xfId="31167" xr:uid="{3D64855F-9F8A-4417-9F5F-424D5DBFDD18}"/>
    <cellStyle name="Comma [0] 5 2 2 2 5" xfId="22415" xr:uid="{B660655A-E407-47A7-B6DC-DEF7AABAF7CA}"/>
    <cellStyle name="Comma [0] 5 2 2 3" xfId="6002" xr:uid="{00000000-0005-0000-0000-0000FF060000}"/>
    <cellStyle name="Comma [0] 5 2 2 3 2" xfId="10379" xr:uid="{00000000-0005-0000-0000-000000070000}"/>
    <cellStyle name="Comma [0] 5 2 2 3 2 2" xfId="19132" xr:uid="{00000000-0005-0000-0000-000001070000}"/>
    <cellStyle name="Comma [0] 5 2 2 3 2 2 2" xfId="36637" xr:uid="{9E6B66B9-7692-46F8-A4B4-17B93F7ADC39}"/>
    <cellStyle name="Comma [0] 5 2 2 3 2 3" xfId="27885" xr:uid="{8651ECCA-7FB2-4074-9CDD-C6240095CB59}"/>
    <cellStyle name="Comma [0] 5 2 2 3 3" xfId="14756" xr:uid="{00000000-0005-0000-0000-000002070000}"/>
    <cellStyle name="Comma [0] 5 2 2 3 3 2" xfId="32261" xr:uid="{E054998F-C140-4A81-8D41-0A4D7A5E7174}"/>
    <cellStyle name="Comma [0] 5 2 2 3 4" xfId="23509" xr:uid="{553C0D8F-7CB5-4735-82D1-2ECBC3EC5BD8}"/>
    <cellStyle name="Comma [0] 5 2 2 4" xfId="8191" xr:uid="{00000000-0005-0000-0000-000003070000}"/>
    <cellStyle name="Comma [0] 5 2 2 4 2" xfId="16944" xr:uid="{00000000-0005-0000-0000-000004070000}"/>
    <cellStyle name="Comma [0] 5 2 2 4 2 2" xfId="34449" xr:uid="{8CAEDC42-0FE3-46AC-8A06-EFC82A350D7C}"/>
    <cellStyle name="Comma [0] 5 2 2 4 3" xfId="25697" xr:uid="{447A2A3B-238F-4135-B1F6-C3B457585051}"/>
    <cellStyle name="Comma [0] 5 2 2 5" xfId="12568" xr:uid="{00000000-0005-0000-0000-000005070000}"/>
    <cellStyle name="Comma [0] 5 2 2 5 2" xfId="30073" xr:uid="{76CC31D6-8AE2-4CBC-BEF8-779000C5A571}"/>
    <cellStyle name="Comma [0] 5 2 2 6" xfId="21321" xr:uid="{009F4EE4-8B08-4CE9-9BA8-83851EF8BB52}"/>
    <cellStyle name="Comma [0] 5 2 3" xfId="4359" xr:uid="{00000000-0005-0000-0000-000006070000}"/>
    <cellStyle name="Comma [0] 5 2 3 2" xfId="6548" xr:uid="{00000000-0005-0000-0000-000007070000}"/>
    <cellStyle name="Comma [0] 5 2 3 2 2" xfId="10925" xr:uid="{00000000-0005-0000-0000-000008070000}"/>
    <cellStyle name="Comma [0] 5 2 3 2 2 2" xfId="19678" xr:uid="{00000000-0005-0000-0000-000009070000}"/>
    <cellStyle name="Comma [0] 5 2 3 2 2 2 2" xfId="37183" xr:uid="{69F01795-A887-42B9-AEAA-8582E0CC6BFD}"/>
    <cellStyle name="Comma [0] 5 2 3 2 2 3" xfId="28431" xr:uid="{E63FA47F-9137-428F-9736-5ED463F5E799}"/>
    <cellStyle name="Comma [0] 5 2 3 2 3" xfId="15302" xr:uid="{00000000-0005-0000-0000-00000A070000}"/>
    <cellStyle name="Comma [0] 5 2 3 2 3 2" xfId="32807" xr:uid="{57D4C2EA-E2BF-4CBF-B603-A5365FA417E7}"/>
    <cellStyle name="Comma [0] 5 2 3 2 4" xfId="24055" xr:uid="{15A981D3-2A64-4DCF-9C11-BA8240E5E55F}"/>
    <cellStyle name="Comma [0] 5 2 3 3" xfId="8737" xr:uid="{00000000-0005-0000-0000-00000B070000}"/>
    <cellStyle name="Comma [0] 5 2 3 3 2" xfId="17490" xr:uid="{00000000-0005-0000-0000-00000C070000}"/>
    <cellStyle name="Comma [0] 5 2 3 3 2 2" xfId="34995" xr:uid="{10E548F9-7AC0-498A-8D11-7EDFF359B389}"/>
    <cellStyle name="Comma [0] 5 2 3 3 3" xfId="26243" xr:uid="{9BFFDDA0-A25D-45B9-A678-951C4FCF2F44}"/>
    <cellStyle name="Comma [0] 5 2 3 4" xfId="13114" xr:uid="{00000000-0005-0000-0000-00000D070000}"/>
    <cellStyle name="Comma [0] 5 2 3 4 2" xfId="30619" xr:uid="{45A53776-1EA7-4F58-B19E-0E7A76BCF1CF}"/>
    <cellStyle name="Comma [0] 5 2 3 5" xfId="21867" xr:uid="{8E9D141C-4C5A-46D3-8E3B-87AD96D71896}"/>
    <cellStyle name="Comma [0] 5 2 4" xfId="5454" xr:uid="{00000000-0005-0000-0000-00000E070000}"/>
    <cellStyle name="Comma [0] 5 2 4 2" xfId="9831" xr:uid="{00000000-0005-0000-0000-00000F070000}"/>
    <cellStyle name="Comma [0] 5 2 4 2 2" xfId="18584" xr:uid="{00000000-0005-0000-0000-000010070000}"/>
    <cellStyle name="Comma [0] 5 2 4 2 2 2" xfId="36089" xr:uid="{7DA63F5C-3B76-487F-8E60-96C5C0C3E66C}"/>
    <cellStyle name="Comma [0] 5 2 4 2 3" xfId="27337" xr:uid="{7127908C-9203-4E25-BFFE-E3EE25046E25}"/>
    <cellStyle name="Comma [0] 5 2 4 3" xfId="14208" xr:uid="{00000000-0005-0000-0000-000011070000}"/>
    <cellStyle name="Comma [0] 5 2 4 3 2" xfId="31713" xr:uid="{0F9CA826-6B01-4FF3-8D1E-4A8A0BA39D30}"/>
    <cellStyle name="Comma [0] 5 2 4 4" xfId="22961" xr:uid="{87171708-F33D-4C48-95FE-EED1F0C67A28}"/>
    <cellStyle name="Comma [0] 5 2 5" xfId="7643" xr:uid="{00000000-0005-0000-0000-000012070000}"/>
    <cellStyle name="Comma [0] 5 2 5 2" xfId="16396" xr:uid="{00000000-0005-0000-0000-000013070000}"/>
    <cellStyle name="Comma [0] 5 2 5 2 2" xfId="33901" xr:uid="{64E44701-4065-4063-A5E8-29EED79EB080}"/>
    <cellStyle name="Comma [0] 5 2 5 3" xfId="25149" xr:uid="{22AA8BBB-C3FC-4937-9A4D-F31B6800BEE2}"/>
    <cellStyle name="Comma [0] 5 2 6" xfId="12020" xr:uid="{00000000-0005-0000-0000-000014070000}"/>
    <cellStyle name="Comma [0] 5 2 6 2" xfId="29525" xr:uid="{05233632-A86B-4034-B263-F33D03312943}"/>
    <cellStyle name="Comma [0] 5 2 7" xfId="20773" xr:uid="{A568F6E9-E553-4DC1-ACAE-486B1B901FC5}"/>
    <cellStyle name="Comma [0] 5 3" xfId="3537" xr:uid="{00000000-0005-0000-0000-000015070000}"/>
    <cellStyle name="Comma [0] 5 3 2" xfId="4633" xr:uid="{00000000-0005-0000-0000-000016070000}"/>
    <cellStyle name="Comma [0] 5 3 2 2" xfId="6822" xr:uid="{00000000-0005-0000-0000-000017070000}"/>
    <cellStyle name="Comma [0] 5 3 2 2 2" xfId="11199" xr:uid="{00000000-0005-0000-0000-000018070000}"/>
    <cellStyle name="Comma [0] 5 3 2 2 2 2" xfId="19952" xr:uid="{00000000-0005-0000-0000-000019070000}"/>
    <cellStyle name="Comma [0] 5 3 2 2 2 2 2" xfId="37457" xr:uid="{889B7ABD-5AF1-4DE9-871E-E3DB10560227}"/>
    <cellStyle name="Comma [0] 5 3 2 2 2 3" xfId="28705" xr:uid="{93091EE6-DAA6-4E40-92FE-6AFEA3533E42}"/>
    <cellStyle name="Comma [0] 5 3 2 2 3" xfId="15576" xr:uid="{00000000-0005-0000-0000-00001A070000}"/>
    <cellStyle name="Comma [0] 5 3 2 2 3 2" xfId="33081" xr:uid="{A4A2D4B6-1378-4519-8C0B-EE1B6B5900E0}"/>
    <cellStyle name="Comma [0] 5 3 2 2 4" xfId="24329" xr:uid="{01D28D1C-5615-49B2-B4DB-6B31E78FA270}"/>
    <cellStyle name="Comma [0] 5 3 2 3" xfId="9011" xr:uid="{00000000-0005-0000-0000-00001B070000}"/>
    <cellStyle name="Comma [0] 5 3 2 3 2" xfId="17764" xr:uid="{00000000-0005-0000-0000-00001C070000}"/>
    <cellStyle name="Comma [0] 5 3 2 3 2 2" xfId="35269" xr:uid="{3DEAA40C-973E-4479-9593-0F19B2934116}"/>
    <cellStyle name="Comma [0] 5 3 2 3 3" xfId="26517" xr:uid="{C0F14C8A-F540-4B92-9DB5-1F85E5735922}"/>
    <cellStyle name="Comma [0] 5 3 2 4" xfId="13388" xr:uid="{00000000-0005-0000-0000-00001D070000}"/>
    <cellStyle name="Comma [0] 5 3 2 4 2" xfId="30893" xr:uid="{09294A2C-D6A4-4DCA-86F7-D8E16262565C}"/>
    <cellStyle name="Comma [0] 5 3 2 5" xfId="22141" xr:uid="{39C61059-F564-471E-A2E8-477C26AACB8A}"/>
    <cellStyle name="Comma [0] 5 3 3" xfId="5728" xr:uid="{00000000-0005-0000-0000-00001E070000}"/>
    <cellStyle name="Comma [0] 5 3 3 2" xfId="10105" xr:uid="{00000000-0005-0000-0000-00001F070000}"/>
    <cellStyle name="Comma [0] 5 3 3 2 2" xfId="18858" xr:uid="{00000000-0005-0000-0000-000020070000}"/>
    <cellStyle name="Comma [0] 5 3 3 2 2 2" xfId="36363" xr:uid="{2B250E0A-5EE0-4F16-83A8-F87855D92DB9}"/>
    <cellStyle name="Comma [0] 5 3 3 2 3" xfId="27611" xr:uid="{C1C7034F-C727-4CD4-B68E-857058301100}"/>
    <cellStyle name="Comma [0] 5 3 3 3" xfId="14482" xr:uid="{00000000-0005-0000-0000-000021070000}"/>
    <cellStyle name="Comma [0] 5 3 3 3 2" xfId="31987" xr:uid="{19C6A7F7-B92E-4349-A826-1319FAB5F96D}"/>
    <cellStyle name="Comma [0] 5 3 3 4" xfId="23235" xr:uid="{1522B61A-95C1-43A9-BC1E-609B33D3E913}"/>
    <cellStyle name="Comma [0] 5 3 4" xfId="7917" xr:uid="{00000000-0005-0000-0000-000022070000}"/>
    <cellStyle name="Comma [0] 5 3 4 2" xfId="16670" xr:uid="{00000000-0005-0000-0000-000023070000}"/>
    <cellStyle name="Comma [0] 5 3 4 2 2" xfId="34175" xr:uid="{91178BFB-341D-4B57-8EF2-78BB7E9E3D42}"/>
    <cellStyle name="Comma [0] 5 3 4 3" xfId="25423" xr:uid="{A215DECB-E301-44C0-8CCA-0D4808F9AD81}"/>
    <cellStyle name="Comma [0] 5 3 5" xfId="12294" xr:uid="{00000000-0005-0000-0000-000024070000}"/>
    <cellStyle name="Comma [0] 5 3 5 2" xfId="29799" xr:uid="{24CE9876-1E0F-4614-9E6F-D5BEF70111B0}"/>
    <cellStyle name="Comma [0] 5 3 6" xfId="21047" xr:uid="{7E7AE7E1-36FE-4EFC-8EBB-6FA61EBA93D9}"/>
    <cellStyle name="Comma [0] 5 4" xfId="4085" xr:uid="{00000000-0005-0000-0000-000025070000}"/>
    <cellStyle name="Comma [0] 5 4 2" xfId="6274" xr:uid="{00000000-0005-0000-0000-000026070000}"/>
    <cellStyle name="Comma [0] 5 4 2 2" xfId="10651" xr:uid="{00000000-0005-0000-0000-000027070000}"/>
    <cellStyle name="Comma [0] 5 4 2 2 2" xfId="19404" xr:uid="{00000000-0005-0000-0000-000028070000}"/>
    <cellStyle name="Comma [0] 5 4 2 2 2 2" xfId="36909" xr:uid="{B6B6BBB7-0BDF-47A2-B149-BE705A671BB7}"/>
    <cellStyle name="Comma [0] 5 4 2 2 3" xfId="28157" xr:uid="{72ADAC29-4397-427C-A426-07E3AB0C755D}"/>
    <cellStyle name="Comma [0] 5 4 2 3" xfId="15028" xr:uid="{00000000-0005-0000-0000-000029070000}"/>
    <cellStyle name="Comma [0] 5 4 2 3 2" xfId="32533" xr:uid="{3B2664B0-E9BE-477A-ABEF-D9BA0FE57D1D}"/>
    <cellStyle name="Comma [0] 5 4 2 4" xfId="23781" xr:uid="{1EBD4975-3B7B-4DE2-AA11-51D67B142E6B}"/>
    <cellStyle name="Comma [0] 5 4 3" xfId="8463" xr:uid="{00000000-0005-0000-0000-00002A070000}"/>
    <cellStyle name="Comma [0] 5 4 3 2" xfId="17216" xr:uid="{00000000-0005-0000-0000-00002B070000}"/>
    <cellStyle name="Comma [0] 5 4 3 2 2" xfId="34721" xr:uid="{5A4AAC4B-3468-47C6-9189-B843D83891CC}"/>
    <cellStyle name="Comma [0] 5 4 3 3" xfId="25969" xr:uid="{FC04733C-9885-462D-AC62-6D4C1C0A09F9}"/>
    <cellStyle name="Comma [0] 5 4 4" xfId="12840" xr:uid="{00000000-0005-0000-0000-00002C070000}"/>
    <cellStyle name="Comma [0] 5 4 4 2" xfId="30345" xr:uid="{9E606018-4264-4579-AFCA-3403A550908A}"/>
    <cellStyle name="Comma [0] 5 4 5" xfId="21593" xr:uid="{B016F25E-4C52-4D8A-833C-DD2D1270DE3D}"/>
    <cellStyle name="Comma [0] 5 5" xfId="5180" xr:uid="{00000000-0005-0000-0000-00002D070000}"/>
    <cellStyle name="Comma [0] 5 5 2" xfId="9557" xr:uid="{00000000-0005-0000-0000-00002E070000}"/>
    <cellStyle name="Comma [0] 5 5 2 2" xfId="18310" xr:uid="{00000000-0005-0000-0000-00002F070000}"/>
    <cellStyle name="Comma [0] 5 5 2 2 2" xfId="35815" xr:uid="{6D0C2BDD-676F-4058-B917-50E7E5E7E11C}"/>
    <cellStyle name="Comma [0] 5 5 2 3" xfId="27063" xr:uid="{36D58E25-45A4-4120-8F64-376B45A67392}"/>
    <cellStyle name="Comma [0] 5 5 3" xfId="13934" xr:uid="{00000000-0005-0000-0000-000030070000}"/>
    <cellStyle name="Comma [0] 5 5 3 2" xfId="31439" xr:uid="{D971270D-5FBE-4E6F-9457-93CC82027F62}"/>
    <cellStyle name="Comma [0] 5 5 4" xfId="22687" xr:uid="{7BFA3828-43DF-444C-BFC4-56491F608D6C}"/>
    <cellStyle name="Comma [0] 5 6" xfId="7369" xr:uid="{00000000-0005-0000-0000-000031070000}"/>
    <cellStyle name="Comma [0] 5 6 2" xfId="16122" xr:uid="{00000000-0005-0000-0000-000032070000}"/>
    <cellStyle name="Comma [0] 5 6 2 2" xfId="33627" xr:uid="{5BFCC906-1889-4CAC-9A14-B5EBC53E681D}"/>
    <cellStyle name="Comma [0] 5 6 3" xfId="24875" xr:uid="{DACDF84D-417C-4549-BD7A-DFA9A1E2221B}"/>
    <cellStyle name="Comma [0] 5 7" xfId="11746" xr:uid="{00000000-0005-0000-0000-000033070000}"/>
    <cellStyle name="Comma [0] 5 7 2" xfId="29251" xr:uid="{A0BB0548-F9AD-4194-99CA-4FED726CB0DA}"/>
    <cellStyle name="Comma [0] 5 8" xfId="20499" xr:uid="{848DA6CE-A0B6-421B-A320-B70EA340E5B2}"/>
    <cellStyle name="Comma [0] 6" xfId="2869" xr:uid="{00000000-0005-0000-0000-000034070000}"/>
    <cellStyle name="Comma [0] 6 2" xfId="3148" xr:uid="{00000000-0005-0000-0000-000035070000}"/>
    <cellStyle name="Comma [0] 6 2 2" xfId="3701" xr:uid="{00000000-0005-0000-0000-000036070000}"/>
    <cellStyle name="Comma [0] 6 2 2 2" xfId="4797" xr:uid="{00000000-0005-0000-0000-000037070000}"/>
    <cellStyle name="Comma [0] 6 2 2 2 2" xfId="6986" xr:uid="{00000000-0005-0000-0000-000038070000}"/>
    <cellStyle name="Comma [0] 6 2 2 2 2 2" xfId="11363" xr:uid="{00000000-0005-0000-0000-000039070000}"/>
    <cellStyle name="Comma [0] 6 2 2 2 2 2 2" xfId="20116" xr:uid="{00000000-0005-0000-0000-00003A070000}"/>
    <cellStyle name="Comma [0] 6 2 2 2 2 2 2 2" xfId="37621" xr:uid="{F2E281F7-163B-4DEB-838A-DFE00271BFD8}"/>
    <cellStyle name="Comma [0] 6 2 2 2 2 2 3" xfId="28869" xr:uid="{815BC748-EC09-48E1-9745-6087A1EE3CB5}"/>
    <cellStyle name="Comma [0] 6 2 2 2 2 3" xfId="15740" xr:uid="{00000000-0005-0000-0000-00003B070000}"/>
    <cellStyle name="Comma [0] 6 2 2 2 2 3 2" xfId="33245" xr:uid="{90186FB6-2927-46FA-9998-C5B237312613}"/>
    <cellStyle name="Comma [0] 6 2 2 2 2 4" xfId="24493" xr:uid="{8637AC8E-62BF-427B-B27C-7499D5B89A4D}"/>
    <cellStyle name="Comma [0] 6 2 2 2 3" xfId="9175" xr:uid="{00000000-0005-0000-0000-00003C070000}"/>
    <cellStyle name="Comma [0] 6 2 2 2 3 2" xfId="17928" xr:uid="{00000000-0005-0000-0000-00003D070000}"/>
    <cellStyle name="Comma [0] 6 2 2 2 3 2 2" xfId="35433" xr:uid="{DD87AC00-56BD-4118-9660-7D6C68971C1E}"/>
    <cellStyle name="Comma [0] 6 2 2 2 3 3" xfId="26681" xr:uid="{397CE29E-A89C-42AA-A1CB-D0E96713BA0B}"/>
    <cellStyle name="Comma [0] 6 2 2 2 4" xfId="13552" xr:uid="{00000000-0005-0000-0000-00003E070000}"/>
    <cellStyle name="Comma [0] 6 2 2 2 4 2" xfId="31057" xr:uid="{C57E9EAD-64BC-4D67-84AF-098C0825588D}"/>
    <cellStyle name="Comma [0] 6 2 2 2 5" xfId="22305" xr:uid="{5CA94422-CF3A-4240-9202-72FB3C0FA793}"/>
    <cellStyle name="Comma [0] 6 2 2 3" xfId="5892" xr:uid="{00000000-0005-0000-0000-00003F070000}"/>
    <cellStyle name="Comma [0] 6 2 2 3 2" xfId="10269" xr:uid="{00000000-0005-0000-0000-000040070000}"/>
    <cellStyle name="Comma [0] 6 2 2 3 2 2" xfId="19022" xr:uid="{00000000-0005-0000-0000-000041070000}"/>
    <cellStyle name="Comma [0] 6 2 2 3 2 2 2" xfId="36527" xr:uid="{A327E50B-3EC8-4E67-9DA2-B0915AC94479}"/>
    <cellStyle name="Comma [0] 6 2 2 3 2 3" xfId="27775" xr:uid="{799CF534-F4FD-4722-96CC-2B7BB062D98A}"/>
    <cellStyle name="Comma [0] 6 2 2 3 3" xfId="14646" xr:uid="{00000000-0005-0000-0000-000042070000}"/>
    <cellStyle name="Comma [0] 6 2 2 3 3 2" xfId="32151" xr:uid="{157A9F55-289E-471E-924D-6D903935BE84}"/>
    <cellStyle name="Comma [0] 6 2 2 3 4" xfId="23399" xr:uid="{1072CF62-962E-49C2-B4F8-E095FACAC637}"/>
    <cellStyle name="Comma [0] 6 2 2 4" xfId="8081" xr:uid="{00000000-0005-0000-0000-000043070000}"/>
    <cellStyle name="Comma [0] 6 2 2 4 2" xfId="16834" xr:uid="{00000000-0005-0000-0000-000044070000}"/>
    <cellStyle name="Comma [0] 6 2 2 4 2 2" xfId="34339" xr:uid="{A7CFC7B0-3A2B-4EE4-A15A-E277080166E0}"/>
    <cellStyle name="Comma [0] 6 2 2 4 3" xfId="25587" xr:uid="{72B56040-1A49-4807-A69B-FB52573CDEDA}"/>
    <cellStyle name="Comma [0] 6 2 2 5" xfId="12458" xr:uid="{00000000-0005-0000-0000-000045070000}"/>
    <cellStyle name="Comma [0] 6 2 2 5 2" xfId="29963" xr:uid="{79378630-FA79-40F9-8166-F355EBAF9597}"/>
    <cellStyle name="Comma [0] 6 2 2 6" xfId="21211" xr:uid="{333932FB-CA13-4D89-A5B7-9075D465D9F5}"/>
    <cellStyle name="Comma [0] 6 2 3" xfId="4249" xr:uid="{00000000-0005-0000-0000-000046070000}"/>
    <cellStyle name="Comma [0] 6 2 3 2" xfId="6438" xr:uid="{00000000-0005-0000-0000-000047070000}"/>
    <cellStyle name="Comma [0] 6 2 3 2 2" xfId="10815" xr:uid="{00000000-0005-0000-0000-000048070000}"/>
    <cellStyle name="Comma [0] 6 2 3 2 2 2" xfId="19568" xr:uid="{00000000-0005-0000-0000-000049070000}"/>
    <cellStyle name="Comma [0] 6 2 3 2 2 2 2" xfId="37073" xr:uid="{1CD9D566-97C3-40D4-B060-6871D0E2A105}"/>
    <cellStyle name="Comma [0] 6 2 3 2 2 3" xfId="28321" xr:uid="{EC601BB5-C0B0-41E8-B3FB-1BCAB4CFC384}"/>
    <cellStyle name="Comma [0] 6 2 3 2 3" xfId="15192" xr:uid="{00000000-0005-0000-0000-00004A070000}"/>
    <cellStyle name="Comma [0] 6 2 3 2 3 2" xfId="32697" xr:uid="{54D77962-F073-4C52-8282-D195A92DC7CB}"/>
    <cellStyle name="Comma [0] 6 2 3 2 4" xfId="23945" xr:uid="{6F84D216-A94C-4623-BEA2-48DEB5D941CB}"/>
    <cellStyle name="Comma [0] 6 2 3 3" xfId="8627" xr:uid="{00000000-0005-0000-0000-00004B070000}"/>
    <cellStyle name="Comma [0] 6 2 3 3 2" xfId="17380" xr:uid="{00000000-0005-0000-0000-00004C070000}"/>
    <cellStyle name="Comma [0] 6 2 3 3 2 2" xfId="34885" xr:uid="{9E689285-FC82-4AD4-B2A6-2AED25144E1A}"/>
    <cellStyle name="Comma [0] 6 2 3 3 3" xfId="26133" xr:uid="{752D066C-1770-41E6-BEF9-ADD7AC6548B4}"/>
    <cellStyle name="Comma [0] 6 2 3 4" xfId="13004" xr:uid="{00000000-0005-0000-0000-00004D070000}"/>
    <cellStyle name="Comma [0] 6 2 3 4 2" xfId="30509" xr:uid="{8E70FF93-BD6F-4968-A91F-8CFA5BB86A6F}"/>
    <cellStyle name="Comma [0] 6 2 3 5" xfId="21757" xr:uid="{05DE83A5-12BD-4726-BB3B-96ED752DF550}"/>
    <cellStyle name="Comma [0] 6 2 4" xfId="5344" xr:uid="{00000000-0005-0000-0000-00004E070000}"/>
    <cellStyle name="Comma [0] 6 2 4 2" xfId="9721" xr:uid="{00000000-0005-0000-0000-00004F070000}"/>
    <cellStyle name="Comma [0] 6 2 4 2 2" xfId="18474" xr:uid="{00000000-0005-0000-0000-000050070000}"/>
    <cellStyle name="Comma [0] 6 2 4 2 2 2" xfId="35979" xr:uid="{39B92806-C434-48EB-AEE0-FE4A9854E4A5}"/>
    <cellStyle name="Comma [0] 6 2 4 2 3" xfId="27227" xr:uid="{2CF8605D-12ED-4548-AB8C-AC8EC7D1CD7D}"/>
    <cellStyle name="Comma [0] 6 2 4 3" xfId="14098" xr:uid="{00000000-0005-0000-0000-000051070000}"/>
    <cellStyle name="Comma [0] 6 2 4 3 2" xfId="31603" xr:uid="{BB5915DD-E5CB-4B71-B596-8F4E4591296E}"/>
    <cellStyle name="Comma [0] 6 2 4 4" xfId="22851" xr:uid="{94C91907-57A1-455D-AC02-5FA218332B5E}"/>
    <cellStyle name="Comma [0] 6 2 5" xfId="7533" xr:uid="{00000000-0005-0000-0000-000052070000}"/>
    <cellStyle name="Comma [0] 6 2 5 2" xfId="16286" xr:uid="{00000000-0005-0000-0000-000053070000}"/>
    <cellStyle name="Comma [0] 6 2 5 2 2" xfId="33791" xr:uid="{528B6504-9E6C-47B4-B811-C540267C034C}"/>
    <cellStyle name="Comma [0] 6 2 5 3" xfId="25039" xr:uid="{2BBB80C0-FB5E-458E-8B8D-96CFD5AB5822}"/>
    <cellStyle name="Comma [0] 6 2 6" xfId="11910" xr:uid="{00000000-0005-0000-0000-000054070000}"/>
    <cellStyle name="Comma [0] 6 2 6 2" xfId="29415" xr:uid="{351962A5-73A6-4ADD-AEAA-A4D2682BC699}"/>
    <cellStyle name="Comma [0] 6 2 7" xfId="20663" xr:uid="{E96C671B-F64A-4A8F-9E36-30A8E02EA13B}"/>
    <cellStyle name="Comma [0] 6 3" xfId="3427" xr:uid="{00000000-0005-0000-0000-000055070000}"/>
    <cellStyle name="Comma [0] 6 3 2" xfId="4523" xr:uid="{00000000-0005-0000-0000-000056070000}"/>
    <cellStyle name="Comma [0] 6 3 2 2" xfId="6712" xr:uid="{00000000-0005-0000-0000-000057070000}"/>
    <cellStyle name="Comma [0] 6 3 2 2 2" xfId="11089" xr:uid="{00000000-0005-0000-0000-000058070000}"/>
    <cellStyle name="Comma [0] 6 3 2 2 2 2" xfId="19842" xr:uid="{00000000-0005-0000-0000-000059070000}"/>
    <cellStyle name="Comma [0] 6 3 2 2 2 2 2" xfId="37347" xr:uid="{7F257B47-A89C-4324-811E-50BA81C59CAC}"/>
    <cellStyle name="Comma [0] 6 3 2 2 2 3" xfId="28595" xr:uid="{3F70B745-22CF-4546-924D-99C462F3B1DF}"/>
    <cellStyle name="Comma [0] 6 3 2 2 3" xfId="15466" xr:uid="{00000000-0005-0000-0000-00005A070000}"/>
    <cellStyle name="Comma [0] 6 3 2 2 3 2" xfId="32971" xr:uid="{7877C044-D3D8-4074-A11D-24FD60F50D34}"/>
    <cellStyle name="Comma [0] 6 3 2 2 4" xfId="24219" xr:uid="{44C4E952-38B5-41FE-B9F4-517C48E4B5A0}"/>
    <cellStyle name="Comma [0] 6 3 2 3" xfId="8901" xr:uid="{00000000-0005-0000-0000-00005B070000}"/>
    <cellStyle name="Comma [0] 6 3 2 3 2" xfId="17654" xr:uid="{00000000-0005-0000-0000-00005C070000}"/>
    <cellStyle name="Comma [0] 6 3 2 3 2 2" xfId="35159" xr:uid="{E0418292-A4DD-44B6-BED8-C1D95890424C}"/>
    <cellStyle name="Comma [0] 6 3 2 3 3" xfId="26407" xr:uid="{585FA415-CB63-4CF5-87EF-D5DACCE071BA}"/>
    <cellStyle name="Comma [0] 6 3 2 4" xfId="13278" xr:uid="{00000000-0005-0000-0000-00005D070000}"/>
    <cellStyle name="Comma [0] 6 3 2 4 2" xfId="30783" xr:uid="{4DB805B3-05C8-4283-B835-C134D4B080B0}"/>
    <cellStyle name="Comma [0] 6 3 2 5" xfId="22031" xr:uid="{DA87FEA0-3EE7-4C5E-A02A-A9E493559867}"/>
    <cellStyle name="Comma [0] 6 3 3" xfId="5618" xr:uid="{00000000-0005-0000-0000-00005E070000}"/>
    <cellStyle name="Comma [0] 6 3 3 2" xfId="9995" xr:uid="{00000000-0005-0000-0000-00005F070000}"/>
    <cellStyle name="Comma [0] 6 3 3 2 2" xfId="18748" xr:uid="{00000000-0005-0000-0000-000060070000}"/>
    <cellStyle name="Comma [0] 6 3 3 2 2 2" xfId="36253" xr:uid="{44D98A59-A409-4767-B387-2CD73B78327F}"/>
    <cellStyle name="Comma [0] 6 3 3 2 3" xfId="27501" xr:uid="{D8AC47B6-DA0D-42F0-9058-7B4EE017DFE0}"/>
    <cellStyle name="Comma [0] 6 3 3 3" xfId="14372" xr:uid="{00000000-0005-0000-0000-000061070000}"/>
    <cellStyle name="Comma [0] 6 3 3 3 2" xfId="31877" xr:uid="{4B515D08-AF50-4248-A6A0-6DCC2CDBB388}"/>
    <cellStyle name="Comma [0] 6 3 3 4" xfId="23125" xr:uid="{465AD1B9-BF28-443E-A3CD-DFB9B1F21723}"/>
    <cellStyle name="Comma [0] 6 3 4" xfId="7807" xr:uid="{00000000-0005-0000-0000-000062070000}"/>
    <cellStyle name="Comma [0] 6 3 4 2" xfId="16560" xr:uid="{00000000-0005-0000-0000-000063070000}"/>
    <cellStyle name="Comma [0] 6 3 4 2 2" xfId="34065" xr:uid="{FA32A8B1-75B6-4CA8-BDD5-F646C4C8779A}"/>
    <cellStyle name="Comma [0] 6 3 4 3" xfId="25313" xr:uid="{13676241-7AF8-4276-8A50-5337B9516F83}"/>
    <cellStyle name="Comma [0] 6 3 5" xfId="12184" xr:uid="{00000000-0005-0000-0000-000064070000}"/>
    <cellStyle name="Comma [0] 6 3 5 2" xfId="29689" xr:uid="{ADC30091-E6DC-4D7E-A456-4F12DB015DB4}"/>
    <cellStyle name="Comma [0] 6 3 6" xfId="20937" xr:uid="{EF2C09A2-9B85-4B04-95F2-E3A3380E5C9A}"/>
    <cellStyle name="Comma [0] 6 4" xfId="3975" xr:uid="{00000000-0005-0000-0000-000065070000}"/>
    <cellStyle name="Comma [0] 6 4 2" xfId="6164" xr:uid="{00000000-0005-0000-0000-000066070000}"/>
    <cellStyle name="Comma [0] 6 4 2 2" xfId="10541" xr:uid="{00000000-0005-0000-0000-000067070000}"/>
    <cellStyle name="Comma [0] 6 4 2 2 2" xfId="19294" xr:uid="{00000000-0005-0000-0000-000068070000}"/>
    <cellStyle name="Comma [0] 6 4 2 2 2 2" xfId="36799" xr:uid="{06AD593B-03A1-45E0-A81C-6B69ABE53635}"/>
    <cellStyle name="Comma [0] 6 4 2 2 3" xfId="28047" xr:uid="{FA348822-375C-497A-B842-2987FCAD854A}"/>
    <cellStyle name="Comma [0] 6 4 2 3" xfId="14918" xr:uid="{00000000-0005-0000-0000-000069070000}"/>
    <cellStyle name="Comma [0] 6 4 2 3 2" xfId="32423" xr:uid="{EE93A7A2-D408-4AFE-9423-C440104C62A4}"/>
    <cellStyle name="Comma [0] 6 4 2 4" xfId="23671" xr:uid="{5E3CC024-0C89-4CD2-9136-49FC02113BD5}"/>
    <cellStyle name="Comma [0] 6 4 3" xfId="8353" xr:uid="{00000000-0005-0000-0000-00006A070000}"/>
    <cellStyle name="Comma [0] 6 4 3 2" xfId="17106" xr:uid="{00000000-0005-0000-0000-00006B070000}"/>
    <cellStyle name="Comma [0] 6 4 3 2 2" xfId="34611" xr:uid="{13EC85AE-9630-4722-911F-642D33FDE191}"/>
    <cellStyle name="Comma [0] 6 4 3 3" xfId="25859" xr:uid="{445A28F8-35FC-43B7-AE88-B9D5626B2FA8}"/>
    <cellStyle name="Comma [0] 6 4 4" xfId="12730" xr:uid="{00000000-0005-0000-0000-00006C070000}"/>
    <cellStyle name="Comma [0] 6 4 4 2" xfId="30235" xr:uid="{32EAD539-0106-4340-B4CD-F2E0AFF85535}"/>
    <cellStyle name="Comma [0] 6 4 5" xfId="21483" xr:uid="{304D7311-27E3-478E-A62C-D112C7866B49}"/>
    <cellStyle name="Comma [0] 6 5" xfId="5070" xr:uid="{00000000-0005-0000-0000-00006D070000}"/>
    <cellStyle name="Comma [0] 6 5 2" xfId="9447" xr:uid="{00000000-0005-0000-0000-00006E070000}"/>
    <cellStyle name="Comma [0] 6 5 2 2" xfId="18200" xr:uid="{00000000-0005-0000-0000-00006F070000}"/>
    <cellStyle name="Comma [0] 6 5 2 2 2" xfId="35705" xr:uid="{BCC22203-572D-4DE2-BDE1-BEB80C7AD9EA}"/>
    <cellStyle name="Comma [0] 6 5 2 3" xfId="26953" xr:uid="{B42F34E8-58F0-44F9-BBBA-EE1283E69D89}"/>
    <cellStyle name="Comma [0] 6 5 3" xfId="13824" xr:uid="{00000000-0005-0000-0000-000070070000}"/>
    <cellStyle name="Comma [0] 6 5 3 2" xfId="31329" xr:uid="{A5E1C8FC-7D10-4408-8E01-AC8B0B600C76}"/>
    <cellStyle name="Comma [0] 6 5 4" xfId="22577" xr:uid="{C312E78F-284E-4B8B-8A95-79CEE13D9B88}"/>
    <cellStyle name="Comma [0] 6 6" xfId="7259" xr:uid="{00000000-0005-0000-0000-000071070000}"/>
    <cellStyle name="Comma [0] 6 6 2" xfId="16012" xr:uid="{00000000-0005-0000-0000-000072070000}"/>
    <cellStyle name="Comma [0] 6 6 2 2" xfId="33517" xr:uid="{DE9FD310-2C76-42FD-A15A-949B177AE070}"/>
    <cellStyle name="Comma [0] 6 6 3" xfId="24765" xr:uid="{E79D0960-08F3-4432-8DA1-89944D8E79FD}"/>
    <cellStyle name="Comma [0] 6 7" xfId="11636" xr:uid="{00000000-0005-0000-0000-000073070000}"/>
    <cellStyle name="Comma [0] 6 7 2" xfId="29141" xr:uid="{994AE0A7-A60C-4CA5-96D5-81CCE26D6681}"/>
    <cellStyle name="Comma [0] 6 8" xfId="20389" xr:uid="{A6B2FEB4-436F-4C1E-A8D6-33C973389F1A}"/>
    <cellStyle name="Comma [0] 7" xfId="3098" xr:uid="{00000000-0005-0000-0000-000074070000}"/>
    <cellStyle name="Comma [0] 7 2" xfId="3652" xr:uid="{00000000-0005-0000-0000-000075070000}"/>
    <cellStyle name="Comma [0] 7 2 2" xfId="4748" xr:uid="{00000000-0005-0000-0000-000076070000}"/>
    <cellStyle name="Comma [0] 7 2 2 2" xfId="6937" xr:uid="{00000000-0005-0000-0000-000077070000}"/>
    <cellStyle name="Comma [0] 7 2 2 2 2" xfId="11314" xr:uid="{00000000-0005-0000-0000-000078070000}"/>
    <cellStyle name="Comma [0] 7 2 2 2 2 2" xfId="20067" xr:uid="{00000000-0005-0000-0000-000079070000}"/>
    <cellStyle name="Comma [0] 7 2 2 2 2 2 2" xfId="37572" xr:uid="{02D3E3A1-43D0-4844-ADA0-9DD0F255C270}"/>
    <cellStyle name="Comma [0] 7 2 2 2 2 3" xfId="28820" xr:uid="{3539B8BA-3528-4DD7-8FAA-867A658B822A}"/>
    <cellStyle name="Comma [0] 7 2 2 2 3" xfId="15691" xr:uid="{00000000-0005-0000-0000-00007A070000}"/>
    <cellStyle name="Comma [0] 7 2 2 2 3 2" xfId="33196" xr:uid="{12F75653-0726-4F22-A534-B9CC7A47F602}"/>
    <cellStyle name="Comma [0] 7 2 2 2 4" xfId="24444" xr:uid="{0F79DF48-0D8E-4290-954D-FF05D49C9A31}"/>
    <cellStyle name="Comma [0] 7 2 2 3" xfId="9126" xr:uid="{00000000-0005-0000-0000-00007B070000}"/>
    <cellStyle name="Comma [0] 7 2 2 3 2" xfId="17879" xr:uid="{00000000-0005-0000-0000-00007C070000}"/>
    <cellStyle name="Comma [0] 7 2 2 3 2 2" xfId="35384" xr:uid="{CAA6908F-7470-470C-9D13-257076DA897E}"/>
    <cellStyle name="Comma [0] 7 2 2 3 3" xfId="26632" xr:uid="{556F53FE-3FED-4504-90CF-7CDB4475AC2B}"/>
    <cellStyle name="Comma [0] 7 2 2 4" xfId="13503" xr:uid="{00000000-0005-0000-0000-00007D070000}"/>
    <cellStyle name="Comma [0] 7 2 2 4 2" xfId="31008" xr:uid="{903E15A7-BDAD-4D80-8B44-A348AA12B289}"/>
    <cellStyle name="Comma [0] 7 2 2 5" xfId="22256" xr:uid="{EA886D4D-7EE0-4CFF-9D22-7E030034BB2A}"/>
    <cellStyle name="Comma [0] 7 2 3" xfId="5843" xr:uid="{00000000-0005-0000-0000-00007E070000}"/>
    <cellStyle name="Comma [0] 7 2 3 2" xfId="10220" xr:uid="{00000000-0005-0000-0000-00007F070000}"/>
    <cellStyle name="Comma [0] 7 2 3 2 2" xfId="18973" xr:uid="{00000000-0005-0000-0000-000080070000}"/>
    <cellStyle name="Comma [0] 7 2 3 2 2 2" xfId="36478" xr:uid="{8B73BB13-37CF-44EB-9B02-4E9E06ED0AA8}"/>
    <cellStyle name="Comma [0] 7 2 3 2 3" xfId="27726" xr:uid="{40E84AFF-B241-48CE-A731-2C2BE7334001}"/>
    <cellStyle name="Comma [0] 7 2 3 3" xfId="14597" xr:uid="{00000000-0005-0000-0000-000081070000}"/>
    <cellStyle name="Comma [0] 7 2 3 3 2" xfId="32102" xr:uid="{99D847B5-D790-4652-97F7-6CE34C2C4963}"/>
    <cellStyle name="Comma [0] 7 2 3 4" xfId="23350" xr:uid="{76151EE3-5C03-4EC8-9287-28B6E639F35E}"/>
    <cellStyle name="Comma [0] 7 2 4" xfId="8032" xr:uid="{00000000-0005-0000-0000-000082070000}"/>
    <cellStyle name="Comma [0] 7 2 4 2" xfId="16785" xr:uid="{00000000-0005-0000-0000-000083070000}"/>
    <cellStyle name="Comma [0] 7 2 4 2 2" xfId="34290" xr:uid="{BF61D630-00F5-4FFE-92BC-E5A564E9F601}"/>
    <cellStyle name="Comma [0] 7 2 4 3" xfId="25538" xr:uid="{C5A8C5E8-C7B3-448D-A706-CDA64C5196F1}"/>
    <cellStyle name="Comma [0] 7 2 5" xfId="12409" xr:uid="{00000000-0005-0000-0000-000084070000}"/>
    <cellStyle name="Comma [0] 7 2 5 2" xfId="29914" xr:uid="{8BCA8A0B-F0F4-417F-96C4-8C187105C000}"/>
    <cellStyle name="Comma [0] 7 2 6" xfId="21162" xr:uid="{6473F626-59C6-44CA-B041-171EE40133D9}"/>
    <cellStyle name="Comma [0] 7 3" xfId="4200" xr:uid="{00000000-0005-0000-0000-000085070000}"/>
    <cellStyle name="Comma [0] 7 3 2" xfId="6389" xr:uid="{00000000-0005-0000-0000-000086070000}"/>
    <cellStyle name="Comma [0] 7 3 2 2" xfId="10766" xr:uid="{00000000-0005-0000-0000-000087070000}"/>
    <cellStyle name="Comma [0] 7 3 2 2 2" xfId="19519" xr:uid="{00000000-0005-0000-0000-000088070000}"/>
    <cellStyle name="Comma [0] 7 3 2 2 2 2" xfId="37024" xr:uid="{7868B577-E1F6-4133-A1EA-B5CF3415C6E2}"/>
    <cellStyle name="Comma [0] 7 3 2 2 3" xfId="28272" xr:uid="{1F2DF33F-D9AA-468C-9DDB-B3990E2BF4C6}"/>
    <cellStyle name="Comma [0] 7 3 2 3" xfId="15143" xr:uid="{00000000-0005-0000-0000-000089070000}"/>
    <cellStyle name="Comma [0] 7 3 2 3 2" xfId="32648" xr:uid="{DBDBAD31-CC30-4648-8396-46941016AC35}"/>
    <cellStyle name="Comma [0] 7 3 2 4" xfId="23896" xr:uid="{BD6769A6-1BE1-4BD4-901E-966C5936CC30}"/>
    <cellStyle name="Comma [0] 7 3 3" xfId="8578" xr:uid="{00000000-0005-0000-0000-00008A070000}"/>
    <cellStyle name="Comma [0] 7 3 3 2" xfId="17331" xr:uid="{00000000-0005-0000-0000-00008B070000}"/>
    <cellStyle name="Comma [0] 7 3 3 2 2" xfId="34836" xr:uid="{FF762AAE-7E89-4E5C-9F85-83FFCDEDE46C}"/>
    <cellStyle name="Comma [0] 7 3 3 3" xfId="26084" xr:uid="{56849700-1D34-46DE-85E3-E0B6E98ADE7A}"/>
    <cellStyle name="Comma [0] 7 3 4" xfId="12955" xr:uid="{00000000-0005-0000-0000-00008C070000}"/>
    <cellStyle name="Comma [0] 7 3 4 2" xfId="30460" xr:uid="{421ADFD8-DB27-415E-A158-6546299BF47D}"/>
    <cellStyle name="Comma [0] 7 3 5" xfId="21708" xr:uid="{C45F7BB1-BA37-4326-BDB2-284A85381A99}"/>
    <cellStyle name="Comma [0] 7 4" xfId="5295" xr:uid="{00000000-0005-0000-0000-00008D070000}"/>
    <cellStyle name="Comma [0] 7 4 2" xfId="9672" xr:uid="{00000000-0005-0000-0000-00008E070000}"/>
    <cellStyle name="Comma [0] 7 4 2 2" xfId="18425" xr:uid="{00000000-0005-0000-0000-00008F070000}"/>
    <cellStyle name="Comma [0] 7 4 2 2 2" xfId="35930" xr:uid="{BFAD5B11-E5C5-428A-A38E-B556B5482AF5}"/>
    <cellStyle name="Comma [0] 7 4 2 3" xfId="27178" xr:uid="{AF6EFD10-F146-4E6A-ACD0-2C822FDE2114}"/>
    <cellStyle name="Comma [0] 7 4 3" xfId="14049" xr:uid="{00000000-0005-0000-0000-000090070000}"/>
    <cellStyle name="Comma [0] 7 4 3 2" xfId="31554" xr:uid="{E8A72266-7FA3-4393-9B32-0DD4298477E7}"/>
    <cellStyle name="Comma [0] 7 4 4" xfId="22802" xr:uid="{40C011AB-460F-464E-ADFE-7447E4D53BAE}"/>
    <cellStyle name="Comma [0] 7 5" xfId="7484" xr:uid="{00000000-0005-0000-0000-000091070000}"/>
    <cellStyle name="Comma [0] 7 5 2" xfId="16237" xr:uid="{00000000-0005-0000-0000-000092070000}"/>
    <cellStyle name="Comma [0] 7 5 2 2" xfId="33742" xr:uid="{DD57688D-B560-4B24-8689-6B6E67BB8A01}"/>
    <cellStyle name="Comma [0] 7 5 3" xfId="24990" xr:uid="{9BF1AF19-9ACF-48B1-9821-DA167E3CF398}"/>
    <cellStyle name="Comma [0] 7 6" xfId="11861" xr:uid="{00000000-0005-0000-0000-000093070000}"/>
    <cellStyle name="Comma [0] 7 6 2" xfId="29366" xr:uid="{B02BE5FA-B5A6-4331-816A-3CAA780D767F}"/>
    <cellStyle name="Comma [0] 7 7" xfId="20614" xr:uid="{69D90B5D-510B-49F3-BBAA-A3E090812250}"/>
    <cellStyle name="Comma [0] 8" xfId="3377" xr:uid="{00000000-0005-0000-0000-000094070000}"/>
    <cellStyle name="Comma [0] 8 2" xfId="4474" xr:uid="{00000000-0005-0000-0000-000095070000}"/>
    <cellStyle name="Comma [0] 8 2 2" xfId="6663" xr:uid="{00000000-0005-0000-0000-000096070000}"/>
    <cellStyle name="Comma [0] 8 2 2 2" xfId="11040" xr:uid="{00000000-0005-0000-0000-000097070000}"/>
    <cellStyle name="Comma [0] 8 2 2 2 2" xfId="19793" xr:uid="{00000000-0005-0000-0000-000098070000}"/>
    <cellStyle name="Comma [0] 8 2 2 2 2 2" xfId="37298" xr:uid="{9947FFF2-6C26-43DE-8554-EF43FC937C82}"/>
    <cellStyle name="Comma [0] 8 2 2 2 3" xfId="28546" xr:uid="{75BE4216-A004-4B1C-A2E9-AAD72E80BDB0}"/>
    <cellStyle name="Comma [0] 8 2 2 3" xfId="15417" xr:uid="{00000000-0005-0000-0000-000099070000}"/>
    <cellStyle name="Comma [0] 8 2 2 3 2" xfId="32922" xr:uid="{712344D5-B7F2-462A-80B5-F55B0EB8D585}"/>
    <cellStyle name="Comma [0] 8 2 2 4" xfId="24170" xr:uid="{B8BF3890-31F7-45DE-84B5-110452485135}"/>
    <cellStyle name="Comma [0] 8 2 3" xfId="8852" xr:uid="{00000000-0005-0000-0000-00009A070000}"/>
    <cellStyle name="Comma [0] 8 2 3 2" xfId="17605" xr:uid="{00000000-0005-0000-0000-00009B070000}"/>
    <cellStyle name="Comma [0] 8 2 3 2 2" xfId="35110" xr:uid="{CF251FE3-D0EA-4596-AD31-C18A67CE762C}"/>
    <cellStyle name="Comma [0] 8 2 3 3" xfId="26358" xr:uid="{ED998E34-52F9-4D07-807E-2D85851B57D7}"/>
    <cellStyle name="Comma [0] 8 2 4" xfId="13229" xr:uid="{00000000-0005-0000-0000-00009C070000}"/>
    <cellStyle name="Comma [0] 8 2 4 2" xfId="30734" xr:uid="{EA97B0E1-8A08-41EB-84E1-77B74BC24BFC}"/>
    <cellStyle name="Comma [0] 8 2 5" xfId="21982" xr:uid="{2D7399DD-4ACE-4D67-AD17-2A5E18B47F80}"/>
    <cellStyle name="Comma [0] 8 3" xfId="5569" xr:uid="{00000000-0005-0000-0000-00009D070000}"/>
    <cellStyle name="Comma [0] 8 3 2" xfId="9946" xr:uid="{00000000-0005-0000-0000-00009E070000}"/>
    <cellStyle name="Comma [0] 8 3 2 2" xfId="18699" xr:uid="{00000000-0005-0000-0000-00009F070000}"/>
    <cellStyle name="Comma [0] 8 3 2 2 2" xfId="36204" xr:uid="{08146C18-FCFD-4ECC-93A5-B62CFDEE998A}"/>
    <cellStyle name="Comma [0] 8 3 2 3" xfId="27452" xr:uid="{1D5C40FD-4B48-4A60-BD36-82B56E2B4DFC}"/>
    <cellStyle name="Comma [0] 8 3 3" xfId="14323" xr:uid="{00000000-0005-0000-0000-0000A0070000}"/>
    <cellStyle name="Comma [0] 8 3 3 2" xfId="31828" xr:uid="{9F2DB76D-A963-4424-B6F3-6010971BF028}"/>
    <cellStyle name="Comma [0] 8 3 4" xfId="23076" xr:uid="{53AC6A21-B4E1-405F-8104-29F71C9F3A53}"/>
    <cellStyle name="Comma [0] 8 4" xfId="7758" xr:uid="{00000000-0005-0000-0000-0000A1070000}"/>
    <cellStyle name="Comma [0] 8 4 2" xfId="16511" xr:uid="{00000000-0005-0000-0000-0000A2070000}"/>
    <cellStyle name="Comma [0] 8 4 2 2" xfId="34016" xr:uid="{0F1F860F-0184-4A66-9C9C-DDEB5998855F}"/>
    <cellStyle name="Comma [0] 8 4 3" xfId="25264" xr:uid="{F590D861-8AB3-436C-ABCC-BF682F4D0F18}"/>
    <cellStyle name="Comma [0] 8 5" xfId="12135" xr:uid="{00000000-0005-0000-0000-0000A3070000}"/>
    <cellStyle name="Comma [0] 8 5 2" xfId="29640" xr:uid="{34C12CC6-2545-4F62-AA84-AE7FB81D9E74}"/>
    <cellStyle name="Comma [0] 8 6" xfId="20888" xr:uid="{38FF7646-07F5-4A85-B74D-929C6A70CE0C}"/>
    <cellStyle name="Comma [0] 9" xfId="3927" xr:uid="{00000000-0005-0000-0000-0000A4070000}"/>
    <cellStyle name="Comma [0] 9 2" xfId="6116" xr:uid="{00000000-0005-0000-0000-0000A5070000}"/>
    <cellStyle name="Comma [0] 9 2 2" xfId="10493" xr:uid="{00000000-0005-0000-0000-0000A6070000}"/>
    <cellStyle name="Comma [0] 9 2 2 2" xfId="19246" xr:uid="{00000000-0005-0000-0000-0000A7070000}"/>
    <cellStyle name="Comma [0] 9 2 2 2 2" xfId="36751" xr:uid="{9A88BB8D-E890-47D2-82C2-DEB78974D68F}"/>
    <cellStyle name="Comma [0] 9 2 2 3" xfId="27999" xr:uid="{71128E74-19D6-44CA-86CC-80F40AE098DC}"/>
    <cellStyle name="Comma [0] 9 2 3" xfId="14870" xr:uid="{00000000-0005-0000-0000-0000A8070000}"/>
    <cellStyle name="Comma [0] 9 2 3 2" xfId="32375" xr:uid="{44184D85-BEA5-4888-B112-F2F7FD7908A7}"/>
    <cellStyle name="Comma [0] 9 2 4" xfId="23623" xr:uid="{9E56B1C0-5BE5-4E65-8385-38FEBFA36777}"/>
    <cellStyle name="Comma [0] 9 3" xfId="8305" xr:uid="{00000000-0005-0000-0000-0000A9070000}"/>
    <cellStyle name="Comma [0] 9 3 2" xfId="17058" xr:uid="{00000000-0005-0000-0000-0000AA070000}"/>
    <cellStyle name="Comma [0] 9 3 2 2" xfId="34563" xr:uid="{3D964151-1B38-42D3-8848-F0E7BD58931D}"/>
    <cellStyle name="Comma [0] 9 3 3" xfId="25811" xr:uid="{19EA816E-948C-4D05-9544-726A241038EC}"/>
    <cellStyle name="Comma [0] 9 4" xfId="12682" xr:uid="{00000000-0005-0000-0000-0000AB070000}"/>
    <cellStyle name="Comma [0] 9 4 2" xfId="30187" xr:uid="{42C9B0A7-35B9-4596-B11F-7958940A10E4}"/>
    <cellStyle name="Comma [0] 9 5" xfId="21435" xr:uid="{FBD3473C-2C6B-4C8A-A7CD-A295096879B7}"/>
    <cellStyle name="Comma 10" xfId="2939" xr:uid="{00000000-0005-0000-0000-0000AC070000}"/>
    <cellStyle name="Comma 10 2" xfId="3051" xr:uid="{00000000-0005-0000-0000-0000AD070000}"/>
    <cellStyle name="Comma 10 2 2" xfId="3327" xr:uid="{00000000-0005-0000-0000-0000AE070000}"/>
    <cellStyle name="Comma 10 2 2 2" xfId="3880" xr:uid="{00000000-0005-0000-0000-0000AF070000}"/>
    <cellStyle name="Comma 10 2 2 2 2" xfId="4976" xr:uid="{00000000-0005-0000-0000-0000B0070000}"/>
    <cellStyle name="Comma 10 2 2 2 2 2" xfId="7165" xr:uid="{00000000-0005-0000-0000-0000B1070000}"/>
    <cellStyle name="Comma 10 2 2 2 2 2 2" xfId="11542" xr:uid="{00000000-0005-0000-0000-0000B2070000}"/>
    <cellStyle name="Comma 10 2 2 2 2 2 2 2" xfId="20295" xr:uid="{00000000-0005-0000-0000-0000B3070000}"/>
    <cellStyle name="Comma 10 2 2 2 2 2 2 2 2" xfId="37800" xr:uid="{37876FC2-2032-4B1B-B1C1-ABFC8916F95C}"/>
    <cellStyle name="Comma 10 2 2 2 2 2 2 3" xfId="29048" xr:uid="{4AAC6379-3C24-4435-AC24-AD869164E47F}"/>
    <cellStyle name="Comma 10 2 2 2 2 2 3" xfId="15919" xr:uid="{00000000-0005-0000-0000-0000B4070000}"/>
    <cellStyle name="Comma 10 2 2 2 2 2 3 2" xfId="33424" xr:uid="{3332FF36-B073-4A60-927F-EBC9637D2A82}"/>
    <cellStyle name="Comma 10 2 2 2 2 2 4" xfId="24672" xr:uid="{0A25CEF6-04D8-47EC-A9FB-D44B540A4A48}"/>
    <cellStyle name="Comma 10 2 2 2 2 3" xfId="9354" xr:uid="{00000000-0005-0000-0000-0000B5070000}"/>
    <cellStyle name="Comma 10 2 2 2 2 3 2" xfId="18107" xr:uid="{00000000-0005-0000-0000-0000B6070000}"/>
    <cellStyle name="Comma 10 2 2 2 2 3 2 2" xfId="35612" xr:uid="{A4010F4D-A86E-4124-A5AF-1F4D31DDADE5}"/>
    <cellStyle name="Comma 10 2 2 2 2 3 3" xfId="26860" xr:uid="{DB51AD88-EEA8-4EC5-93EF-1F0D6082EC72}"/>
    <cellStyle name="Comma 10 2 2 2 2 4" xfId="13731" xr:uid="{00000000-0005-0000-0000-0000B7070000}"/>
    <cellStyle name="Comma 10 2 2 2 2 4 2" xfId="31236" xr:uid="{E35E9188-72CB-4EE6-8544-990376B53895}"/>
    <cellStyle name="Comma 10 2 2 2 2 5" xfId="22484" xr:uid="{D989BE92-4151-4708-941D-AC07D6BAA9EF}"/>
    <cellStyle name="Comma 10 2 2 2 3" xfId="6071" xr:uid="{00000000-0005-0000-0000-0000B8070000}"/>
    <cellStyle name="Comma 10 2 2 2 3 2" xfId="10448" xr:uid="{00000000-0005-0000-0000-0000B9070000}"/>
    <cellStyle name="Comma 10 2 2 2 3 2 2" xfId="19201" xr:uid="{00000000-0005-0000-0000-0000BA070000}"/>
    <cellStyle name="Comma 10 2 2 2 3 2 2 2" xfId="36706" xr:uid="{C6ED2A63-372F-4851-9F7E-F861B36FB45E}"/>
    <cellStyle name="Comma 10 2 2 2 3 2 3" xfId="27954" xr:uid="{6DEF4833-5C84-4B81-9893-4399201419F1}"/>
    <cellStyle name="Comma 10 2 2 2 3 3" xfId="14825" xr:uid="{00000000-0005-0000-0000-0000BB070000}"/>
    <cellStyle name="Comma 10 2 2 2 3 3 2" xfId="32330" xr:uid="{A7308FE7-3353-4B85-80EC-19D6529E7604}"/>
    <cellStyle name="Comma 10 2 2 2 3 4" xfId="23578" xr:uid="{E48C09B5-766A-4D68-B163-829509C70CB1}"/>
    <cellStyle name="Comma 10 2 2 2 4" xfId="8260" xr:uid="{00000000-0005-0000-0000-0000BC070000}"/>
    <cellStyle name="Comma 10 2 2 2 4 2" xfId="17013" xr:uid="{00000000-0005-0000-0000-0000BD070000}"/>
    <cellStyle name="Comma 10 2 2 2 4 2 2" xfId="34518" xr:uid="{EA41C9DB-FAC7-4855-B03B-6ECAFF6FC549}"/>
    <cellStyle name="Comma 10 2 2 2 4 3" xfId="25766" xr:uid="{83F5E5CC-9071-45F3-9767-9DA48746047A}"/>
    <cellStyle name="Comma 10 2 2 2 5" xfId="12637" xr:uid="{00000000-0005-0000-0000-0000BE070000}"/>
    <cellStyle name="Comma 10 2 2 2 5 2" xfId="30142" xr:uid="{FB16D937-DC64-406A-92CD-D629460B26F8}"/>
    <cellStyle name="Comma 10 2 2 2 6" xfId="21390" xr:uid="{F70E9605-38E6-4484-AC58-F83CB983C7CC}"/>
    <cellStyle name="Comma 10 2 2 3" xfId="4428" xr:uid="{00000000-0005-0000-0000-0000BF070000}"/>
    <cellStyle name="Comma 10 2 2 3 2" xfId="6617" xr:uid="{00000000-0005-0000-0000-0000C0070000}"/>
    <cellStyle name="Comma 10 2 2 3 2 2" xfId="10994" xr:uid="{00000000-0005-0000-0000-0000C1070000}"/>
    <cellStyle name="Comma 10 2 2 3 2 2 2" xfId="19747" xr:uid="{00000000-0005-0000-0000-0000C2070000}"/>
    <cellStyle name="Comma 10 2 2 3 2 2 2 2" xfId="37252" xr:uid="{F201CC7F-C210-4DA2-948C-8332CD9586AC}"/>
    <cellStyle name="Comma 10 2 2 3 2 2 3" xfId="28500" xr:uid="{D02A1E7D-28C1-41BF-B58B-A744D90FAADC}"/>
    <cellStyle name="Comma 10 2 2 3 2 3" xfId="15371" xr:uid="{00000000-0005-0000-0000-0000C3070000}"/>
    <cellStyle name="Comma 10 2 2 3 2 3 2" xfId="32876" xr:uid="{66908450-9966-4862-844F-ABAD541D1714}"/>
    <cellStyle name="Comma 10 2 2 3 2 4" xfId="24124" xr:uid="{464C8D61-D381-4846-BE3D-2FBF5249DAFF}"/>
    <cellStyle name="Comma 10 2 2 3 3" xfId="8806" xr:uid="{00000000-0005-0000-0000-0000C4070000}"/>
    <cellStyle name="Comma 10 2 2 3 3 2" xfId="17559" xr:uid="{00000000-0005-0000-0000-0000C5070000}"/>
    <cellStyle name="Comma 10 2 2 3 3 2 2" xfId="35064" xr:uid="{213B281A-64B5-48B8-9AC7-B6568F56A8A3}"/>
    <cellStyle name="Comma 10 2 2 3 3 3" xfId="26312" xr:uid="{A86B8986-5E07-471B-8431-8103A825F252}"/>
    <cellStyle name="Comma 10 2 2 3 4" xfId="13183" xr:uid="{00000000-0005-0000-0000-0000C6070000}"/>
    <cellStyle name="Comma 10 2 2 3 4 2" xfId="30688" xr:uid="{9AEB43BE-9024-42E9-A36F-E78848DCB2C0}"/>
    <cellStyle name="Comma 10 2 2 3 5" xfId="21936" xr:uid="{5AF95BC8-EF2B-4C16-88D3-2A3F24203493}"/>
    <cellStyle name="Comma 10 2 2 4" xfId="5523" xr:uid="{00000000-0005-0000-0000-0000C7070000}"/>
    <cellStyle name="Comma 10 2 2 4 2" xfId="9900" xr:uid="{00000000-0005-0000-0000-0000C8070000}"/>
    <cellStyle name="Comma 10 2 2 4 2 2" xfId="18653" xr:uid="{00000000-0005-0000-0000-0000C9070000}"/>
    <cellStyle name="Comma 10 2 2 4 2 2 2" xfId="36158" xr:uid="{DA78A055-6E0D-4D4D-AB71-B07982972009}"/>
    <cellStyle name="Comma 10 2 2 4 2 3" xfId="27406" xr:uid="{810170AE-2FDD-4AE7-83E3-CD7391584688}"/>
    <cellStyle name="Comma 10 2 2 4 3" xfId="14277" xr:uid="{00000000-0005-0000-0000-0000CA070000}"/>
    <cellStyle name="Comma 10 2 2 4 3 2" xfId="31782" xr:uid="{C00DD927-527F-47C6-AAB1-0CB06F3291E2}"/>
    <cellStyle name="Comma 10 2 2 4 4" xfId="23030" xr:uid="{F34D0E6E-640F-4373-8580-84BF78F0192A}"/>
    <cellStyle name="Comma 10 2 2 5" xfId="7712" xr:uid="{00000000-0005-0000-0000-0000CB070000}"/>
    <cellStyle name="Comma 10 2 2 5 2" xfId="16465" xr:uid="{00000000-0005-0000-0000-0000CC070000}"/>
    <cellStyle name="Comma 10 2 2 5 2 2" xfId="33970" xr:uid="{0A7DCF18-6EA4-4793-B721-EC7216EBDDF4}"/>
    <cellStyle name="Comma 10 2 2 5 3" xfId="25218" xr:uid="{6F6BAB80-A844-4C77-9579-DC03BB7526FA}"/>
    <cellStyle name="Comma 10 2 2 6" xfId="12089" xr:uid="{00000000-0005-0000-0000-0000CD070000}"/>
    <cellStyle name="Comma 10 2 2 6 2" xfId="29594" xr:uid="{20F078E3-58D5-44F3-91B4-6FC63C64CB98}"/>
    <cellStyle name="Comma 10 2 2 7" xfId="20842" xr:uid="{492EC345-0191-4DEF-A0A5-50601BB29B76}"/>
    <cellStyle name="Comma 10 2 3" xfId="3606" xr:uid="{00000000-0005-0000-0000-0000CE070000}"/>
    <cellStyle name="Comma 10 2 3 2" xfId="4702" xr:uid="{00000000-0005-0000-0000-0000CF070000}"/>
    <cellStyle name="Comma 10 2 3 2 2" xfId="6891" xr:uid="{00000000-0005-0000-0000-0000D0070000}"/>
    <cellStyle name="Comma 10 2 3 2 2 2" xfId="11268" xr:uid="{00000000-0005-0000-0000-0000D1070000}"/>
    <cellStyle name="Comma 10 2 3 2 2 2 2" xfId="20021" xr:uid="{00000000-0005-0000-0000-0000D2070000}"/>
    <cellStyle name="Comma 10 2 3 2 2 2 2 2" xfId="37526" xr:uid="{7028B7A8-2ACC-415A-A143-7D6591159650}"/>
    <cellStyle name="Comma 10 2 3 2 2 2 3" xfId="28774" xr:uid="{713ADB19-7E3F-4E7C-8CC7-7D0001775B27}"/>
    <cellStyle name="Comma 10 2 3 2 2 3" xfId="15645" xr:uid="{00000000-0005-0000-0000-0000D3070000}"/>
    <cellStyle name="Comma 10 2 3 2 2 3 2" xfId="33150" xr:uid="{5DC10E71-295C-41BD-9320-F455DC5214EE}"/>
    <cellStyle name="Comma 10 2 3 2 2 4" xfId="24398" xr:uid="{87DE86AC-EADE-4002-B8A6-77C5B94CC8B0}"/>
    <cellStyle name="Comma 10 2 3 2 3" xfId="9080" xr:uid="{00000000-0005-0000-0000-0000D4070000}"/>
    <cellStyle name="Comma 10 2 3 2 3 2" xfId="17833" xr:uid="{00000000-0005-0000-0000-0000D5070000}"/>
    <cellStyle name="Comma 10 2 3 2 3 2 2" xfId="35338" xr:uid="{9B37B402-39AC-4276-B7C1-4A34A622E937}"/>
    <cellStyle name="Comma 10 2 3 2 3 3" xfId="26586" xr:uid="{8B5A8DF0-1C23-4508-9EA7-B95028EBE530}"/>
    <cellStyle name="Comma 10 2 3 2 4" xfId="13457" xr:uid="{00000000-0005-0000-0000-0000D6070000}"/>
    <cellStyle name="Comma 10 2 3 2 4 2" xfId="30962" xr:uid="{6142C104-C96C-4518-809A-0B6B392F748C}"/>
    <cellStyle name="Comma 10 2 3 2 5" xfId="22210" xr:uid="{38E96FEF-31EC-493A-BD64-8AC3A8E386C7}"/>
    <cellStyle name="Comma 10 2 3 3" xfId="5797" xr:uid="{00000000-0005-0000-0000-0000D7070000}"/>
    <cellStyle name="Comma 10 2 3 3 2" xfId="10174" xr:uid="{00000000-0005-0000-0000-0000D8070000}"/>
    <cellStyle name="Comma 10 2 3 3 2 2" xfId="18927" xr:uid="{00000000-0005-0000-0000-0000D9070000}"/>
    <cellStyle name="Comma 10 2 3 3 2 2 2" xfId="36432" xr:uid="{80415288-F6BD-40F8-A159-F5CDF2FFECA3}"/>
    <cellStyle name="Comma 10 2 3 3 2 3" xfId="27680" xr:uid="{14CF7563-6A81-427F-B890-75E395E37AB3}"/>
    <cellStyle name="Comma 10 2 3 3 3" xfId="14551" xr:uid="{00000000-0005-0000-0000-0000DA070000}"/>
    <cellStyle name="Comma 10 2 3 3 3 2" xfId="32056" xr:uid="{F8EE79D9-32C8-4C7D-AF86-0E3D41B77997}"/>
    <cellStyle name="Comma 10 2 3 3 4" xfId="23304" xr:uid="{801B6E34-2DED-4315-815A-0E2842B1428B}"/>
    <cellStyle name="Comma 10 2 3 4" xfId="7986" xr:uid="{00000000-0005-0000-0000-0000DB070000}"/>
    <cellStyle name="Comma 10 2 3 4 2" xfId="16739" xr:uid="{00000000-0005-0000-0000-0000DC070000}"/>
    <cellStyle name="Comma 10 2 3 4 2 2" xfId="34244" xr:uid="{3A791421-56EC-4FE7-AD56-F3608C6C80FD}"/>
    <cellStyle name="Comma 10 2 3 4 3" xfId="25492" xr:uid="{8D92F9B7-8FAC-473A-8082-1EAB70287B9C}"/>
    <cellStyle name="Comma 10 2 3 5" xfId="12363" xr:uid="{00000000-0005-0000-0000-0000DD070000}"/>
    <cellStyle name="Comma 10 2 3 5 2" xfId="29868" xr:uid="{64F038E3-7B56-45B9-B01A-051B305AFCBD}"/>
    <cellStyle name="Comma 10 2 3 6" xfId="21116" xr:uid="{831562F7-E751-40C7-853F-F415941E3917}"/>
    <cellStyle name="Comma 10 2 4" xfId="4154" xr:uid="{00000000-0005-0000-0000-0000DE070000}"/>
    <cellStyle name="Comma 10 2 4 2" xfId="6343" xr:uid="{00000000-0005-0000-0000-0000DF070000}"/>
    <cellStyle name="Comma 10 2 4 2 2" xfId="10720" xr:uid="{00000000-0005-0000-0000-0000E0070000}"/>
    <cellStyle name="Comma 10 2 4 2 2 2" xfId="19473" xr:uid="{00000000-0005-0000-0000-0000E1070000}"/>
    <cellStyle name="Comma 10 2 4 2 2 2 2" xfId="36978" xr:uid="{B7FD57A4-E3CB-4524-8457-3F4308FD9ED4}"/>
    <cellStyle name="Comma 10 2 4 2 2 3" xfId="28226" xr:uid="{A2117D05-4538-40D7-93C2-1A65B3A64DE7}"/>
    <cellStyle name="Comma 10 2 4 2 3" xfId="15097" xr:uid="{00000000-0005-0000-0000-0000E2070000}"/>
    <cellStyle name="Comma 10 2 4 2 3 2" xfId="32602" xr:uid="{D8F30530-2F0E-4D03-95EB-ACEA9DA444C2}"/>
    <cellStyle name="Comma 10 2 4 2 4" xfId="23850" xr:uid="{3193B241-23CA-4F68-B3C2-3639E1F26433}"/>
    <cellStyle name="Comma 10 2 4 3" xfId="8532" xr:uid="{00000000-0005-0000-0000-0000E3070000}"/>
    <cellStyle name="Comma 10 2 4 3 2" xfId="17285" xr:uid="{00000000-0005-0000-0000-0000E4070000}"/>
    <cellStyle name="Comma 10 2 4 3 2 2" xfId="34790" xr:uid="{244074C2-4650-4859-812D-ADF2D5650443}"/>
    <cellStyle name="Comma 10 2 4 3 3" xfId="26038" xr:uid="{B92154E6-9498-448A-AD57-8B3F7FF4C0A1}"/>
    <cellStyle name="Comma 10 2 4 4" xfId="12909" xr:uid="{00000000-0005-0000-0000-0000E5070000}"/>
    <cellStyle name="Comma 10 2 4 4 2" xfId="30414" xr:uid="{CCD516F3-D9CA-43E1-AC3A-284918AD96FE}"/>
    <cellStyle name="Comma 10 2 4 5" xfId="21662" xr:uid="{3567CF73-C3DD-4F53-A09D-3152048F8E65}"/>
    <cellStyle name="Comma 10 2 5" xfId="5249" xr:uid="{00000000-0005-0000-0000-0000E6070000}"/>
    <cellStyle name="Comma 10 2 5 2" xfId="9626" xr:uid="{00000000-0005-0000-0000-0000E7070000}"/>
    <cellStyle name="Comma 10 2 5 2 2" xfId="18379" xr:uid="{00000000-0005-0000-0000-0000E8070000}"/>
    <cellStyle name="Comma 10 2 5 2 2 2" xfId="35884" xr:uid="{C8103808-4A07-4BE0-A9C7-0F5F22BC00A0}"/>
    <cellStyle name="Comma 10 2 5 2 3" xfId="27132" xr:uid="{2569A689-69E9-4A6F-B8A6-B0C29725FDBC}"/>
    <cellStyle name="Comma 10 2 5 3" xfId="14003" xr:uid="{00000000-0005-0000-0000-0000E9070000}"/>
    <cellStyle name="Comma 10 2 5 3 2" xfId="31508" xr:uid="{E8F5B814-A8BB-4802-A426-0A622A953D30}"/>
    <cellStyle name="Comma 10 2 5 4" xfId="22756" xr:uid="{EDAD5EF0-C1C4-4C9C-90D0-807B9EB1C870}"/>
    <cellStyle name="Comma 10 2 6" xfId="7438" xr:uid="{00000000-0005-0000-0000-0000EA070000}"/>
    <cellStyle name="Comma 10 2 6 2" xfId="16191" xr:uid="{00000000-0005-0000-0000-0000EB070000}"/>
    <cellStyle name="Comma 10 2 6 2 2" xfId="33696" xr:uid="{91BC87BF-B316-419C-A22D-2B0A041F5DB0}"/>
    <cellStyle name="Comma 10 2 6 3" xfId="24944" xr:uid="{8C19AEB8-FCC4-49AA-B87E-C8345D7E345B}"/>
    <cellStyle name="Comma 10 2 7" xfId="11815" xr:uid="{00000000-0005-0000-0000-0000EC070000}"/>
    <cellStyle name="Comma 10 2 7 2" xfId="29320" xr:uid="{CAC66DE7-5934-44DF-8747-31C72CCE4AB2}"/>
    <cellStyle name="Comma 10 2 8" xfId="20568" xr:uid="{9F289F18-F279-494A-A8EF-0C3E9EE116F0}"/>
    <cellStyle name="Comma 10 3" xfId="3215" xr:uid="{00000000-0005-0000-0000-0000ED070000}"/>
    <cellStyle name="Comma 10 3 2" xfId="3768" xr:uid="{00000000-0005-0000-0000-0000EE070000}"/>
    <cellStyle name="Comma 10 3 2 2" xfId="4864" xr:uid="{00000000-0005-0000-0000-0000EF070000}"/>
    <cellStyle name="Comma 10 3 2 2 2" xfId="7053" xr:uid="{00000000-0005-0000-0000-0000F0070000}"/>
    <cellStyle name="Comma 10 3 2 2 2 2" xfId="11430" xr:uid="{00000000-0005-0000-0000-0000F1070000}"/>
    <cellStyle name="Comma 10 3 2 2 2 2 2" xfId="20183" xr:uid="{00000000-0005-0000-0000-0000F2070000}"/>
    <cellStyle name="Comma 10 3 2 2 2 2 2 2" xfId="37688" xr:uid="{FFB79021-ED56-465C-99ED-68AB9A1EC9E7}"/>
    <cellStyle name="Comma 10 3 2 2 2 2 3" xfId="28936" xr:uid="{748BB7FB-3B0D-45FD-A9ED-C4F202647CD7}"/>
    <cellStyle name="Comma 10 3 2 2 2 3" xfId="15807" xr:uid="{00000000-0005-0000-0000-0000F3070000}"/>
    <cellStyle name="Comma 10 3 2 2 2 3 2" xfId="33312" xr:uid="{E4484073-435D-4894-8D62-AE7727823AD9}"/>
    <cellStyle name="Comma 10 3 2 2 2 4" xfId="24560" xr:uid="{FC21DC8B-D01F-4D09-99A1-8BD8713A7CCC}"/>
    <cellStyle name="Comma 10 3 2 2 3" xfId="9242" xr:uid="{00000000-0005-0000-0000-0000F4070000}"/>
    <cellStyle name="Comma 10 3 2 2 3 2" xfId="17995" xr:uid="{00000000-0005-0000-0000-0000F5070000}"/>
    <cellStyle name="Comma 10 3 2 2 3 2 2" xfId="35500" xr:uid="{BE34BAAC-31E1-44B3-A900-8E1F942E6EB1}"/>
    <cellStyle name="Comma 10 3 2 2 3 3" xfId="26748" xr:uid="{C83926BB-8631-47C3-90E1-4360E65660B2}"/>
    <cellStyle name="Comma 10 3 2 2 4" xfId="13619" xr:uid="{00000000-0005-0000-0000-0000F6070000}"/>
    <cellStyle name="Comma 10 3 2 2 4 2" xfId="31124" xr:uid="{1DB3CCA4-0730-4D65-ABFD-1FC1ADE2882C}"/>
    <cellStyle name="Comma 10 3 2 2 5" xfId="22372" xr:uid="{4C78097F-A8DE-4D81-ABB5-201ED321E91B}"/>
    <cellStyle name="Comma 10 3 2 3" xfId="5959" xr:uid="{00000000-0005-0000-0000-0000F7070000}"/>
    <cellStyle name="Comma 10 3 2 3 2" xfId="10336" xr:uid="{00000000-0005-0000-0000-0000F8070000}"/>
    <cellStyle name="Comma 10 3 2 3 2 2" xfId="19089" xr:uid="{00000000-0005-0000-0000-0000F9070000}"/>
    <cellStyle name="Comma 10 3 2 3 2 2 2" xfId="36594" xr:uid="{CE3DE828-0373-431F-A627-341B3AF2EB04}"/>
    <cellStyle name="Comma 10 3 2 3 2 3" xfId="27842" xr:uid="{EB1DBBE3-8E23-40A0-9CF0-24EC52C2B2D2}"/>
    <cellStyle name="Comma 10 3 2 3 3" xfId="14713" xr:uid="{00000000-0005-0000-0000-0000FA070000}"/>
    <cellStyle name="Comma 10 3 2 3 3 2" xfId="32218" xr:uid="{E85031FA-8A86-4317-92C9-191187EF4E54}"/>
    <cellStyle name="Comma 10 3 2 3 4" xfId="23466" xr:uid="{7B593788-12BB-4600-9D01-514D23697BF3}"/>
    <cellStyle name="Comma 10 3 2 4" xfId="8148" xr:uid="{00000000-0005-0000-0000-0000FB070000}"/>
    <cellStyle name="Comma 10 3 2 4 2" xfId="16901" xr:uid="{00000000-0005-0000-0000-0000FC070000}"/>
    <cellStyle name="Comma 10 3 2 4 2 2" xfId="34406" xr:uid="{32ACF9D7-91E5-461A-9271-2A187F4DE0AD}"/>
    <cellStyle name="Comma 10 3 2 4 3" xfId="25654" xr:uid="{708AD197-2FE5-4675-9471-9446FC6175EC}"/>
    <cellStyle name="Comma 10 3 2 5" xfId="12525" xr:uid="{00000000-0005-0000-0000-0000FD070000}"/>
    <cellStyle name="Comma 10 3 2 5 2" xfId="30030" xr:uid="{795A6760-A01F-44E5-854B-F9B1A03174D5}"/>
    <cellStyle name="Comma 10 3 2 6" xfId="21278" xr:uid="{CAE91C76-9F99-4E86-8D35-DD349FCADB48}"/>
    <cellStyle name="Comma 10 3 3" xfId="4316" xr:uid="{00000000-0005-0000-0000-0000FE070000}"/>
    <cellStyle name="Comma 10 3 3 2" xfId="6505" xr:uid="{00000000-0005-0000-0000-0000FF070000}"/>
    <cellStyle name="Comma 10 3 3 2 2" xfId="10882" xr:uid="{00000000-0005-0000-0000-000000080000}"/>
    <cellStyle name="Comma 10 3 3 2 2 2" xfId="19635" xr:uid="{00000000-0005-0000-0000-000001080000}"/>
    <cellStyle name="Comma 10 3 3 2 2 2 2" xfId="37140" xr:uid="{74B6AF5F-3466-4316-9D6A-61C9F086A28D}"/>
    <cellStyle name="Comma 10 3 3 2 2 3" xfId="28388" xr:uid="{D6AFAC0D-1967-40D2-BD51-C53F5A606576}"/>
    <cellStyle name="Comma 10 3 3 2 3" xfId="15259" xr:uid="{00000000-0005-0000-0000-000002080000}"/>
    <cellStyle name="Comma 10 3 3 2 3 2" xfId="32764" xr:uid="{9BBD3F6F-1BEB-4C10-9A0B-3C4B5B10D16A}"/>
    <cellStyle name="Comma 10 3 3 2 4" xfId="24012" xr:uid="{4BBC98E6-980B-41AE-A106-D2FE695D611B}"/>
    <cellStyle name="Comma 10 3 3 3" xfId="8694" xr:uid="{00000000-0005-0000-0000-000003080000}"/>
    <cellStyle name="Comma 10 3 3 3 2" xfId="17447" xr:uid="{00000000-0005-0000-0000-000004080000}"/>
    <cellStyle name="Comma 10 3 3 3 2 2" xfId="34952" xr:uid="{BAC38850-5172-408E-AFC6-3397FA90A48D}"/>
    <cellStyle name="Comma 10 3 3 3 3" xfId="26200" xr:uid="{95812C01-95D7-48C0-A98E-912F45A9A5DB}"/>
    <cellStyle name="Comma 10 3 3 4" xfId="13071" xr:uid="{00000000-0005-0000-0000-000005080000}"/>
    <cellStyle name="Comma 10 3 3 4 2" xfId="30576" xr:uid="{B76E0C5C-0BBA-493D-A8E3-9234BB524FCE}"/>
    <cellStyle name="Comma 10 3 3 5" xfId="21824" xr:uid="{9AD473FD-9447-45D6-A430-AAB329B7D768}"/>
    <cellStyle name="Comma 10 3 4" xfId="5411" xr:uid="{00000000-0005-0000-0000-000006080000}"/>
    <cellStyle name="Comma 10 3 4 2" xfId="9788" xr:uid="{00000000-0005-0000-0000-000007080000}"/>
    <cellStyle name="Comma 10 3 4 2 2" xfId="18541" xr:uid="{00000000-0005-0000-0000-000008080000}"/>
    <cellStyle name="Comma 10 3 4 2 2 2" xfId="36046" xr:uid="{F4F745F1-B988-4096-B192-51566719E4EF}"/>
    <cellStyle name="Comma 10 3 4 2 3" xfId="27294" xr:uid="{70965087-FBC9-413C-AD78-1847B16F0DAA}"/>
    <cellStyle name="Comma 10 3 4 3" xfId="14165" xr:uid="{00000000-0005-0000-0000-000009080000}"/>
    <cellStyle name="Comma 10 3 4 3 2" xfId="31670" xr:uid="{781EE4E9-25CA-48B8-9173-6515C2DA2BBF}"/>
    <cellStyle name="Comma 10 3 4 4" xfId="22918" xr:uid="{4FF0E257-FFA6-4E80-8EA9-82BE70D22A5B}"/>
    <cellStyle name="Comma 10 3 5" xfId="7600" xr:uid="{00000000-0005-0000-0000-00000A080000}"/>
    <cellStyle name="Comma 10 3 5 2" xfId="16353" xr:uid="{00000000-0005-0000-0000-00000B080000}"/>
    <cellStyle name="Comma 10 3 5 2 2" xfId="33858" xr:uid="{72280C03-BA36-4575-A9A3-36D59565972E}"/>
    <cellStyle name="Comma 10 3 5 3" xfId="25106" xr:uid="{AEF3F534-72E9-459F-A635-35122C100BE6}"/>
    <cellStyle name="Comma 10 3 6" xfId="11977" xr:uid="{00000000-0005-0000-0000-00000C080000}"/>
    <cellStyle name="Comma 10 3 6 2" xfId="29482" xr:uid="{C035C937-C450-463D-AC65-D9FD94D92DB9}"/>
    <cellStyle name="Comma 10 3 7" xfId="20730" xr:uid="{91BDE5D8-D09A-4D68-B3BC-CAFBF8697B68}"/>
    <cellStyle name="Comma 10 4" xfId="3494" xr:uid="{00000000-0005-0000-0000-00000D080000}"/>
    <cellStyle name="Comma 10 4 2" xfId="4590" xr:uid="{00000000-0005-0000-0000-00000E080000}"/>
    <cellStyle name="Comma 10 4 2 2" xfId="6779" xr:uid="{00000000-0005-0000-0000-00000F080000}"/>
    <cellStyle name="Comma 10 4 2 2 2" xfId="11156" xr:uid="{00000000-0005-0000-0000-000010080000}"/>
    <cellStyle name="Comma 10 4 2 2 2 2" xfId="19909" xr:uid="{00000000-0005-0000-0000-000011080000}"/>
    <cellStyle name="Comma 10 4 2 2 2 2 2" xfId="37414" xr:uid="{C442E404-C48A-44A4-ACF0-6B0147B3B4F8}"/>
    <cellStyle name="Comma 10 4 2 2 2 3" xfId="28662" xr:uid="{550D4F03-C736-4917-B0A0-A0F177EC94A4}"/>
    <cellStyle name="Comma 10 4 2 2 3" xfId="15533" xr:uid="{00000000-0005-0000-0000-000012080000}"/>
    <cellStyle name="Comma 10 4 2 2 3 2" xfId="33038" xr:uid="{E9503B05-F139-440C-8877-6EC739613157}"/>
    <cellStyle name="Comma 10 4 2 2 4" xfId="24286" xr:uid="{EE13C000-4D34-4630-8935-DE49B9437727}"/>
    <cellStyle name="Comma 10 4 2 3" xfId="8968" xr:uid="{00000000-0005-0000-0000-000013080000}"/>
    <cellStyle name="Comma 10 4 2 3 2" xfId="17721" xr:uid="{00000000-0005-0000-0000-000014080000}"/>
    <cellStyle name="Comma 10 4 2 3 2 2" xfId="35226" xr:uid="{8599810A-2372-4E90-82F6-884410F7F50A}"/>
    <cellStyle name="Comma 10 4 2 3 3" xfId="26474" xr:uid="{6D0B46C1-80D5-4DAF-9831-2C70140F5F75}"/>
    <cellStyle name="Comma 10 4 2 4" xfId="13345" xr:uid="{00000000-0005-0000-0000-000015080000}"/>
    <cellStyle name="Comma 10 4 2 4 2" xfId="30850" xr:uid="{66A4B7DD-55D9-4BC3-9E6D-FD6CA860AD09}"/>
    <cellStyle name="Comma 10 4 2 5" xfId="22098" xr:uid="{818B994F-04A3-4F2E-9596-163333176B42}"/>
    <cellStyle name="Comma 10 4 3" xfId="5685" xr:uid="{00000000-0005-0000-0000-000016080000}"/>
    <cellStyle name="Comma 10 4 3 2" xfId="10062" xr:uid="{00000000-0005-0000-0000-000017080000}"/>
    <cellStyle name="Comma 10 4 3 2 2" xfId="18815" xr:uid="{00000000-0005-0000-0000-000018080000}"/>
    <cellStyle name="Comma 10 4 3 2 2 2" xfId="36320" xr:uid="{A2A040A7-09D8-445E-B100-1DAF710606DD}"/>
    <cellStyle name="Comma 10 4 3 2 3" xfId="27568" xr:uid="{BB629E4F-5690-48B8-ADD7-4FCB81147A50}"/>
    <cellStyle name="Comma 10 4 3 3" xfId="14439" xr:uid="{00000000-0005-0000-0000-000019080000}"/>
    <cellStyle name="Comma 10 4 3 3 2" xfId="31944" xr:uid="{96247A01-B310-455E-82A4-55B8499F7B31}"/>
    <cellStyle name="Comma 10 4 3 4" xfId="23192" xr:uid="{8A7731A5-A0C6-4F00-A236-77E59BF9A24E}"/>
    <cellStyle name="Comma 10 4 4" xfId="7874" xr:uid="{00000000-0005-0000-0000-00001A080000}"/>
    <cellStyle name="Comma 10 4 4 2" xfId="16627" xr:uid="{00000000-0005-0000-0000-00001B080000}"/>
    <cellStyle name="Comma 10 4 4 2 2" xfId="34132" xr:uid="{CE3EFB79-A943-4746-8C14-E773C60A7A92}"/>
    <cellStyle name="Comma 10 4 4 3" xfId="25380" xr:uid="{3932DF74-79A7-47F1-BD65-4C415E132339}"/>
    <cellStyle name="Comma 10 4 5" xfId="12251" xr:uid="{00000000-0005-0000-0000-00001C080000}"/>
    <cellStyle name="Comma 10 4 5 2" xfId="29756" xr:uid="{28B6A016-22AA-4338-91DF-9124219C58C3}"/>
    <cellStyle name="Comma 10 4 6" xfId="21004" xr:uid="{5D4A894A-FFDE-410D-BBDA-2F5817B27A86}"/>
    <cellStyle name="Comma 10 5" xfId="4042" xr:uid="{00000000-0005-0000-0000-00001D080000}"/>
    <cellStyle name="Comma 10 5 2" xfId="6231" xr:uid="{00000000-0005-0000-0000-00001E080000}"/>
    <cellStyle name="Comma 10 5 2 2" xfId="10608" xr:uid="{00000000-0005-0000-0000-00001F080000}"/>
    <cellStyle name="Comma 10 5 2 2 2" xfId="19361" xr:uid="{00000000-0005-0000-0000-000020080000}"/>
    <cellStyle name="Comma 10 5 2 2 2 2" xfId="36866" xr:uid="{37092F02-C80B-404E-9403-91C804EE3A99}"/>
    <cellStyle name="Comma 10 5 2 2 3" xfId="28114" xr:uid="{E79D0144-407F-4676-A975-1A99B8B2178F}"/>
    <cellStyle name="Comma 10 5 2 3" xfId="14985" xr:uid="{00000000-0005-0000-0000-000021080000}"/>
    <cellStyle name="Comma 10 5 2 3 2" xfId="32490" xr:uid="{57305C87-2C39-4662-9FBD-80DC24190624}"/>
    <cellStyle name="Comma 10 5 2 4" xfId="23738" xr:uid="{05A1D7CF-386B-45FE-8940-6CE3AB87AED2}"/>
    <cellStyle name="Comma 10 5 3" xfId="8420" xr:uid="{00000000-0005-0000-0000-000022080000}"/>
    <cellStyle name="Comma 10 5 3 2" xfId="17173" xr:uid="{00000000-0005-0000-0000-000023080000}"/>
    <cellStyle name="Comma 10 5 3 2 2" xfId="34678" xr:uid="{C5BC7FCE-5EA7-4188-A908-5D8586961801}"/>
    <cellStyle name="Comma 10 5 3 3" xfId="25926" xr:uid="{8B0980EC-15AF-4A62-9234-9681077D57DE}"/>
    <cellStyle name="Comma 10 5 4" xfId="12797" xr:uid="{00000000-0005-0000-0000-000024080000}"/>
    <cellStyle name="Comma 10 5 4 2" xfId="30302" xr:uid="{A0FDBEE9-3825-4118-8618-445B083A2C4D}"/>
    <cellStyle name="Comma 10 5 5" xfId="21550" xr:uid="{634B3FFB-A161-4CC3-8BF8-7AC9AB288F4C}"/>
    <cellStyle name="Comma 10 6" xfId="5137" xr:uid="{00000000-0005-0000-0000-000025080000}"/>
    <cellStyle name="Comma 10 6 2" xfId="9514" xr:uid="{00000000-0005-0000-0000-000026080000}"/>
    <cellStyle name="Comma 10 6 2 2" xfId="18267" xr:uid="{00000000-0005-0000-0000-000027080000}"/>
    <cellStyle name="Comma 10 6 2 2 2" xfId="35772" xr:uid="{2C00BEA3-CABB-45DD-9E9A-D592C7A4A686}"/>
    <cellStyle name="Comma 10 6 2 3" xfId="27020" xr:uid="{17FAE11C-3530-4190-931D-4886808DA499}"/>
    <cellStyle name="Comma 10 6 3" xfId="13891" xr:uid="{00000000-0005-0000-0000-000028080000}"/>
    <cellStyle name="Comma 10 6 3 2" xfId="31396" xr:uid="{2E833206-A717-440C-9D83-042E291B7175}"/>
    <cellStyle name="Comma 10 6 4" xfId="22644" xr:uid="{96B2611F-B777-4244-AB65-3B23123A60EC}"/>
    <cellStyle name="Comma 10 7" xfId="7326" xr:uid="{00000000-0005-0000-0000-000029080000}"/>
    <cellStyle name="Comma 10 7 2" xfId="16079" xr:uid="{00000000-0005-0000-0000-00002A080000}"/>
    <cellStyle name="Comma 10 7 2 2" xfId="33584" xr:uid="{BE7373D9-818F-4E12-8DDD-C41FFA2D66E3}"/>
    <cellStyle name="Comma 10 7 3" xfId="24832" xr:uid="{E9A907EA-7791-47DA-8E02-741C2FB1FF78}"/>
    <cellStyle name="Comma 10 8" xfId="11703" xr:uid="{00000000-0005-0000-0000-00002B080000}"/>
    <cellStyle name="Comma 10 8 2" xfId="29208" xr:uid="{0F7FFED5-6077-4FF4-8D4E-F284C6986345}"/>
    <cellStyle name="Comma 10 9" xfId="20456" xr:uid="{BCC96CDB-7666-435C-A303-4E8D08B62A66}"/>
    <cellStyle name="Comma 11" xfId="2975" xr:uid="{00000000-0005-0000-0000-00002C080000}"/>
    <cellStyle name="Comma 11 2" xfId="3087" xr:uid="{00000000-0005-0000-0000-00002D080000}"/>
    <cellStyle name="Comma 11 2 2" xfId="3363" xr:uid="{00000000-0005-0000-0000-00002E080000}"/>
    <cellStyle name="Comma 11 2 2 2" xfId="3916" xr:uid="{00000000-0005-0000-0000-00002F080000}"/>
    <cellStyle name="Comma 11 2 2 2 2" xfId="5012" xr:uid="{00000000-0005-0000-0000-000030080000}"/>
    <cellStyle name="Comma 11 2 2 2 2 2" xfId="7201" xr:uid="{00000000-0005-0000-0000-000031080000}"/>
    <cellStyle name="Comma 11 2 2 2 2 2 2" xfId="11578" xr:uid="{00000000-0005-0000-0000-000032080000}"/>
    <cellStyle name="Comma 11 2 2 2 2 2 2 2" xfId="20331" xr:uid="{00000000-0005-0000-0000-000033080000}"/>
    <cellStyle name="Comma 11 2 2 2 2 2 2 2 2" xfId="37836" xr:uid="{E7458FCC-FB2E-4C51-92C7-D71FB489E49A}"/>
    <cellStyle name="Comma 11 2 2 2 2 2 2 3" xfId="29084" xr:uid="{1FAF9CD0-28FC-4F68-9FC7-BC0B529E81D4}"/>
    <cellStyle name="Comma 11 2 2 2 2 2 3" xfId="15955" xr:uid="{00000000-0005-0000-0000-000034080000}"/>
    <cellStyle name="Comma 11 2 2 2 2 2 3 2" xfId="33460" xr:uid="{F281F3C4-061D-4A64-9C60-36DC207960A4}"/>
    <cellStyle name="Comma 11 2 2 2 2 2 4" xfId="24708" xr:uid="{F8774416-A861-48C3-9EE8-F8BC5ADB128F}"/>
    <cellStyle name="Comma 11 2 2 2 2 3" xfId="9390" xr:uid="{00000000-0005-0000-0000-000035080000}"/>
    <cellStyle name="Comma 11 2 2 2 2 3 2" xfId="18143" xr:uid="{00000000-0005-0000-0000-000036080000}"/>
    <cellStyle name="Comma 11 2 2 2 2 3 2 2" xfId="35648" xr:uid="{AE16AAF9-37F1-4E2C-AE8D-3DE5CFDA2E38}"/>
    <cellStyle name="Comma 11 2 2 2 2 3 3" xfId="26896" xr:uid="{B93B7871-9894-4EB0-8982-092F0CD6D67A}"/>
    <cellStyle name="Comma 11 2 2 2 2 4" xfId="13767" xr:uid="{00000000-0005-0000-0000-000037080000}"/>
    <cellStyle name="Comma 11 2 2 2 2 4 2" xfId="31272" xr:uid="{0D3AB76A-82B8-4DA6-BC00-C266AD0ABAD3}"/>
    <cellStyle name="Comma 11 2 2 2 2 5" xfId="22520" xr:uid="{588A7F11-C1C6-4377-8C27-F6D590C44CC5}"/>
    <cellStyle name="Comma 11 2 2 2 3" xfId="6107" xr:uid="{00000000-0005-0000-0000-000038080000}"/>
    <cellStyle name="Comma 11 2 2 2 3 2" xfId="10484" xr:uid="{00000000-0005-0000-0000-000039080000}"/>
    <cellStyle name="Comma 11 2 2 2 3 2 2" xfId="19237" xr:uid="{00000000-0005-0000-0000-00003A080000}"/>
    <cellStyle name="Comma 11 2 2 2 3 2 2 2" xfId="36742" xr:uid="{5ECD668F-6F6E-4DC0-A77A-E621437BB1E4}"/>
    <cellStyle name="Comma 11 2 2 2 3 2 3" xfId="27990" xr:uid="{A33131FD-C5EA-4D29-A4AE-EB15EEDD071A}"/>
    <cellStyle name="Comma 11 2 2 2 3 3" xfId="14861" xr:uid="{00000000-0005-0000-0000-00003B080000}"/>
    <cellStyle name="Comma 11 2 2 2 3 3 2" xfId="32366" xr:uid="{D00A4388-6116-450F-852A-A78D491C4BCA}"/>
    <cellStyle name="Comma 11 2 2 2 3 4" xfId="23614" xr:uid="{0E878DE5-C3A3-421F-AF3E-7046882EF6E4}"/>
    <cellStyle name="Comma 11 2 2 2 4" xfId="8296" xr:uid="{00000000-0005-0000-0000-00003C080000}"/>
    <cellStyle name="Comma 11 2 2 2 4 2" xfId="17049" xr:uid="{00000000-0005-0000-0000-00003D080000}"/>
    <cellStyle name="Comma 11 2 2 2 4 2 2" xfId="34554" xr:uid="{4088E1A3-4BA7-48E6-98DE-48F905ED6974}"/>
    <cellStyle name="Comma 11 2 2 2 4 3" xfId="25802" xr:uid="{06B90C87-68A6-4242-80F2-B3DADF77F1C9}"/>
    <cellStyle name="Comma 11 2 2 2 5" xfId="12673" xr:uid="{00000000-0005-0000-0000-00003E080000}"/>
    <cellStyle name="Comma 11 2 2 2 5 2" xfId="30178" xr:uid="{D0BF41D7-27AE-4C22-BE72-CF1A51486012}"/>
    <cellStyle name="Comma 11 2 2 2 6" xfId="21426" xr:uid="{9E61B187-16D2-4ED8-B0E6-B3C75FC02907}"/>
    <cellStyle name="Comma 11 2 2 3" xfId="4464" xr:uid="{00000000-0005-0000-0000-00003F080000}"/>
    <cellStyle name="Comma 11 2 2 3 2" xfId="6653" xr:uid="{00000000-0005-0000-0000-000040080000}"/>
    <cellStyle name="Comma 11 2 2 3 2 2" xfId="11030" xr:uid="{00000000-0005-0000-0000-000041080000}"/>
    <cellStyle name="Comma 11 2 2 3 2 2 2" xfId="19783" xr:uid="{00000000-0005-0000-0000-000042080000}"/>
    <cellStyle name="Comma 11 2 2 3 2 2 2 2" xfId="37288" xr:uid="{288FC2A9-A9C9-45D0-A591-BF4512F479AE}"/>
    <cellStyle name="Comma 11 2 2 3 2 2 3" xfId="28536" xr:uid="{9F579645-6BD4-48BF-A1ED-BD2E1F633B69}"/>
    <cellStyle name="Comma 11 2 2 3 2 3" xfId="15407" xr:uid="{00000000-0005-0000-0000-000043080000}"/>
    <cellStyle name="Comma 11 2 2 3 2 3 2" xfId="32912" xr:uid="{B185AE58-C037-4389-A7C9-4E110E1EC8DE}"/>
    <cellStyle name="Comma 11 2 2 3 2 4" xfId="24160" xr:uid="{4660B1C1-4D2A-417F-A1C1-91E4B9934645}"/>
    <cellStyle name="Comma 11 2 2 3 3" xfId="8842" xr:uid="{00000000-0005-0000-0000-000044080000}"/>
    <cellStyle name="Comma 11 2 2 3 3 2" xfId="17595" xr:uid="{00000000-0005-0000-0000-000045080000}"/>
    <cellStyle name="Comma 11 2 2 3 3 2 2" xfId="35100" xr:uid="{1173AFB1-2123-40B4-99EF-5EE2F9AB44C9}"/>
    <cellStyle name="Comma 11 2 2 3 3 3" xfId="26348" xr:uid="{20AB5301-78B1-4A64-9979-7E8C42627B78}"/>
    <cellStyle name="Comma 11 2 2 3 4" xfId="13219" xr:uid="{00000000-0005-0000-0000-000046080000}"/>
    <cellStyle name="Comma 11 2 2 3 4 2" xfId="30724" xr:uid="{070FD499-85A4-4F8E-9A7B-4F08671A2164}"/>
    <cellStyle name="Comma 11 2 2 3 5" xfId="21972" xr:uid="{FE9040BC-03FF-43A4-8FB8-0A10CD373C07}"/>
    <cellStyle name="Comma 11 2 2 4" xfId="5559" xr:uid="{00000000-0005-0000-0000-000047080000}"/>
    <cellStyle name="Comma 11 2 2 4 2" xfId="9936" xr:uid="{00000000-0005-0000-0000-000048080000}"/>
    <cellStyle name="Comma 11 2 2 4 2 2" xfId="18689" xr:uid="{00000000-0005-0000-0000-000049080000}"/>
    <cellStyle name="Comma 11 2 2 4 2 2 2" xfId="36194" xr:uid="{A69F25D8-95FD-4535-A9C4-22DCC1A9335D}"/>
    <cellStyle name="Comma 11 2 2 4 2 3" xfId="27442" xr:uid="{4E1246EE-82ED-4CF0-8BEA-06542D9D3CFB}"/>
    <cellStyle name="Comma 11 2 2 4 3" xfId="14313" xr:uid="{00000000-0005-0000-0000-00004A080000}"/>
    <cellStyle name="Comma 11 2 2 4 3 2" xfId="31818" xr:uid="{6F305F39-3A92-4173-B392-F4539B6AF628}"/>
    <cellStyle name="Comma 11 2 2 4 4" xfId="23066" xr:uid="{71FA11C4-3A90-4EDA-A2BC-0389AA7FE809}"/>
    <cellStyle name="Comma 11 2 2 5" xfId="7748" xr:uid="{00000000-0005-0000-0000-00004B080000}"/>
    <cellStyle name="Comma 11 2 2 5 2" xfId="16501" xr:uid="{00000000-0005-0000-0000-00004C080000}"/>
    <cellStyle name="Comma 11 2 2 5 2 2" xfId="34006" xr:uid="{4E7B01A6-7DEA-45AA-BFE9-FB17097422C3}"/>
    <cellStyle name="Comma 11 2 2 5 3" xfId="25254" xr:uid="{D7D000D1-3D9E-4185-A706-E4C12F7BCAB1}"/>
    <cellStyle name="Comma 11 2 2 6" xfId="12125" xr:uid="{00000000-0005-0000-0000-00004D080000}"/>
    <cellStyle name="Comma 11 2 2 6 2" xfId="29630" xr:uid="{D116A811-BDC0-47C5-A1DB-ABEBBC6C3951}"/>
    <cellStyle name="Comma 11 2 2 7" xfId="20878" xr:uid="{01B045A9-A40D-41D0-8F8A-BD98674927F7}"/>
    <cellStyle name="Comma 11 2 3" xfId="3642" xr:uid="{00000000-0005-0000-0000-00004E080000}"/>
    <cellStyle name="Comma 11 2 3 2" xfId="4738" xr:uid="{00000000-0005-0000-0000-00004F080000}"/>
    <cellStyle name="Comma 11 2 3 2 2" xfId="6927" xr:uid="{00000000-0005-0000-0000-000050080000}"/>
    <cellStyle name="Comma 11 2 3 2 2 2" xfId="11304" xr:uid="{00000000-0005-0000-0000-000051080000}"/>
    <cellStyle name="Comma 11 2 3 2 2 2 2" xfId="20057" xr:uid="{00000000-0005-0000-0000-000052080000}"/>
    <cellStyle name="Comma 11 2 3 2 2 2 2 2" xfId="37562" xr:uid="{AC0D0624-E816-48DA-B68B-BF3A67159A69}"/>
    <cellStyle name="Comma 11 2 3 2 2 2 3" xfId="28810" xr:uid="{1EB16007-35D9-4010-81AD-CBA0819B9448}"/>
    <cellStyle name="Comma 11 2 3 2 2 3" xfId="15681" xr:uid="{00000000-0005-0000-0000-000053080000}"/>
    <cellStyle name="Comma 11 2 3 2 2 3 2" xfId="33186" xr:uid="{E99C1405-8669-437F-92CD-330E3CEB8481}"/>
    <cellStyle name="Comma 11 2 3 2 2 4" xfId="24434" xr:uid="{E28AF24E-973C-4A2B-B2AE-A86D2BE50B5A}"/>
    <cellStyle name="Comma 11 2 3 2 3" xfId="9116" xr:uid="{00000000-0005-0000-0000-000054080000}"/>
    <cellStyle name="Comma 11 2 3 2 3 2" xfId="17869" xr:uid="{00000000-0005-0000-0000-000055080000}"/>
    <cellStyle name="Comma 11 2 3 2 3 2 2" xfId="35374" xr:uid="{9D21392F-D373-4798-BF46-00E37EAF14AE}"/>
    <cellStyle name="Comma 11 2 3 2 3 3" xfId="26622" xr:uid="{DDA40118-FA51-4047-8225-9CFA4F9F21C9}"/>
    <cellStyle name="Comma 11 2 3 2 4" xfId="13493" xr:uid="{00000000-0005-0000-0000-000056080000}"/>
    <cellStyle name="Comma 11 2 3 2 4 2" xfId="30998" xr:uid="{43CC2A2D-A4A4-4D5D-BFA9-A2CDEF941DAD}"/>
    <cellStyle name="Comma 11 2 3 2 5" xfId="22246" xr:uid="{2B34BDBC-1F37-4ACC-8E95-0E0EF6716933}"/>
    <cellStyle name="Comma 11 2 3 3" xfId="5833" xr:uid="{00000000-0005-0000-0000-000057080000}"/>
    <cellStyle name="Comma 11 2 3 3 2" xfId="10210" xr:uid="{00000000-0005-0000-0000-000058080000}"/>
    <cellStyle name="Comma 11 2 3 3 2 2" xfId="18963" xr:uid="{00000000-0005-0000-0000-000059080000}"/>
    <cellStyle name="Comma 11 2 3 3 2 2 2" xfId="36468" xr:uid="{479D2908-8D5A-4837-AF30-6D57079A7533}"/>
    <cellStyle name="Comma 11 2 3 3 2 3" xfId="27716" xr:uid="{1C087431-0C90-4C00-AC92-D50805440CA2}"/>
    <cellStyle name="Comma 11 2 3 3 3" xfId="14587" xr:uid="{00000000-0005-0000-0000-00005A080000}"/>
    <cellStyle name="Comma 11 2 3 3 3 2" xfId="32092" xr:uid="{FCBA2E8E-2C81-4C74-92AE-91AC1676EAF0}"/>
    <cellStyle name="Comma 11 2 3 3 4" xfId="23340" xr:uid="{FC3A7593-3FD6-4AD1-95F8-17AE7C6A1D83}"/>
    <cellStyle name="Comma 11 2 3 4" xfId="8022" xr:uid="{00000000-0005-0000-0000-00005B080000}"/>
    <cellStyle name="Comma 11 2 3 4 2" xfId="16775" xr:uid="{00000000-0005-0000-0000-00005C080000}"/>
    <cellStyle name="Comma 11 2 3 4 2 2" xfId="34280" xr:uid="{75834172-C54D-4EBB-B7D4-E5CA726AB057}"/>
    <cellStyle name="Comma 11 2 3 4 3" xfId="25528" xr:uid="{C646822B-1AF1-454A-B23D-48197384D79F}"/>
    <cellStyle name="Comma 11 2 3 5" xfId="12399" xr:uid="{00000000-0005-0000-0000-00005D080000}"/>
    <cellStyle name="Comma 11 2 3 5 2" xfId="29904" xr:uid="{6AB66A91-0B38-41C2-8CCB-73645832B979}"/>
    <cellStyle name="Comma 11 2 3 6" xfId="21152" xr:uid="{4E452752-1357-48BA-A3F4-0BFA22619683}"/>
    <cellStyle name="Comma 11 2 4" xfId="4190" xr:uid="{00000000-0005-0000-0000-00005E080000}"/>
    <cellStyle name="Comma 11 2 4 2" xfId="6379" xr:uid="{00000000-0005-0000-0000-00005F080000}"/>
    <cellStyle name="Comma 11 2 4 2 2" xfId="10756" xr:uid="{00000000-0005-0000-0000-000060080000}"/>
    <cellStyle name="Comma 11 2 4 2 2 2" xfId="19509" xr:uid="{00000000-0005-0000-0000-000061080000}"/>
    <cellStyle name="Comma 11 2 4 2 2 2 2" xfId="37014" xr:uid="{0D2F3FEA-D60A-4125-A3EC-1641E852269A}"/>
    <cellStyle name="Comma 11 2 4 2 2 3" xfId="28262" xr:uid="{D9C18A9D-6F5F-4518-B2FB-4CC8496C77D4}"/>
    <cellStyle name="Comma 11 2 4 2 3" xfId="15133" xr:uid="{00000000-0005-0000-0000-000062080000}"/>
    <cellStyle name="Comma 11 2 4 2 3 2" xfId="32638" xr:uid="{1E812E45-40D6-4620-AE0F-1C62581BECA4}"/>
    <cellStyle name="Comma 11 2 4 2 4" xfId="23886" xr:uid="{71EE8D29-99CD-422C-BE33-18446FF82007}"/>
    <cellStyle name="Comma 11 2 4 3" xfId="8568" xr:uid="{00000000-0005-0000-0000-000063080000}"/>
    <cellStyle name="Comma 11 2 4 3 2" xfId="17321" xr:uid="{00000000-0005-0000-0000-000064080000}"/>
    <cellStyle name="Comma 11 2 4 3 2 2" xfId="34826" xr:uid="{D19DABE1-1B6B-48B8-80DE-1F881085280B}"/>
    <cellStyle name="Comma 11 2 4 3 3" xfId="26074" xr:uid="{B611B725-E0D0-41A6-9484-A31EE64A44CF}"/>
    <cellStyle name="Comma 11 2 4 4" xfId="12945" xr:uid="{00000000-0005-0000-0000-000065080000}"/>
    <cellStyle name="Comma 11 2 4 4 2" xfId="30450" xr:uid="{C7110362-8DEF-4CE7-90F2-21E54930E7B1}"/>
    <cellStyle name="Comma 11 2 4 5" xfId="21698" xr:uid="{DCCEEA22-D2D4-4422-AFB7-ADC2449880DB}"/>
    <cellStyle name="Comma 11 2 5" xfId="5285" xr:uid="{00000000-0005-0000-0000-000066080000}"/>
    <cellStyle name="Comma 11 2 5 2" xfId="9662" xr:uid="{00000000-0005-0000-0000-000067080000}"/>
    <cellStyle name="Comma 11 2 5 2 2" xfId="18415" xr:uid="{00000000-0005-0000-0000-000068080000}"/>
    <cellStyle name="Comma 11 2 5 2 2 2" xfId="35920" xr:uid="{C98A2CBD-FBA8-4C47-AE7A-05022DA3D4FB}"/>
    <cellStyle name="Comma 11 2 5 2 3" xfId="27168" xr:uid="{ECF09A60-5990-4D2C-B18C-8D197734AC01}"/>
    <cellStyle name="Comma 11 2 5 3" xfId="14039" xr:uid="{00000000-0005-0000-0000-000069080000}"/>
    <cellStyle name="Comma 11 2 5 3 2" xfId="31544" xr:uid="{369558A3-C322-41B3-BBDA-576AF2B91D92}"/>
    <cellStyle name="Comma 11 2 5 4" xfId="22792" xr:uid="{C44AA82F-420B-4056-AE31-9D548F17D59D}"/>
    <cellStyle name="Comma 11 2 6" xfId="7474" xr:uid="{00000000-0005-0000-0000-00006A080000}"/>
    <cellStyle name="Comma 11 2 6 2" xfId="16227" xr:uid="{00000000-0005-0000-0000-00006B080000}"/>
    <cellStyle name="Comma 11 2 6 2 2" xfId="33732" xr:uid="{8914BE38-0B53-44C4-927E-EB05DFC4DCF3}"/>
    <cellStyle name="Comma 11 2 6 3" xfId="24980" xr:uid="{75FC97E8-884D-4715-BACA-E0C588578997}"/>
    <cellStyle name="Comma 11 2 7" xfId="11851" xr:uid="{00000000-0005-0000-0000-00006C080000}"/>
    <cellStyle name="Comma 11 2 7 2" xfId="29356" xr:uid="{529A9A51-FA4E-46E8-A033-81CE63D4E12A}"/>
    <cellStyle name="Comma 11 2 8" xfId="20604" xr:uid="{87C7A7E2-6863-4A53-BCAA-6C7F708D961F}"/>
    <cellStyle name="Comma 11 3" xfId="3251" xr:uid="{00000000-0005-0000-0000-00006D080000}"/>
    <cellStyle name="Comma 11 3 2" xfId="3804" xr:uid="{00000000-0005-0000-0000-00006E080000}"/>
    <cellStyle name="Comma 11 3 2 2" xfId="4900" xr:uid="{00000000-0005-0000-0000-00006F080000}"/>
    <cellStyle name="Comma 11 3 2 2 2" xfId="7089" xr:uid="{00000000-0005-0000-0000-000070080000}"/>
    <cellStyle name="Comma 11 3 2 2 2 2" xfId="11466" xr:uid="{00000000-0005-0000-0000-000071080000}"/>
    <cellStyle name="Comma 11 3 2 2 2 2 2" xfId="20219" xr:uid="{00000000-0005-0000-0000-000072080000}"/>
    <cellStyle name="Comma 11 3 2 2 2 2 2 2" xfId="37724" xr:uid="{9FD009D6-6082-4BBB-9BE1-BD9D7C7676F3}"/>
    <cellStyle name="Comma 11 3 2 2 2 2 3" xfId="28972" xr:uid="{218DCF82-0365-4FA4-88D5-16BD20420562}"/>
    <cellStyle name="Comma 11 3 2 2 2 3" xfId="15843" xr:uid="{00000000-0005-0000-0000-000073080000}"/>
    <cellStyle name="Comma 11 3 2 2 2 3 2" xfId="33348" xr:uid="{344DC28D-91E5-4D9F-973B-8032B6FDC3FF}"/>
    <cellStyle name="Comma 11 3 2 2 2 4" xfId="24596" xr:uid="{8DB4CCBC-1775-48D8-BF52-B5D176766976}"/>
    <cellStyle name="Comma 11 3 2 2 3" xfId="9278" xr:uid="{00000000-0005-0000-0000-000074080000}"/>
    <cellStyle name="Comma 11 3 2 2 3 2" xfId="18031" xr:uid="{00000000-0005-0000-0000-000075080000}"/>
    <cellStyle name="Comma 11 3 2 2 3 2 2" xfId="35536" xr:uid="{B9BE98D7-4B38-4D87-A678-F23695E114B0}"/>
    <cellStyle name="Comma 11 3 2 2 3 3" xfId="26784" xr:uid="{F2163A29-2B23-48DA-A0CB-97783709D59E}"/>
    <cellStyle name="Comma 11 3 2 2 4" xfId="13655" xr:uid="{00000000-0005-0000-0000-000076080000}"/>
    <cellStyle name="Comma 11 3 2 2 4 2" xfId="31160" xr:uid="{0BF2F4DA-A668-4412-85EE-8C4BEC3F6FDA}"/>
    <cellStyle name="Comma 11 3 2 2 5" xfId="22408" xr:uid="{A31772C7-3126-4408-AA0A-DBF7ECA25AE2}"/>
    <cellStyle name="Comma 11 3 2 3" xfId="5995" xr:uid="{00000000-0005-0000-0000-000077080000}"/>
    <cellStyle name="Comma 11 3 2 3 2" xfId="10372" xr:uid="{00000000-0005-0000-0000-000078080000}"/>
    <cellStyle name="Comma 11 3 2 3 2 2" xfId="19125" xr:uid="{00000000-0005-0000-0000-000079080000}"/>
    <cellStyle name="Comma 11 3 2 3 2 2 2" xfId="36630" xr:uid="{8E2E3B57-8929-41BA-8153-C090AF3407BC}"/>
    <cellStyle name="Comma 11 3 2 3 2 3" xfId="27878" xr:uid="{C904A9DE-14DE-4FF0-9C9A-EC8F743792E4}"/>
    <cellStyle name="Comma 11 3 2 3 3" xfId="14749" xr:uid="{00000000-0005-0000-0000-00007A080000}"/>
    <cellStyle name="Comma 11 3 2 3 3 2" xfId="32254" xr:uid="{AC14B84E-38CC-42F7-8A4B-CB23B84628C3}"/>
    <cellStyle name="Comma 11 3 2 3 4" xfId="23502" xr:uid="{06BF1428-259D-4CC6-BE33-3275E37AD166}"/>
    <cellStyle name="Comma 11 3 2 4" xfId="8184" xr:uid="{00000000-0005-0000-0000-00007B080000}"/>
    <cellStyle name="Comma 11 3 2 4 2" xfId="16937" xr:uid="{00000000-0005-0000-0000-00007C080000}"/>
    <cellStyle name="Comma 11 3 2 4 2 2" xfId="34442" xr:uid="{F20E8BE3-730A-47EF-8666-40B2DC58F6D8}"/>
    <cellStyle name="Comma 11 3 2 4 3" xfId="25690" xr:uid="{E11809C0-3034-4451-99FF-A6309D98500A}"/>
    <cellStyle name="Comma 11 3 2 5" xfId="12561" xr:uid="{00000000-0005-0000-0000-00007D080000}"/>
    <cellStyle name="Comma 11 3 2 5 2" xfId="30066" xr:uid="{21B28115-735D-44F7-8E1C-6DB739C46C53}"/>
    <cellStyle name="Comma 11 3 2 6" xfId="21314" xr:uid="{716F6BB3-2D1C-42B8-9AD4-D2E08A9B1EDD}"/>
    <cellStyle name="Comma 11 3 3" xfId="4352" xr:uid="{00000000-0005-0000-0000-00007E080000}"/>
    <cellStyle name="Comma 11 3 3 2" xfId="6541" xr:uid="{00000000-0005-0000-0000-00007F080000}"/>
    <cellStyle name="Comma 11 3 3 2 2" xfId="10918" xr:uid="{00000000-0005-0000-0000-000080080000}"/>
    <cellStyle name="Comma 11 3 3 2 2 2" xfId="19671" xr:uid="{00000000-0005-0000-0000-000081080000}"/>
    <cellStyle name="Comma 11 3 3 2 2 2 2" xfId="37176" xr:uid="{04C50839-844B-48B0-9A8A-510D5E753087}"/>
    <cellStyle name="Comma 11 3 3 2 2 3" xfId="28424" xr:uid="{3D835D53-A2AC-4196-B916-FB4B617D7300}"/>
    <cellStyle name="Comma 11 3 3 2 3" xfId="15295" xr:uid="{00000000-0005-0000-0000-000082080000}"/>
    <cellStyle name="Comma 11 3 3 2 3 2" xfId="32800" xr:uid="{8B7E63B5-53A2-41B1-AF3B-BA40E476DA2E}"/>
    <cellStyle name="Comma 11 3 3 2 4" xfId="24048" xr:uid="{899E6448-49F5-4A3B-8FA6-DD8D554650F4}"/>
    <cellStyle name="Comma 11 3 3 3" xfId="8730" xr:uid="{00000000-0005-0000-0000-000083080000}"/>
    <cellStyle name="Comma 11 3 3 3 2" xfId="17483" xr:uid="{00000000-0005-0000-0000-000084080000}"/>
    <cellStyle name="Comma 11 3 3 3 2 2" xfId="34988" xr:uid="{7DE4653E-C705-4C26-AF84-A26F76789017}"/>
    <cellStyle name="Comma 11 3 3 3 3" xfId="26236" xr:uid="{AD4FE927-27D3-42C6-8A76-8D2F99A13272}"/>
    <cellStyle name="Comma 11 3 3 4" xfId="13107" xr:uid="{00000000-0005-0000-0000-000085080000}"/>
    <cellStyle name="Comma 11 3 3 4 2" xfId="30612" xr:uid="{3EE5BBA7-13DC-4CE0-B824-20D8812DB04F}"/>
    <cellStyle name="Comma 11 3 3 5" xfId="21860" xr:uid="{B2AD2B34-C243-4F96-A38A-4D825404D31F}"/>
    <cellStyle name="Comma 11 3 4" xfId="5447" xr:uid="{00000000-0005-0000-0000-000086080000}"/>
    <cellStyle name="Comma 11 3 4 2" xfId="9824" xr:uid="{00000000-0005-0000-0000-000087080000}"/>
    <cellStyle name="Comma 11 3 4 2 2" xfId="18577" xr:uid="{00000000-0005-0000-0000-000088080000}"/>
    <cellStyle name="Comma 11 3 4 2 2 2" xfId="36082" xr:uid="{8D7A6CB0-AC49-4B8E-A560-A7C1FD47D790}"/>
    <cellStyle name="Comma 11 3 4 2 3" xfId="27330" xr:uid="{9EA31E8D-13D9-465B-8658-3DB7EB979AE7}"/>
    <cellStyle name="Comma 11 3 4 3" xfId="14201" xr:uid="{00000000-0005-0000-0000-000089080000}"/>
    <cellStyle name="Comma 11 3 4 3 2" xfId="31706" xr:uid="{8042AEA1-864A-4EC0-8C0B-2B904FEB0E12}"/>
    <cellStyle name="Comma 11 3 4 4" xfId="22954" xr:uid="{637B82E5-9E60-47DD-B933-A65272F31033}"/>
    <cellStyle name="Comma 11 3 5" xfId="7636" xr:uid="{00000000-0005-0000-0000-00008A080000}"/>
    <cellStyle name="Comma 11 3 5 2" xfId="16389" xr:uid="{00000000-0005-0000-0000-00008B080000}"/>
    <cellStyle name="Comma 11 3 5 2 2" xfId="33894" xr:uid="{1DCE1D81-CE56-4A8B-8BD9-D9EF93521468}"/>
    <cellStyle name="Comma 11 3 5 3" xfId="25142" xr:uid="{0BA6C40F-537D-4A81-9934-9A6DA70E6418}"/>
    <cellStyle name="Comma 11 3 6" xfId="12013" xr:uid="{00000000-0005-0000-0000-00008C080000}"/>
    <cellStyle name="Comma 11 3 6 2" xfId="29518" xr:uid="{808EA2FF-B799-47A8-9797-1FC31EEC00CC}"/>
    <cellStyle name="Comma 11 3 7" xfId="20766" xr:uid="{BD6B8F9B-EF72-4C6B-AEF6-6936C2E653AE}"/>
    <cellStyle name="Comma 11 4" xfId="3530" xr:uid="{00000000-0005-0000-0000-00008D080000}"/>
    <cellStyle name="Comma 11 4 2" xfId="4626" xr:uid="{00000000-0005-0000-0000-00008E080000}"/>
    <cellStyle name="Comma 11 4 2 2" xfId="6815" xr:uid="{00000000-0005-0000-0000-00008F080000}"/>
    <cellStyle name="Comma 11 4 2 2 2" xfId="11192" xr:uid="{00000000-0005-0000-0000-000090080000}"/>
    <cellStyle name="Comma 11 4 2 2 2 2" xfId="19945" xr:uid="{00000000-0005-0000-0000-000091080000}"/>
    <cellStyle name="Comma 11 4 2 2 2 2 2" xfId="37450" xr:uid="{64BBFC23-2F5F-418D-88B9-29FDB716131F}"/>
    <cellStyle name="Comma 11 4 2 2 2 3" xfId="28698" xr:uid="{2F0FC902-DC37-4A55-AD81-E0DBA925D507}"/>
    <cellStyle name="Comma 11 4 2 2 3" xfId="15569" xr:uid="{00000000-0005-0000-0000-000092080000}"/>
    <cellStyle name="Comma 11 4 2 2 3 2" xfId="33074" xr:uid="{3B4AFA95-4F78-4384-A353-BE7BED82B0F8}"/>
    <cellStyle name="Comma 11 4 2 2 4" xfId="24322" xr:uid="{0732B041-3FD4-470B-A8E2-AADC4084B218}"/>
    <cellStyle name="Comma 11 4 2 3" xfId="9004" xr:uid="{00000000-0005-0000-0000-000093080000}"/>
    <cellStyle name="Comma 11 4 2 3 2" xfId="17757" xr:uid="{00000000-0005-0000-0000-000094080000}"/>
    <cellStyle name="Comma 11 4 2 3 2 2" xfId="35262" xr:uid="{82B3C7DF-F697-4CB0-9055-3D7EABE13E4A}"/>
    <cellStyle name="Comma 11 4 2 3 3" xfId="26510" xr:uid="{54C26D5D-6512-4626-9D54-F7B693B2C409}"/>
    <cellStyle name="Comma 11 4 2 4" xfId="13381" xr:uid="{00000000-0005-0000-0000-000095080000}"/>
    <cellStyle name="Comma 11 4 2 4 2" xfId="30886" xr:uid="{82EB0FA5-19A5-4E11-B081-190E702AF8AF}"/>
    <cellStyle name="Comma 11 4 2 5" xfId="22134" xr:uid="{5F5F4662-1FC0-408B-8CE9-52609E3CF7FC}"/>
    <cellStyle name="Comma 11 4 3" xfId="5721" xr:uid="{00000000-0005-0000-0000-000096080000}"/>
    <cellStyle name="Comma 11 4 3 2" xfId="10098" xr:uid="{00000000-0005-0000-0000-000097080000}"/>
    <cellStyle name="Comma 11 4 3 2 2" xfId="18851" xr:uid="{00000000-0005-0000-0000-000098080000}"/>
    <cellStyle name="Comma 11 4 3 2 2 2" xfId="36356" xr:uid="{1C49AD1F-3B3F-4BFA-B140-631394C10AD5}"/>
    <cellStyle name="Comma 11 4 3 2 3" xfId="27604" xr:uid="{A08D1963-EF51-4774-89AC-0B70DF90C8B8}"/>
    <cellStyle name="Comma 11 4 3 3" xfId="14475" xr:uid="{00000000-0005-0000-0000-000099080000}"/>
    <cellStyle name="Comma 11 4 3 3 2" xfId="31980" xr:uid="{82EE8498-39D9-4504-AEDB-6F73C2270BBB}"/>
    <cellStyle name="Comma 11 4 3 4" xfId="23228" xr:uid="{B81D8269-0651-473A-B70F-DFFB6D26D894}"/>
    <cellStyle name="Comma 11 4 4" xfId="7910" xr:uid="{00000000-0005-0000-0000-00009A080000}"/>
    <cellStyle name="Comma 11 4 4 2" xfId="16663" xr:uid="{00000000-0005-0000-0000-00009B080000}"/>
    <cellStyle name="Comma 11 4 4 2 2" xfId="34168" xr:uid="{A227E7B0-E849-407F-9FDE-C8E22F9656AD}"/>
    <cellStyle name="Comma 11 4 4 3" xfId="25416" xr:uid="{6D216676-EB88-46F2-B013-64F325DCAE19}"/>
    <cellStyle name="Comma 11 4 5" xfId="12287" xr:uid="{00000000-0005-0000-0000-00009C080000}"/>
    <cellStyle name="Comma 11 4 5 2" xfId="29792" xr:uid="{10300A32-48F9-4EE4-ABCC-9AA32292FE24}"/>
    <cellStyle name="Comma 11 4 6" xfId="21040" xr:uid="{D91D19A1-EC96-416E-A69B-465A3D6CA8B3}"/>
    <cellStyle name="Comma 11 5" xfId="4078" xr:uid="{00000000-0005-0000-0000-00009D080000}"/>
    <cellStyle name="Comma 11 5 2" xfId="6267" xr:uid="{00000000-0005-0000-0000-00009E080000}"/>
    <cellStyle name="Comma 11 5 2 2" xfId="10644" xr:uid="{00000000-0005-0000-0000-00009F080000}"/>
    <cellStyle name="Comma 11 5 2 2 2" xfId="19397" xr:uid="{00000000-0005-0000-0000-0000A0080000}"/>
    <cellStyle name="Comma 11 5 2 2 2 2" xfId="36902" xr:uid="{A95995F4-18D9-4E05-8A86-FDE0B0861512}"/>
    <cellStyle name="Comma 11 5 2 2 3" xfId="28150" xr:uid="{5A80DAAC-CDB9-4C97-AF5D-5A694910A53B}"/>
    <cellStyle name="Comma 11 5 2 3" xfId="15021" xr:uid="{00000000-0005-0000-0000-0000A1080000}"/>
    <cellStyle name="Comma 11 5 2 3 2" xfId="32526" xr:uid="{41F2ACD3-9A89-45D9-806B-CA32B436EA23}"/>
    <cellStyle name="Comma 11 5 2 4" xfId="23774" xr:uid="{9C709E0B-A9F4-4E0E-8305-F594332EB48C}"/>
    <cellStyle name="Comma 11 5 3" xfId="8456" xr:uid="{00000000-0005-0000-0000-0000A2080000}"/>
    <cellStyle name="Comma 11 5 3 2" xfId="17209" xr:uid="{00000000-0005-0000-0000-0000A3080000}"/>
    <cellStyle name="Comma 11 5 3 2 2" xfId="34714" xr:uid="{79CF4692-3247-482E-8CD9-C48CD3E21AD7}"/>
    <cellStyle name="Comma 11 5 3 3" xfId="25962" xr:uid="{ACDA55C0-D1DD-4E8F-8CCD-DE17837FA9F3}"/>
    <cellStyle name="Comma 11 5 4" xfId="12833" xr:uid="{00000000-0005-0000-0000-0000A4080000}"/>
    <cellStyle name="Comma 11 5 4 2" xfId="30338" xr:uid="{D73B0F1D-58BC-4D6D-834A-94B8EDD7106A}"/>
    <cellStyle name="Comma 11 5 5" xfId="21586" xr:uid="{797D263B-066D-4EA1-98DF-82982A4062BB}"/>
    <cellStyle name="Comma 11 6" xfId="5173" xr:uid="{00000000-0005-0000-0000-0000A5080000}"/>
    <cellStyle name="Comma 11 6 2" xfId="9550" xr:uid="{00000000-0005-0000-0000-0000A6080000}"/>
    <cellStyle name="Comma 11 6 2 2" xfId="18303" xr:uid="{00000000-0005-0000-0000-0000A7080000}"/>
    <cellStyle name="Comma 11 6 2 2 2" xfId="35808" xr:uid="{B95D0743-A295-4C5A-9307-67B4AD3DA23F}"/>
    <cellStyle name="Comma 11 6 2 3" xfId="27056" xr:uid="{D7CB9CED-D777-4DEA-B49D-3CB96C3833FA}"/>
    <cellStyle name="Comma 11 6 3" xfId="13927" xr:uid="{00000000-0005-0000-0000-0000A8080000}"/>
    <cellStyle name="Comma 11 6 3 2" xfId="31432" xr:uid="{5AF83556-C828-4824-842E-B20367D99535}"/>
    <cellStyle name="Comma 11 6 4" xfId="22680" xr:uid="{E4F5C022-B4C8-489A-9552-F24A60D2A26E}"/>
    <cellStyle name="Comma 11 7" xfId="7362" xr:uid="{00000000-0005-0000-0000-0000A9080000}"/>
    <cellStyle name="Comma 11 7 2" xfId="16115" xr:uid="{00000000-0005-0000-0000-0000AA080000}"/>
    <cellStyle name="Comma 11 7 2 2" xfId="33620" xr:uid="{268FC888-09D4-4C24-B50B-DE279050D1F7}"/>
    <cellStyle name="Comma 11 7 3" xfId="24868" xr:uid="{9D29DD4B-470E-4B22-88D3-B76780994DDE}"/>
    <cellStyle name="Comma 11 8" xfId="11739" xr:uid="{00000000-0005-0000-0000-0000AB080000}"/>
    <cellStyle name="Comma 11 8 2" xfId="29244" xr:uid="{7C74EF39-38D5-4906-B79C-72AE97C7DABE}"/>
    <cellStyle name="Comma 11 9" xfId="20492" xr:uid="{D169D0B4-4655-4E94-8928-EC97598F3108}"/>
    <cellStyle name="Comma 12" xfId="2938" xr:uid="{00000000-0005-0000-0000-0000AC080000}"/>
    <cellStyle name="Comma 12 2" xfId="3050" xr:uid="{00000000-0005-0000-0000-0000AD080000}"/>
    <cellStyle name="Comma 12 2 2" xfId="3326" xr:uid="{00000000-0005-0000-0000-0000AE080000}"/>
    <cellStyle name="Comma 12 2 2 2" xfId="3879" xr:uid="{00000000-0005-0000-0000-0000AF080000}"/>
    <cellStyle name="Comma 12 2 2 2 2" xfId="4975" xr:uid="{00000000-0005-0000-0000-0000B0080000}"/>
    <cellStyle name="Comma 12 2 2 2 2 2" xfId="7164" xr:uid="{00000000-0005-0000-0000-0000B1080000}"/>
    <cellStyle name="Comma 12 2 2 2 2 2 2" xfId="11541" xr:uid="{00000000-0005-0000-0000-0000B2080000}"/>
    <cellStyle name="Comma 12 2 2 2 2 2 2 2" xfId="20294" xr:uid="{00000000-0005-0000-0000-0000B3080000}"/>
    <cellStyle name="Comma 12 2 2 2 2 2 2 2 2" xfId="37799" xr:uid="{61105B8E-EFD1-45AF-A642-5003E32E31AB}"/>
    <cellStyle name="Comma 12 2 2 2 2 2 2 3" xfId="29047" xr:uid="{65C93882-CE27-4D22-ABC5-6D210F024B2A}"/>
    <cellStyle name="Comma 12 2 2 2 2 2 3" xfId="15918" xr:uid="{00000000-0005-0000-0000-0000B4080000}"/>
    <cellStyle name="Comma 12 2 2 2 2 2 3 2" xfId="33423" xr:uid="{2004394A-B56B-4409-AD16-238F29DD9D83}"/>
    <cellStyle name="Comma 12 2 2 2 2 2 4" xfId="24671" xr:uid="{F15F73DA-010F-4EF5-9F86-9EAFCFB42B10}"/>
    <cellStyle name="Comma 12 2 2 2 2 3" xfId="9353" xr:uid="{00000000-0005-0000-0000-0000B5080000}"/>
    <cellStyle name="Comma 12 2 2 2 2 3 2" xfId="18106" xr:uid="{00000000-0005-0000-0000-0000B6080000}"/>
    <cellStyle name="Comma 12 2 2 2 2 3 2 2" xfId="35611" xr:uid="{07034824-3574-4CB6-8D35-2D0F5EF516B8}"/>
    <cellStyle name="Comma 12 2 2 2 2 3 3" xfId="26859" xr:uid="{6E586FE4-4A0C-44FB-9A71-82D95EB2CEB3}"/>
    <cellStyle name="Comma 12 2 2 2 2 4" xfId="13730" xr:uid="{00000000-0005-0000-0000-0000B7080000}"/>
    <cellStyle name="Comma 12 2 2 2 2 4 2" xfId="31235" xr:uid="{AE7C2D88-AC94-40FD-B8AD-34840BDFFC0E}"/>
    <cellStyle name="Comma 12 2 2 2 2 5" xfId="22483" xr:uid="{538101B6-78FA-4001-B2A3-F9582D3D443F}"/>
    <cellStyle name="Comma 12 2 2 2 3" xfId="6070" xr:uid="{00000000-0005-0000-0000-0000B8080000}"/>
    <cellStyle name="Comma 12 2 2 2 3 2" xfId="10447" xr:uid="{00000000-0005-0000-0000-0000B9080000}"/>
    <cellStyle name="Comma 12 2 2 2 3 2 2" xfId="19200" xr:uid="{00000000-0005-0000-0000-0000BA080000}"/>
    <cellStyle name="Comma 12 2 2 2 3 2 2 2" xfId="36705" xr:uid="{00A46465-96D0-423C-8025-234A20EC6243}"/>
    <cellStyle name="Comma 12 2 2 2 3 2 3" xfId="27953" xr:uid="{AB677BA8-B5A1-4FA9-ADA8-28AD2741E6F0}"/>
    <cellStyle name="Comma 12 2 2 2 3 3" xfId="14824" xr:uid="{00000000-0005-0000-0000-0000BB080000}"/>
    <cellStyle name="Comma 12 2 2 2 3 3 2" xfId="32329" xr:uid="{72527F09-0CFA-42EB-8A3A-893E5C5AFEFB}"/>
    <cellStyle name="Comma 12 2 2 2 3 4" xfId="23577" xr:uid="{F3D527CE-271B-42A3-AFAD-D334C99404F4}"/>
    <cellStyle name="Comma 12 2 2 2 4" xfId="8259" xr:uid="{00000000-0005-0000-0000-0000BC080000}"/>
    <cellStyle name="Comma 12 2 2 2 4 2" xfId="17012" xr:uid="{00000000-0005-0000-0000-0000BD080000}"/>
    <cellStyle name="Comma 12 2 2 2 4 2 2" xfId="34517" xr:uid="{D4A70EFF-FD4B-4856-A535-EA0ED14FDE41}"/>
    <cellStyle name="Comma 12 2 2 2 4 3" xfId="25765" xr:uid="{5EE9500F-FE70-49E9-A671-3FFA67F545D6}"/>
    <cellStyle name="Comma 12 2 2 2 5" xfId="12636" xr:uid="{00000000-0005-0000-0000-0000BE080000}"/>
    <cellStyle name="Comma 12 2 2 2 5 2" xfId="30141" xr:uid="{22B0B93F-FCAA-4F8A-B2B3-BCD03424B8AD}"/>
    <cellStyle name="Comma 12 2 2 2 6" xfId="21389" xr:uid="{6A42CC44-8DB3-4C82-8B1D-A93E4D64E5E8}"/>
    <cellStyle name="Comma 12 2 2 3" xfId="4427" xr:uid="{00000000-0005-0000-0000-0000BF080000}"/>
    <cellStyle name="Comma 12 2 2 3 2" xfId="6616" xr:uid="{00000000-0005-0000-0000-0000C0080000}"/>
    <cellStyle name="Comma 12 2 2 3 2 2" xfId="10993" xr:uid="{00000000-0005-0000-0000-0000C1080000}"/>
    <cellStyle name="Comma 12 2 2 3 2 2 2" xfId="19746" xr:uid="{00000000-0005-0000-0000-0000C2080000}"/>
    <cellStyle name="Comma 12 2 2 3 2 2 2 2" xfId="37251" xr:uid="{C39B2B65-F030-4B1F-A857-F350FA808239}"/>
    <cellStyle name="Comma 12 2 2 3 2 2 3" xfId="28499" xr:uid="{EF5F6986-E6CD-4721-8494-216ECE75FAE5}"/>
    <cellStyle name="Comma 12 2 2 3 2 3" xfId="15370" xr:uid="{00000000-0005-0000-0000-0000C3080000}"/>
    <cellStyle name="Comma 12 2 2 3 2 3 2" xfId="32875" xr:uid="{50E9DDAA-2721-4116-8C80-42BE2D649682}"/>
    <cellStyle name="Comma 12 2 2 3 2 4" xfId="24123" xr:uid="{912C48B2-0FBF-4359-9081-8E02AF812E74}"/>
    <cellStyle name="Comma 12 2 2 3 3" xfId="8805" xr:uid="{00000000-0005-0000-0000-0000C4080000}"/>
    <cellStyle name="Comma 12 2 2 3 3 2" xfId="17558" xr:uid="{00000000-0005-0000-0000-0000C5080000}"/>
    <cellStyle name="Comma 12 2 2 3 3 2 2" xfId="35063" xr:uid="{D10B7AAC-4B2F-4099-BA96-7694E35D7F6D}"/>
    <cellStyle name="Comma 12 2 2 3 3 3" xfId="26311" xr:uid="{CCE94D7C-2F11-4573-98C6-6E62C6F7BF7A}"/>
    <cellStyle name="Comma 12 2 2 3 4" xfId="13182" xr:uid="{00000000-0005-0000-0000-0000C6080000}"/>
    <cellStyle name="Comma 12 2 2 3 4 2" xfId="30687" xr:uid="{0B86F482-6DA8-4185-A254-8D53BF6DC210}"/>
    <cellStyle name="Comma 12 2 2 3 5" xfId="21935" xr:uid="{A7E3D2CE-7106-4C12-9AF4-3809712BD189}"/>
    <cellStyle name="Comma 12 2 2 4" xfId="5522" xr:uid="{00000000-0005-0000-0000-0000C7080000}"/>
    <cellStyle name="Comma 12 2 2 4 2" xfId="9899" xr:uid="{00000000-0005-0000-0000-0000C8080000}"/>
    <cellStyle name="Comma 12 2 2 4 2 2" xfId="18652" xr:uid="{00000000-0005-0000-0000-0000C9080000}"/>
    <cellStyle name="Comma 12 2 2 4 2 2 2" xfId="36157" xr:uid="{51522C9C-6D8E-4F84-973B-8EE057AE7504}"/>
    <cellStyle name="Comma 12 2 2 4 2 3" xfId="27405" xr:uid="{7E0A8B3B-762F-4E82-A135-8A4376EABCA9}"/>
    <cellStyle name="Comma 12 2 2 4 3" xfId="14276" xr:uid="{00000000-0005-0000-0000-0000CA080000}"/>
    <cellStyle name="Comma 12 2 2 4 3 2" xfId="31781" xr:uid="{4FB45373-5352-4BB5-94E0-EFBE8F7C364A}"/>
    <cellStyle name="Comma 12 2 2 4 4" xfId="23029" xr:uid="{4DA18875-8E12-49E6-AE27-E393D7B2DAF0}"/>
    <cellStyle name="Comma 12 2 2 5" xfId="7711" xr:uid="{00000000-0005-0000-0000-0000CB080000}"/>
    <cellStyle name="Comma 12 2 2 5 2" xfId="16464" xr:uid="{00000000-0005-0000-0000-0000CC080000}"/>
    <cellStyle name="Comma 12 2 2 5 2 2" xfId="33969" xr:uid="{67C55B78-6C4C-4BD2-BA1E-D0FCD8A5A1A3}"/>
    <cellStyle name="Comma 12 2 2 5 3" xfId="25217" xr:uid="{C9741994-771B-4294-B46E-412A2F73F859}"/>
    <cellStyle name="Comma 12 2 2 6" xfId="12088" xr:uid="{00000000-0005-0000-0000-0000CD080000}"/>
    <cellStyle name="Comma 12 2 2 6 2" xfId="29593" xr:uid="{D8FB3DB8-4FAF-4FE8-8B14-D7A33E16BB1D}"/>
    <cellStyle name="Comma 12 2 2 7" xfId="20841" xr:uid="{82C1A9B7-57EF-42B7-9612-7A962065B2C0}"/>
    <cellStyle name="Comma 12 2 3" xfId="3605" xr:uid="{00000000-0005-0000-0000-0000CE080000}"/>
    <cellStyle name="Comma 12 2 3 2" xfId="4701" xr:uid="{00000000-0005-0000-0000-0000CF080000}"/>
    <cellStyle name="Comma 12 2 3 2 2" xfId="6890" xr:uid="{00000000-0005-0000-0000-0000D0080000}"/>
    <cellStyle name="Comma 12 2 3 2 2 2" xfId="11267" xr:uid="{00000000-0005-0000-0000-0000D1080000}"/>
    <cellStyle name="Comma 12 2 3 2 2 2 2" xfId="20020" xr:uid="{00000000-0005-0000-0000-0000D2080000}"/>
    <cellStyle name="Comma 12 2 3 2 2 2 2 2" xfId="37525" xr:uid="{DA383A20-E8B1-490C-8198-FF76FE996DEF}"/>
    <cellStyle name="Comma 12 2 3 2 2 2 3" xfId="28773" xr:uid="{C5F575E6-126B-4D64-BC3E-244647CEFF05}"/>
    <cellStyle name="Comma 12 2 3 2 2 3" xfId="15644" xr:uid="{00000000-0005-0000-0000-0000D3080000}"/>
    <cellStyle name="Comma 12 2 3 2 2 3 2" xfId="33149" xr:uid="{1E449C50-B7F8-455D-9DB1-EB3EC2DE7BAF}"/>
    <cellStyle name="Comma 12 2 3 2 2 4" xfId="24397" xr:uid="{A0F29036-A299-4611-949A-BFE6A91DF70D}"/>
    <cellStyle name="Comma 12 2 3 2 3" xfId="9079" xr:uid="{00000000-0005-0000-0000-0000D4080000}"/>
    <cellStyle name="Comma 12 2 3 2 3 2" xfId="17832" xr:uid="{00000000-0005-0000-0000-0000D5080000}"/>
    <cellStyle name="Comma 12 2 3 2 3 2 2" xfId="35337" xr:uid="{CAD5261D-3915-446E-8DD4-B2AC52460A7C}"/>
    <cellStyle name="Comma 12 2 3 2 3 3" xfId="26585" xr:uid="{F94F7EAB-A433-4315-827B-4C5F52CD123D}"/>
    <cellStyle name="Comma 12 2 3 2 4" xfId="13456" xr:uid="{00000000-0005-0000-0000-0000D6080000}"/>
    <cellStyle name="Comma 12 2 3 2 4 2" xfId="30961" xr:uid="{3511AB3D-B587-4665-A82A-76E4D0EBDFA3}"/>
    <cellStyle name="Comma 12 2 3 2 5" xfId="22209" xr:uid="{8987AFA8-4D4C-48B0-8FEC-26B8D0515AF7}"/>
    <cellStyle name="Comma 12 2 3 3" xfId="5796" xr:uid="{00000000-0005-0000-0000-0000D7080000}"/>
    <cellStyle name="Comma 12 2 3 3 2" xfId="10173" xr:uid="{00000000-0005-0000-0000-0000D8080000}"/>
    <cellStyle name="Comma 12 2 3 3 2 2" xfId="18926" xr:uid="{00000000-0005-0000-0000-0000D9080000}"/>
    <cellStyle name="Comma 12 2 3 3 2 2 2" xfId="36431" xr:uid="{37517DC3-B48A-48CE-BE93-CCEF25939A6E}"/>
    <cellStyle name="Comma 12 2 3 3 2 3" xfId="27679" xr:uid="{8054FFA9-6CEB-499E-8796-92184C53083F}"/>
    <cellStyle name="Comma 12 2 3 3 3" xfId="14550" xr:uid="{00000000-0005-0000-0000-0000DA080000}"/>
    <cellStyle name="Comma 12 2 3 3 3 2" xfId="32055" xr:uid="{1CF99D9C-15C1-4BF1-997E-878E9E62D222}"/>
    <cellStyle name="Comma 12 2 3 3 4" xfId="23303" xr:uid="{8890ABD7-B089-49D7-80BD-15423D19416F}"/>
    <cellStyle name="Comma 12 2 3 4" xfId="7985" xr:uid="{00000000-0005-0000-0000-0000DB080000}"/>
    <cellStyle name="Comma 12 2 3 4 2" xfId="16738" xr:uid="{00000000-0005-0000-0000-0000DC080000}"/>
    <cellStyle name="Comma 12 2 3 4 2 2" xfId="34243" xr:uid="{98FC9610-3B44-4ECC-863D-C9DB7F7E6127}"/>
    <cellStyle name="Comma 12 2 3 4 3" xfId="25491" xr:uid="{A5533EA2-0AB3-4860-BBEE-4D1B37F33E40}"/>
    <cellStyle name="Comma 12 2 3 5" xfId="12362" xr:uid="{00000000-0005-0000-0000-0000DD080000}"/>
    <cellStyle name="Comma 12 2 3 5 2" xfId="29867" xr:uid="{738B5C3B-2228-4686-9E28-E7F859607DA3}"/>
    <cellStyle name="Comma 12 2 3 6" xfId="21115" xr:uid="{F728CDA2-104F-45D9-AF28-7771E4EE0626}"/>
    <cellStyle name="Comma 12 2 4" xfId="4153" xr:uid="{00000000-0005-0000-0000-0000DE080000}"/>
    <cellStyle name="Comma 12 2 4 2" xfId="6342" xr:uid="{00000000-0005-0000-0000-0000DF080000}"/>
    <cellStyle name="Comma 12 2 4 2 2" xfId="10719" xr:uid="{00000000-0005-0000-0000-0000E0080000}"/>
    <cellStyle name="Comma 12 2 4 2 2 2" xfId="19472" xr:uid="{00000000-0005-0000-0000-0000E1080000}"/>
    <cellStyle name="Comma 12 2 4 2 2 2 2" xfId="36977" xr:uid="{A1434D82-41CC-4384-AF68-9897EDE29FCF}"/>
    <cellStyle name="Comma 12 2 4 2 2 3" xfId="28225" xr:uid="{6DE1BE3B-841C-4E4F-9C1B-B80411A0A603}"/>
    <cellStyle name="Comma 12 2 4 2 3" xfId="15096" xr:uid="{00000000-0005-0000-0000-0000E2080000}"/>
    <cellStyle name="Comma 12 2 4 2 3 2" xfId="32601" xr:uid="{9DB9337E-045D-438F-B632-0B023D422382}"/>
    <cellStyle name="Comma 12 2 4 2 4" xfId="23849" xr:uid="{22DA5489-EB7D-498B-958B-EEA7EEFA6FC3}"/>
    <cellStyle name="Comma 12 2 4 3" xfId="8531" xr:uid="{00000000-0005-0000-0000-0000E3080000}"/>
    <cellStyle name="Comma 12 2 4 3 2" xfId="17284" xr:uid="{00000000-0005-0000-0000-0000E4080000}"/>
    <cellStyle name="Comma 12 2 4 3 2 2" xfId="34789" xr:uid="{B8FA3887-1D17-47EA-B052-331EF8678B21}"/>
    <cellStyle name="Comma 12 2 4 3 3" xfId="26037" xr:uid="{45EF13B6-6FA6-4B77-AB0B-BAF5D1CDE155}"/>
    <cellStyle name="Comma 12 2 4 4" xfId="12908" xr:uid="{00000000-0005-0000-0000-0000E5080000}"/>
    <cellStyle name="Comma 12 2 4 4 2" xfId="30413" xr:uid="{D2C69257-8C5C-4F2D-BBD7-DAA17548E20C}"/>
    <cellStyle name="Comma 12 2 4 5" xfId="21661" xr:uid="{82A1541D-4788-47F9-ABF7-E89C55406442}"/>
    <cellStyle name="Comma 12 2 5" xfId="5248" xr:uid="{00000000-0005-0000-0000-0000E6080000}"/>
    <cellStyle name="Comma 12 2 5 2" xfId="9625" xr:uid="{00000000-0005-0000-0000-0000E7080000}"/>
    <cellStyle name="Comma 12 2 5 2 2" xfId="18378" xr:uid="{00000000-0005-0000-0000-0000E8080000}"/>
    <cellStyle name="Comma 12 2 5 2 2 2" xfId="35883" xr:uid="{9445D57B-B460-46B4-8F00-DB67A7AA3562}"/>
    <cellStyle name="Comma 12 2 5 2 3" xfId="27131" xr:uid="{56C9C531-4D27-4588-89EA-D6C493423BBB}"/>
    <cellStyle name="Comma 12 2 5 3" xfId="14002" xr:uid="{00000000-0005-0000-0000-0000E9080000}"/>
    <cellStyle name="Comma 12 2 5 3 2" xfId="31507" xr:uid="{5B4D0BAF-FA9F-4821-9048-87CC6419EB93}"/>
    <cellStyle name="Comma 12 2 5 4" xfId="22755" xr:uid="{52592AC9-1CCD-4D71-8465-FBBD1A8577BC}"/>
    <cellStyle name="Comma 12 2 6" xfId="7437" xr:uid="{00000000-0005-0000-0000-0000EA080000}"/>
    <cellStyle name="Comma 12 2 6 2" xfId="16190" xr:uid="{00000000-0005-0000-0000-0000EB080000}"/>
    <cellStyle name="Comma 12 2 6 2 2" xfId="33695" xr:uid="{E57BE637-1153-479A-BAF8-87B161F444E9}"/>
    <cellStyle name="Comma 12 2 6 3" xfId="24943" xr:uid="{AE5C1B6E-5AD4-4D9C-9FCC-1162D9FB22C5}"/>
    <cellStyle name="Comma 12 2 7" xfId="11814" xr:uid="{00000000-0005-0000-0000-0000EC080000}"/>
    <cellStyle name="Comma 12 2 7 2" xfId="29319" xr:uid="{9621552E-0F40-447B-A207-C5918C101FF9}"/>
    <cellStyle name="Comma 12 2 8" xfId="20567" xr:uid="{F83B6F7A-DB1A-4042-B322-06A251812C5E}"/>
    <cellStyle name="Comma 12 3" xfId="3214" xr:uid="{00000000-0005-0000-0000-0000ED080000}"/>
    <cellStyle name="Comma 12 3 2" xfId="3767" xr:uid="{00000000-0005-0000-0000-0000EE080000}"/>
    <cellStyle name="Comma 12 3 2 2" xfId="4863" xr:uid="{00000000-0005-0000-0000-0000EF080000}"/>
    <cellStyle name="Comma 12 3 2 2 2" xfId="7052" xr:uid="{00000000-0005-0000-0000-0000F0080000}"/>
    <cellStyle name="Comma 12 3 2 2 2 2" xfId="11429" xr:uid="{00000000-0005-0000-0000-0000F1080000}"/>
    <cellStyle name="Comma 12 3 2 2 2 2 2" xfId="20182" xr:uid="{00000000-0005-0000-0000-0000F2080000}"/>
    <cellStyle name="Comma 12 3 2 2 2 2 2 2" xfId="37687" xr:uid="{8DC5261A-CE01-4E58-84AE-DA3EA7A1633B}"/>
    <cellStyle name="Comma 12 3 2 2 2 2 3" xfId="28935" xr:uid="{A68F520F-E906-4E2A-9BD7-BB2CE87C8AAA}"/>
    <cellStyle name="Comma 12 3 2 2 2 3" xfId="15806" xr:uid="{00000000-0005-0000-0000-0000F3080000}"/>
    <cellStyle name="Comma 12 3 2 2 2 3 2" xfId="33311" xr:uid="{587C245F-E7E2-4EA8-BEF0-B365EB6DC593}"/>
    <cellStyle name="Comma 12 3 2 2 2 4" xfId="24559" xr:uid="{1CB09092-BAF3-4AE7-8D84-1629EF262052}"/>
    <cellStyle name="Comma 12 3 2 2 3" xfId="9241" xr:uid="{00000000-0005-0000-0000-0000F4080000}"/>
    <cellStyle name="Comma 12 3 2 2 3 2" xfId="17994" xr:uid="{00000000-0005-0000-0000-0000F5080000}"/>
    <cellStyle name="Comma 12 3 2 2 3 2 2" xfId="35499" xr:uid="{62A53FA8-F70F-4434-954B-B5102CE849B9}"/>
    <cellStyle name="Comma 12 3 2 2 3 3" xfId="26747" xr:uid="{C714BBE4-7FAC-4827-8527-315234F9D4C5}"/>
    <cellStyle name="Comma 12 3 2 2 4" xfId="13618" xr:uid="{00000000-0005-0000-0000-0000F6080000}"/>
    <cellStyle name="Comma 12 3 2 2 4 2" xfId="31123" xr:uid="{CFE366F0-BBCA-4A1C-83CC-A178A2860950}"/>
    <cellStyle name="Comma 12 3 2 2 5" xfId="22371" xr:uid="{7E20383A-DDD5-426D-8146-0878F1E9526A}"/>
    <cellStyle name="Comma 12 3 2 3" xfId="5958" xr:uid="{00000000-0005-0000-0000-0000F7080000}"/>
    <cellStyle name="Comma 12 3 2 3 2" xfId="10335" xr:uid="{00000000-0005-0000-0000-0000F8080000}"/>
    <cellStyle name="Comma 12 3 2 3 2 2" xfId="19088" xr:uid="{00000000-0005-0000-0000-0000F9080000}"/>
    <cellStyle name="Comma 12 3 2 3 2 2 2" xfId="36593" xr:uid="{B4D28446-8BB0-4D89-A352-E711382020ED}"/>
    <cellStyle name="Comma 12 3 2 3 2 3" xfId="27841" xr:uid="{E504D52E-D577-44A6-8A62-69248AC55AF5}"/>
    <cellStyle name="Comma 12 3 2 3 3" xfId="14712" xr:uid="{00000000-0005-0000-0000-0000FA080000}"/>
    <cellStyle name="Comma 12 3 2 3 3 2" xfId="32217" xr:uid="{A35C1A73-3C63-4B2B-AAD7-73EC4169909A}"/>
    <cellStyle name="Comma 12 3 2 3 4" xfId="23465" xr:uid="{1C368B55-A66A-4D19-9104-13D5E1A88162}"/>
    <cellStyle name="Comma 12 3 2 4" xfId="8147" xr:uid="{00000000-0005-0000-0000-0000FB080000}"/>
    <cellStyle name="Comma 12 3 2 4 2" xfId="16900" xr:uid="{00000000-0005-0000-0000-0000FC080000}"/>
    <cellStyle name="Comma 12 3 2 4 2 2" xfId="34405" xr:uid="{8101E7A4-7BB1-476A-84E1-371A6ACBA968}"/>
    <cellStyle name="Comma 12 3 2 4 3" xfId="25653" xr:uid="{0CA70B93-7EC3-4624-B13F-43D7B208F3D7}"/>
    <cellStyle name="Comma 12 3 2 5" xfId="12524" xr:uid="{00000000-0005-0000-0000-0000FD080000}"/>
    <cellStyle name="Comma 12 3 2 5 2" xfId="30029" xr:uid="{95438AF1-E83B-4216-80DD-EB57370E1655}"/>
    <cellStyle name="Comma 12 3 2 6" xfId="21277" xr:uid="{F9A52EFB-AAA0-4AB9-BCC0-E7DB7DD037A9}"/>
    <cellStyle name="Comma 12 3 3" xfId="4315" xr:uid="{00000000-0005-0000-0000-0000FE080000}"/>
    <cellStyle name="Comma 12 3 3 2" xfId="6504" xr:uid="{00000000-0005-0000-0000-0000FF080000}"/>
    <cellStyle name="Comma 12 3 3 2 2" xfId="10881" xr:uid="{00000000-0005-0000-0000-000000090000}"/>
    <cellStyle name="Comma 12 3 3 2 2 2" xfId="19634" xr:uid="{00000000-0005-0000-0000-000001090000}"/>
    <cellStyle name="Comma 12 3 3 2 2 2 2" xfId="37139" xr:uid="{39DACF6C-69DA-45FE-A0AE-CB9930F1A844}"/>
    <cellStyle name="Comma 12 3 3 2 2 3" xfId="28387" xr:uid="{29E6AB81-91EA-463B-9987-98F884E2877C}"/>
    <cellStyle name="Comma 12 3 3 2 3" xfId="15258" xr:uid="{00000000-0005-0000-0000-000002090000}"/>
    <cellStyle name="Comma 12 3 3 2 3 2" xfId="32763" xr:uid="{DC9BF267-C526-462B-95CD-2A659619CC29}"/>
    <cellStyle name="Comma 12 3 3 2 4" xfId="24011" xr:uid="{350A102D-A9C9-4A1F-B91B-54AEE999DED2}"/>
    <cellStyle name="Comma 12 3 3 3" xfId="8693" xr:uid="{00000000-0005-0000-0000-000003090000}"/>
    <cellStyle name="Comma 12 3 3 3 2" xfId="17446" xr:uid="{00000000-0005-0000-0000-000004090000}"/>
    <cellStyle name="Comma 12 3 3 3 2 2" xfId="34951" xr:uid="{9CCECE0B-0997-4B66-A4AB-5E86B1D86769}"/>
    <cellStyle name="Comma 12 3 3 3 3" xfId="26199" xr:uid="{256F8AB2-D424-4EEC-8436-4073D9EDBF33}"/>
    <cellStyle name="Comma 12 3 3 4" xfId="13070" xr:uid="{00000000-0005-0000-0000-000005090000}"/>
    <cellStyle name="Comma 12 3 3 4 2" xfId="30575" xr:uid="{212D0FD0-E544-4654-AA21-A975FFFF2F08}"/>
    <cellStyle name="Comma 12 3 3 5" xfId="21823" xr:uid="{CE254038-5D20-420A-94DF-8518F1582251}"/>
    <cellStyle name="Comma 12 3 4" xfId="5410" xr:uid="{00000000-0005-0000-0000-000006090000}"/>
    <cellStyle name="Comma 12 3 4 2" xfId="9787" xr:uid="{00000000-0005-0000-0000-000007090000}"/>
    <cellStyle name="Comma 12 3 4 2 2" xfId="18540" xr:uid="{00000000-0005-0000-0000-000008090000}"/>
    <cellStyle name="Comma 12 3 4 2 2 2" xfId="36045" xr:uid="{793F86FA-A06B-44F6-8278-CE3F373EB337}"/>
    <cellStyle name="Comma 12 3 4 2 3" xfId="27293" xr:uid="{563F93C1-526F-4922-BD02-198C7677F949}"/>
    <cellStyle name="Comma 12 3 4 3" xfId="14164" xr:uid="{00000000-0005-0000-0000-000009090000}"/>
    <cellStyle name="Comma 12 3 4 3 2" xfId="31669" xr:uid="{28B38673-CE89-4673-96D0-8959F986C88D}"/>
    <cellStyle name="Comma 12 3 4 4" xfId="22917" xr:uid="{AE5F7759-1CDB-40A0-854E-41D6FCCE8E8F}"/>
    <cellStyle name="Comma 12 3 5" xfId="7599" xr:uid="{00000000-0005-0000-0000-00000A090000}"/>
    <cellStyle name="Comma 12 3 5 2" xfId="16352" xr:uid="{00000000-0005-0000-0000-00000B090000}"/>
    <cellStyle name="Comma 12 3 5 2 2" xfId="33857" xr:uid="{CB0CDE52-81FF-4D42-8FBE-98FFD8877A05}"/>
    <cellStyle name="Comma 12 3 5 3" xfId="25105" xr:uid="{3CF548BB-1584-41F6-A0AE-3BA4B82B2EE2}"/>
    <cellStyle name="Comma 12 3 6" xfId="11976" xr:uid="{00000000-0005-0000-0000-00000C090000}"/>
    <cellStyle name="Comma 12 3 6 2" xfId="29481" xr:uid="{1EE81A65-EB46-4387-9D64-7DB4DAB51358}"/>
    <cellStyle name="Comma 12 3 7" xfId="20729" xr:uid="{E656C256-5B52-41FD-A31C-95A38EBDB39D}"/>
    <cellStyle name="Comma 12 4" xfId="3493" xr:uid="{00000000-0005-0000-0000-00000D090000}"/>
    <cellStyle name="Comma 12 4 2" xfId="4589" xr:uid="{00000000-0005-0000-0000-00000E090000}"/>
    <cellStyle name="Comma 12 4 2 2" xfId="6778" xr:uid="{00000000-0005-0000-0000-00000F090000}"/>
    <cellStyle name="Comma 12 4 2 2 2" xfId="11155" xr:uid="{00000000-0005-0000-0000-000010090000}"/>
    <cellStyle name="Comma 12 4 2 2 2 2" xfId="19908" xr:uid="{00000000-0005-0000-0000-000011090000}"/>
    <cellStyle name="Comma 12 4 2 2 2 2 2" xfId="37413" xr:uid="{D1A05C9C-D39B-4357-85C7-29BD47964EEA}"/>
    <cellStyle name="Comma 12 4 2 2 2 3" xfId="28661" xr:uid="{454C59FB-3150-45E6-BBB3-4D097104511A}"/>
    <cellStyle name="Comma 12 4 2 2 3" xfId="15532" xr:uid="{00000000-0005-0000-0000-000012090000}"/>
    <cellStyle name="Comma 12 4 2 2 3 2" xfId="33037" xr:uid="{3164DB62-1F05-43E6-A2F2-51F85D740EA3}"/>
    <cellStyle name="Comma 12 4 2 2 4" xfId="24285" xr:uid="{3F4DBA70-9E07-495D-88B8-6593FB750794}"/>
    <cellStyle name="Comma 12 4 2 3" xfId="8967" xr:uid="{00000000-0005-0000-0000-000013090000}"/>
    <cellStyle name="Comma 12 4 2 3 2" xfId="17720" xr:uid="{00000000-0005-0000-0000-000014090000}"/>
    <cellStyle name="Comma 12 4 2 3 2 2" xfId="35225" xr:uid="{F8C8D428-97EF-4380-B8EB-199A279374B4}"/>
    <cellStyle name="Comma 12 4 2 3 3" xfId="26473" xr:uid="{4C0CDA14-42E0-4372-877C-85A1FC2664C7}"/>
    <cellStyle name="Comma 12 4 2 4" xfId="13344" xr:uid="{00000000-0005-0000-0000-000015090000}"/>
    <cellStyle name="Comma 12 4 2 4 2" xfId="30849" xr:uid="{49746A92-6C51-458F-AC0B-231413E128C6}"/>
    <cellStyle name="Comma 12 4 2 5" xfId="22097" xr:uid="{2B012092-C572-4E16-907D-6BC8D9282692}"/>
    <cellStyle name="Comma 12 4 3" xfId="5684" xr:uid="{00000000-0005-0000-0000-000016090000}"/>
    <cellStyle name="Comma 12 4 3 2" xfId="10061" xr:uid="{00000000-0005-0000-0000-000017090000}"/>
    <cellStyle name="Comma 12 4 3 2 2" xfId="18814" xr:uid="{00000000-0005-0000-0000-000018090000}"/>
    <cellStyle name="Comma 12 4 3 2 2 2" xfId="36319" xr:uid="{8CDF8B7C-E804-4038-A036-5DC30EDBA816}"/>
    <cellStyle name="Comma 12 4 3 2 3" xfId="27567" xr:uid="{7737399D-51C7-4E3A-B50B-0C391A0231B2}"/>
    <cellStyle name="Comma 12 4 3 3" xfId="14438" xr:uid="{00000000-0005-0000-0000-000019090000}"/>
    <cellStyle name="Comma 12 4 3 3 2" xfId="31943" xr:uid="{12C95E5F-A984-4A81-96BF-17710C05EAB2}"/>
    <cellStyle name="Comma 12 4 3 4" xfId="23191" xr:uid="{09871E99-B02C-4B87-8C68-3F8372E13280}"/>
    <cellStyle name="Comma 12 4 4" xfId="7873" xr:uid="{00000000-0005-0000-0000-00001A090000}"/>
    <cellStyle name="Comma 12 4 4 2" xfId="16626" xr:uid="{00000000-0005-0000-0000-00001B090000}"/>
    <cellStyle name="Comma 12 4 4 2 2" xfId="34131" xr:uid="{E33891F1-433A-43B7-BE27-6FD24E50922B}"/>
    <cellStyle name="Comma 12 4 4 3" xfId="25379" xr:uid="{C63A6238-FAA5-4339-98D1-BB4A53839956}"/>
    <cellStyle name="Comma 12 4 5" xfId="12250" xr:uid="{00000000-0005-0000-0000-00001C090000}"/>
    <cellStyle name="Comma 12 4 5 2" xfId="29755" xr:uid="{5FA2E44E-86B0-425F-A3BD-40E8DAA73400}"/>
    <cellStyle name="Comma 12 4 6" xfId="21003" xr:uid="{7F9B56C7-DE03-4B78-87AE-7A55C9E05BFE}"/>
    <cellStyle name="Comma 12 5" xfId="4041" xr:uid="{00000000-0005-0000-0000-00001D090000}"/>
    <cellStyle name="Comma 12 5 2" xfId="6230" xr:uid="{00000000-0005-0000-0000-00001E090000}"/>
    <cellStyle name="Comma 12 5 2 2" xfId="10607" xr:uid="{00000000-0005-0000-0000-00001F090000}"/>
    <cellStyle name="Comma 12 5 2 2 2" xfId="19360" xr:uid="{00000000-0005-0000-0000-000020090000}"/>
    <cellStyle name="Comma 12 5 2 2 2 2" xfId="36865" xr:uid="{35B7C476-090C-46F1-B3DD-AAFDE85D067E}"/>
    <cellStyle name="Comma 12 5 2 2 3" xfId="28113" xr:uid="{8F6A59AC-500B-4BF3-8674-FAEE28548065}"/>
    <cellStyle name="Comma 12 5 2 3" xfId="14984" xr:uid="{00000000-0005-0000-0000-000021090000}"/>
    <cellStyle name="Comma 12 5 2 3 2" xfId="32489" xr:uid="{37250595-D440-4148-B055-68C439B13BE3}"/>
    <cellStyle name="Comma 12 5 2 4" xfId="23737" xr:uid="{AD62AF9D-1BA3-460A-9041-8AFBD15BC090}"/>
    <cellStyle name="Comma 12 5 3" xfId="8419" xr:uid="{00000000-0005-0000-0000-000022090000}"/>
    <cellStyle name="Comma 12 5 3 2" xfId="17172" xr:uid="{00000000-0005-0000-0000-000023090000}"/>
    <cellStyle name="Comma 12 5 3 2 2" xfId="34677" xr:uid="{50919717-2225-4E76-AB63-DB9A2D6308EF}"/>
    <cellStyle name="Comma 12 5 3 3" xfId="25925" xr:uid="{537D9A28-8E0D-42A1-818C-9DCA5CF51D22}"/>
    <cellStyle name="Comma 12 5 4" xfId="12796" xr:uid="{00000000-0005-0000-0000-000024090000}"/>
    <cellStyle name="Comma 12 5 4 2" xfId="30301" xr:uid="{E1BABBDC-31BC-4AF1-99CA-E8D832236400}"/>
    <cellStyle name="Comma 12 5 5" xfId="21549" xr:uid="{F4A40D31-D978-4E03-A92D-AD818ABED99E}"/>
    <cellStyle name="Comma 12 6" xfId="5136" xr:uid="{00000000-0005-0000-0000-000025090000}"/>
    <cellStyle name="Comma 12 6 2" xfId="9513" xr:uid="{00000000-0005-0000-0000-000026090000}"/>
    <cellStyle name="Comma 12 6 2 2" xfId="18266" xr:uid="{00000000-0005-0000-0000-000027090000}"/>
    <cellStyle name="Comma 12 6 2 2 2" xfId="35771" xr:uid="{22AB0F37-9B9A-41AB-B82C-F135C9F7BFF0}"/>
    <cellStyle name="Comma 12 6 2 3" xfId="27019" xr:uid="{A3CEC8FB-254E-43BE-86FD-53283928CEAE}"/>
    <cellStyle name="Comma 12 6 3" xfId="13890" xr:uid="{00000000-0005-0000-0000-000028090000}"/>
    <cellStyle name="Comma 12 6 3 2" xfId="31395" xr:uid="{5230EF7A-3898-4702-BD20-204FC419A1E3}"/>
    <cellStyle name="Comma 12 6 4" xfId="22643" xr:uid="{827355AB-95F8-4BBF-8F4F-7581201D4C4D}"/>
    <cellStyle name="Comma 12 7" xfId="7325" xr:uid="{00000000-0005-0000-0000-000029090000}"/>
    <cellStyle name="Comma 12 7 2" xfId="16078" xr:uid="{00000000-0005-0000-0000-00002A090000}"/>
    <cellStyle name="Comma 12 7 2 2" xfId="33583" xr:uid="{0F985901-82ED-4C19-A698-FC7474701E75}"/>
    <cellStyle name="Comma 12 7 3" xfId="24831" xr:uid="{865A6EDA-EF47-44FA-A5BD-75D4E9BF2A9E}"/>
    <cellStyle name="Comma 12 8" xfId="11702" xr:uid="{00000000-0005-0000-0000-00002B090000}"/>
    <cellStyle name="Comma 12 8 2" xfId="29207" xr:uid="{2AB24C8D-C818-47AF-A581-36586880E3B8}"/>
    <cellStyle name="Comma 12 9" xfId="20455" xr:uid="{117BE15D-BA93-4879-9CB8-C479E06A9393}"/>
    <cellStyle name="Comma 13" xfId="2973" xr:uid="{00000000-0005-0000-0000-00002C090000}"/>
    <cellStyle name="Comma 13 2" xfId="3085" xr:uid="{00000000-0005-0000-0000-00002D090000}"/>
    <cellStyle name="Comma 13 2 2" xfId="3361" xr:uid="{00000000-0005-0000-0000-00002E090000}"/>
    <cellStyle name="Comma 13 2 2 2" xfId="3914" xr:uid="{00000000-0005-0000-0000-00002F090000}"/>
    <cellStyle name="Comma 13 2 2 2 2" xfId="5010" xr:uid="{00000000-0005-0000-0000-000030090000}"/>
    <cellStyle name="Comma 13 2 2 2 2 2" xfId="7199" xr:uid="{00000000-0005-0000-0000-000031090000}"/>
    <cellStyle name="Comma 13 2 2 2 2 2 2" xfId="11576" xr:uid="{00000000-0005-0000-0000-000032090000}"/>
    <cellStyle name="Comma 13 2 2 2 2 2 2 2" xfId="20329" xr:uid="{00000000-0005-0000-0000-000033090000}"/>
    <cellStyle name="Comma 13 2 2 2 2 2 2 2 2" xfId="37834" xr:uid="{B33665D6-CAF1-4BDF-AE61-1F5CB250A09D}"/>
    <cellStyle name="Comma 13 2 2 2 2 2 2 3" xfId="29082" xr:uid="{1D1F06DB-43FB-4CF5-A69D-949203D734E5}"/>
    <cellStyle name="Comma 13 2 2 2 2 2 3" xfId="15953" xr:uid="{00000000-0005-0000-0000-000034090000}"/>
    <cellStyle name="Comma 13 2 2 2 2 2 3 2" xfId="33458" xr:uid="{4805E422-8574-4B8A-8713-69A3887AE8EF}"/>
    <cellStyle name="Comma 13 2 2 2 2 2 4" xfId="24706" xr:uid="{614092FC-B76B-4872-A9A7-3F669D428C65}"/>
    <cellStyle name="Comma 13 2 2 2 2 3" xfId="9388" xr:uid="{00000000-0005-0000-0000-000035090000}"/>
    <cellStyle name="Comma 13 2 2 2 2 3 2" xfId="18141" xr:uid="{00000000-0005-0000-0000-000036090000}"/>
    <cellStyle name="Comma 13 2 2 2 2 3 2 2" xfId="35646" xr:uid="{F675FEFD-C5DA-429B-81B9-F16BF182A797}"/>
    <cellStyle name="Comma 13 2 2 2 2 3 3" xfId="26894" xr:uid="{A9AD0337-0F5D-499A-BC8A-9772AADAB133}"/>
    <cellStyle name="Comma 13 2 2 2 2 4" xfId="13765" xr:uid="{00000000-0005-0000-0000-000037090000}"/>
    <cellStyle name="Comma 13 2 2 2 2 4 2" xfId="31270" xr:uid="{4F31173B-65CB-4D6D-9025-9E5C2566CF1A}"/>
    <cellStyle name="Comma 13 2 2 2 2 5" xfId="22518" xr:uid="{CC7AFBF6-2F10-45A4-B813-725666EA79D7}"/>
    <cellStyle name="Comma 13 2 2 2 3" xfId="6105" xr:uid="{00000000-0005-0000-0000-000038090000}"/>
    <cellStyle name="Comma 13 2 2 2 3 2" xfId="10482" xr:uid="{00000000-0005-0000-0000-000039090000}"/>
    <cellStyle name="Comma 13 2 2 2 3 2 2" xfId="19235" xr:uid="{00000000-0005-0000-0000-00003A090000}"/>
    <cellStyle name="Comma 13 2 2 2 3 2 2 2" xfId="36740" xr:uid="{968B9353-740D-4900-AEA3-09D9002C638F}"/>
    <cellStyle name="Comma 13 2 2 2 3 2 3" xfId="27988" xr:uid="{802ADD3E-D98E-4C82-986D-0CDDEC9C6CDC}"/>
    <cellStyle name="Comma 13 2 2 2 3 3" xfId="14859" xr:uid="{00000000-0005-0000-0000-00003B090000}"/>
    <cellStyle name="Comma 13 2 2 2 3 3 2" xfId="32364" xr:uid="{82718CBF-D2C1-4CAF-99A8-7BC75A1BC361}"/>
    <cellStyle name="Comma 13 2 2 2 3 4" xfId="23612" xr:uid="{B4CD12DE-1BF1-460E-8136-ADFD28143C09}"/>
    <cellStyle name="Comma 13 2 2 2 4" xfId="8294" xr:uid="{00000000-0005-0000-0000-00003C090000}"/>
    <cellStyle name="Comma 13 2 2 2 4 2" xfId="17047" xr:uid="{00000000-0005-0000-0000-00003D090000}"/>
    <cellStyle name="Comma 13 2 2 2 4 2 2" xfId="34552" xr:uid="{ECAFDA17-0ED6-40CE-B19E-119C013206CE}"/>
    <cellStyle name="Comma 13 2 2 2 4 3" xfId="25800" xr:uid="{CE8594C4-BBBF-4222-BD6B-B3E623209D0B}"/>
    <cellStyle name="Comma 13 2 2 2 5" xfId="12671" xr:uid="{00000000-0005-0000-0000-00003E090000}"/>
    <cellStyle name="Comma 13 2 2 2 5 2" xfId="30176" xr:uid="{59DA03E9-1EA0-4F9E-93B5-88003C808F74}"/>
    <cellStyle name="Comma 13 2 2 2 6" xfId="21424" xr:uid="{A1E9C4DC-5404-4C52-87A2-D78A195F51A2}"/>
    <cellStyle name="Comma 13 2 2 3" xfId="4462" xr:uid="{00000000-0005-0000-0000-00003F090000}"/>
    <cellStyle name="Comma 13 2 2 3 2" xfId="6651" xr:uid="{00000000-0005-0000-0000-000040090000}"/>
    <cellStyle name="Comma 13 2 2 3 2 2" xfId="11028" xr:uid="{00000000-0005-0000-0000-000041090000}"/>
    <cellStyle name="Comma 13 2 2 3 2 2 2" xfId="19781" xr:uid="{00000000-0005-0000-0000-000042090000}"/>
    <cellStyle name="Comma 13 2 2 3 2 2 2 2" xfId="37286" xr:uid="{13187AC9-83DD-4A68-847C-649900385309}"/>
    <cellStyle name="Comma 13 2 2 3 2 2 3" xfId="28534" xr:uid="{00632E9C-40E1-4AE8-B9AF-55D69AFE5062}"/>
    <cellStyle name="Comma 13 2 2 3 2 3" xfId="15405" xr:uid="{00000000-0005-0000-0000-000043090000}"/>
    <cellStyle name="Comma 13 2 2 3 2 3 2" xfId="32910" xr:uid="{18544713-E3A1-4ECC-8912-4278456770B2}"/>
    <cellStyle name="Comma 13 2 2 3 2 4" xfId="24158" xr:uid="{0EEA0572-58CD-442F-ABFD-CD532E582B2C}"/>
    <cellStyle name="Comma 13 2 2 3 3" xfId="8840" xr:uid="{00000000-0005-0000-0000-000044090000}"/>
    <cellStyle name="Comma 13 2 2 3 3 2" xfId="17593" xr:uid="{00000000-0005-0000-0000-000045090000}"/>
    <cellStyle name="Comma 13 2 2 3 3 2 2" xfId="35098" xr:uid="{20DD4BB1-435C-40E5-8B28-B4BDE5DFA57A}"/>
    <cellStyle name="Comma 13 2 2 3 3 3" xfId="26346" xr:uid="{AD0A36F1-79C9-4055-B380-F2C344719F1E}"/>
    <cellStyle name="Comma 13 2 2 3 4" xfId="13217" xr:uid="{00000000-0005-0000-0000-000046090000}"/>
    <cellStyle name="Comma 13 2 2 3 4 2" xfId="30722" xr:uid="{415D53E7-6CD7-4D93-AD11-4E86EDDF934F}"/>
    <cellStyle name="Comma 13 2 2 3 5" xfId="21970" xr:uid="{CB762E47-3675-4546-B93B-5AD422026ACC}"/>
    <cellStyle name="Comma 13 2 2 4" xfId="5557" xr:uid="{00000000-0005-0000-0000-000047090000}"/>
    <cellStyle name="Comma 13 2 2 4 2" xfId="9934" xr:uid="{00000000-0005-0000-0000-000048090000}"/>
    <cellStyle name="Comma 13 2 2 4 2 2" xfId="18687" xr:uid="{00000000-0005-0000-0000-000049090000}"/>
    <cellStyle name="Comma 13 2 2 4 2 2 2" xfId="36192" xr:uid="{6255385A-64D9-44E8-AB96-AB3BE3D045B0}"/>
    <cellStyle name="Comma 13 2 2 4 2 3" xfId="27440" xr:uid="{6189EA8B-1420-4C92-89CF-9FB377CEF08C}"/>
    <cellStyle name="Comma 13 2 2 4 3" xfId="14311" xr:uid="{00000000-0005-0000-0000-00004A090000}"/>
    <cellStyle name="Comma 13 2 2 4 3 2" xfId="31816" xr:uid="{51C56682-61CA-4E00-B774-DE8EEF7AA451}"/>
    <cellStyle name="Comma 13 2 2 4 4" xfId="23064" xr:uid="{875E94E1-52B9-44F7-97E2-6A3BD828D279}"/>
    <cellStyle name="Comma 13 2 2 5" xfId="7746" xr:uid="{00000000-0005-0000-0000-00004B090000}"/>
    <cellStyle name="Comma 13 2 2 5 2" xfId="16499" xr:uid="{00000000-0005-0000-0000-00004C090000}"/>
    <cellStyle name="Comma 13 2 2 5 2 2" xfId="34004" xr:uid="{911E0D04-FC08-412F-B6FB-AD67FA595084}"/>
    <cellStyle name="Comma 13 2 2 5 3" xfId="25252" xr:uid="{323E2235-521F-4BAC-AA02-14034ACE2CFB}"/>
    <cellStyle name="Comma 13 2 2 6" xfId="12123" xr:uid="{00000000-0005-0000-0000-00004D090000}"/>
    <cellStyle name="Comma 13 2 2 6 2" xfId="29628" xr:uid="{5E24EF4A-A2BD-42A8-9AFE-4267BF520AEC}"/>
    <cellStyle name="Comma 13 2 2 7" xfId="20876" xr:uid="{1D7B6D13-FBDA-4FD1-B7BC-C7C7AFF1EC15}"/>
    <cellStyle name="Comma 13 2 3" xfId="3640" xr:uid="{00000000-0005-0000-0000-00004E090000}"/>
    <cellStyle name="Comma 13 2 3 2" xfId="4736" xr:uid="{00000000-0005-0000-0000-00004F090000}"/>
    <cellStyle name="Comma 13 2 3 2 2" xfId="6925" xr:uid="{00000000-0005-0000-0000-000050090000}"/>
    <cellStyle name="Comma 13 2 3 2 2 2" xfId="11302" xr:uid="{00000000-0005-0000-0000-000051090000}"/>
    <cellStyle name="Comma 13 2 3 2 2 2 2" xfId="20055" xr:uid="{00000000-0005-0000-0000-000052090000}"/>
    <cellStyle name="Comma 13 2 3 2 2 2 2 2" xfId="37560" xr:uid="{BF84E20A-727C-4344-B017-F93C16C1CE9B}"/>
    <cellStyle name="Comma 13 2 3 2 2 2 3" xfId="28808" xr:uid="{F6D292D7-D60E-4057-9430-DBB3464EC418}"/>
    <cellStyle name="Comma 13 2 3 2 2 3" xfId="15679" xr:uid="{00000000-0005-0000-0000-000053090000}"/>
    <cellStyle name="Comma 13 2 3 2 2 3 2" xfId="33184" xr:uid="{81DA1424-2A8D-4EF1-BE7A-E549D71E8182}"/>
    <cellStyle name="Comma 13 2 3 2 2 4" xfId="24432" xr:uid="{A8725A2F-A0D9-4546-9DEA-A2ADA88CA1C3}"/>
    <cellStyle name="Comma 13 2 3 2 3" xfId="9114" xr:uid="{00000000-0005-0000-0000-000054090000}"/>
    <cellStyle name="Comma 13 2 3 2 3 2" xfId="17867" xr:uid="{00000000-0005-0000-0000-000055090000}"/>
    <cellStyle name="Comma 13 2 3 2 3 2 2" xfId="35372" xr:uid="{7E7A0E7D-D9A9-42FA-87CD-98EE5666F83F}"/>
    <cellStyle name="Comma 13 2 3 2 3 3" xfId="26620" xr:uid="{D7AD2F00-5824-4FBB-BC0C-D3B9B63350E2}"/>
    <cellStyle name="Comma 13 2 3 2 4" xfId="13491" xr:uid="{00000000-0005-0000-0000-000056090000}"/>
    <cellStyle name="Comma 13 2 3 2 4 2" xfId="30996" xr:uid="{C2CB6275-5B7D-410C-A8CE-3F4318DB174E}"/>
    <cellStyle name="Comma 13 2 3 2 5" xfId="22244" xr:uid="{82B3F3AB-D3D4-47BA-89A2-9996EC2B133B}"/>
    <cellStyle name="Comma 13 2 3 3" xfId="5831" xr:uid="{00000000-0005-0000-0000-000057090000}"/>
    <cellStyle name="Comma 13 2 3 3 2" xfId="10208" xr:uid="{00000000-0005-0000-0000-000058090000}"/>
    <cellStyle name="Comma 13 2 3 3 2 2" xfId="18961" xr:uid="{00000000-0005-0000-0000-000059090000}"/>
    <cellStyle name="Comma 13 2 3 3 2 2 2" xfId="36466" xr:uid="{242DBB93-4B00-4DC0-95AA-B9C97809AF5F}"/>
    <cellStyle name="Comma 13 2 3 3 2 3" xfId="27714" xr:uid="{E7B999D4-AD56-43FE-AA52-89A50222E30B}"/>
    <cellStyle name="Comma 13 2 3 3 3" xfId="14585" xr:uid="{00000000-0005-0000-0000-00005A090000}"/>
    <cellStyle name="Comma 13 2 3 3 3 2" xfId="32090" xr:uid="{0428F139-13EB-4B1D-ACF9-0BBF2CD73F97}"/>
    <cellStyle name="Comma 13 2 3 3 4" xfId="23338" xr:uid="{0A9B9222-AAD9-401B-BA55-6012228164C2}"/>
    <cellStyle name="Comma 13 2 3 4" xfId="8020" xr:uid="{00000000-0005-0000-0000-00005B090000}"/>
    <cellStyle name="Comma 13 2 3 4 2" xfId="16773" xr:uid="{00000000-0005-0000-0000-00005C090000}"/>
    <cellStyle name="Comma 13 2 3 4 2 2" xfId="34278" xr:uid="{8CA3659D-7020-4598-B541-4EE33B8694C1}"/>
    <cellStyle name="Comma 13 2 3 4 3" xfId="25526" xr:uid="{07EA8108-307C-4CA6-9D56-C49AFB9C7027}"/>
    <cellStyle name="Comma 13 2 3 5" xfId="12397" xr:uid="{00000000-0005-0000-0000-00005D090000}"/>
    <cellStyle name="Comma 13 2 3 5 2" xfId="29902" xr:uid="{3C0EEF42-FF47-4626-BEE6-FF3F2D3199F2}"/>
    <cellStyle name="Comma 13 2 3 6" xfId="21150" xr:uid="{E7A13848-789F-4287-875A-E831F4109D39}"/>
    <cellStyle name="Comma 13 2 4" xfId="4188" xr:uid="{00000000-0005-0000-0000-00005E090000}"/>
    <cellStyle name="Comma 13 2 4 2" xfId="6377" xr:uid="{00000000-0005-0000-0000-00005F090000}"/>
    <cellStyle name="Comma 13 2 4 2 2" xfId="10754" xr:uid="{00000000-0005-0000-0000-000060090000}"/>
    <cellStyle name="Comma 13 2 4 2 2 2" xfId="19507" xr:uid="{00000000-0005-0000-0000-000061090000}"/>
    <cellStyle name="Comma 13 2 4 2 2 2 2" xfId="37012" xr:uid="{CF78D1B3-22DD-4A60-9440-3DE14D3E6050}"/>
    <cellStyle name="Comma 13 2 4 2 2 3" xfId="28260" xr:uid="{3161CAC1-F7BB-4020-86DF-E44092231BB2}"/>
    <cellStyle name="Comma 13 2 4 2 3" xfId="15131" xr:uid="{00000000-0005-0000-0000-000062090000}"/>
    <cellStyle name="Comma 13 2 4 2 3 2" xfId="32636" xr:uid="{24715FB0-67BA-4130-B8C0-2F93BD3F40B8}"/>
    <cellStyle name="Comma 13 2 4 2 4" xfId="23884" xr:uid="{21159BB4-3259-4F75-8145-B3BBA8BC90D9}"/>
    <cellStyle name="Comma 13 2 4 3" xfId="8566" xr:uid="{00000000-0005-0000-0000-000063090000}"/>
    <cellStyle name="Comma 13 2 4 3 2" xfId="17319" xr:uid="{00000000-0005-0000-0000-000064090000}"/>
    <cellStyle name="Comma 13 2 4 3 2 2" xfId="34824" xr:uid="{6B199D6C-643A-4E8B-9DFB-28D27BDD35C7}"/>
    <cellStyle name="Comma 13 2 4 3 3" xfId="26072" xr:uid="{7EC02ADE-6F6B-41D5-A35F-E4A41B497026}"/>
    <cellStyle name="Comma 13 2 4 4" xfId="12943" xr:uid="{00000000-0005-0000-0000-000065090000}"/>
    <cellStyle name="Comma 13 2 4 4 2" xfId="30448" xr:uid="{A42570E2-469D-4DD4-9414-205C36EFF0D3}"/>
    <cellStyle name="Comma 13 2 4 5" xfId="21696" xr:uid="{CE935B53-CD32-449C-9FFD-FBE129DB7B02}"/>
    <cellStyle name="Comma 13 2 5" xfId="5283" xr:uid="{00000000-0005-0000-0000-000066090000}"/>
    <cellStyle name="Comma 13 2 5 2" xfId="9660" xr:uid="{00000000-0005-0000-0000-000067090000}"/>
    <cellStyle name="Comma 13 2 5 2 2" xfId="18413" xr:uid="{00000000-0005-0000-0000-000068090000}"/>
    <cellStyle name="Comma 13 2 5 2 2 2" xfId="35918" xr:uid="{4600ECA7-CEF3-42CC-9D4B-585198DA585B}"/>
    <cellStyle name="Comma 13 2 5 2 3" xfId="27166" xr:uid="{05BF514A-2939-444F-A1CF-5B1E989D9111}"/>
    <cellStyle name="Comma 13 2 5 3" xfId="14037" xr:uid="{00000000-0005-0000-0000-000069090000}"/>
    <cellStyle name="Comma 13 2 5 3 2" xfId="31542" xr:uid="{90A38A96-8442-43B4-A38C-D007488C33B2}"/>
    <cellStyle name="Comma 13 2 5 4" xfId="22790" xr:uid="{16B096F9-964F-40B8-8622-F7C11A7C7226}"/>
    <cellStyle name="Comma 13 2 6" xfId="7472" xr:uid="{00000000-0005-0000-0000-00006A090000}"/>
    <cellStyle name="Comma 13 2 6 2" xfId="16225" xr:uid="{00000000-0005-0000-0000-00006B090000}"/>
    <cellStyle name="Comma 13 2 6 2 2" xfId="33730" xr:uid="{35D53A55-B719-48FB-B98C-0E1808090296}"/>
    <cellStyle name="Comma 13 2 6 3" xfId="24978" xr:uid="{F1DAEE50-8239-41AF-9083-09947E38C9AB}"/>
    <cellStyle name="Comma 13 2 7" xfId="11849" xr:uid="{00000000-0005-0000-0000-00006C090000}"/>
    <cellStyle name="Comma 13 2 7 2" xfId="29354" xr:uid="{9144B21E-FF9F-4F2B-B67A-2CD1891CA897}"/>
    <cellStyle name="Comma 13 2 8" xfId="20602" xr:uid="{09B9F6B3-CB68-43B0-98C5-6A10EDC5E96F}"/>
    <cellStyle name="Comma 13 3" xfId="3249" xr:uid="{00000000-0005-0000-0000-00006D090000}"/>
    <cellStyle name="Comma 13 3 2" xfId="3802" xr:uid="{00000000-0005-0000-0000-00006E090000}"/>
    <cellStyle name="Comma 13 3 2 2" xfId="4898" xr:uid="{00000000-0005-0000-0000-00006F090000}"/>
    <cellStyle name="Comma 13 3 2 2 2" xfId="7087" xr:uid="{00000000-0005-0000-0000-000070090000}"/>
    <cellStyle name="Comma 13 3 2 2 2 2" xfId="11464" xr:uid="{00000000-0005-0000-0000-000071090000}"/>
    <cellStyle name="Comma 13 3 2 2 2 2 2" xfId="20217" xr:uid="{00000000-0005-0000-0000-000072090000}"/>
    <cellStyle name="Comma 13 3 2 2 2 2 2 2" xfId="37722" xr:uid="{CD102166-0324-43D6-9B2F-77F0CF281D66}"/>
    <cellStyle name="Comma 13 3 2 2 2 2 3" xfId="28970" xr:uid="{C7878621-BE27-4E7A-B346-0C9A7C8FA0E6}"/>
    <cellStyle name="Comma 13 3 2 2 2 3" xfId="15841" xr:uid="{00000000-0005-0000-0000-000073090000}"/>
    <cellStyle name="Comma 13 3 2 2 2 3 2" xfId="33346" xr:uid="{E117644B-DDBA-40F9-AF43-1E24568120E7}"/>
    <cellStyle name="Comma 13 3 2 2 2 4" xfId="24594" xr:uid="{DE4587B8-EB98-4B63-8F91-412B3AB799C9}"/>
    <cellStyle name="Comma 13 3 2 2 3" xfId="9276" xr:uid="{00000000-0005-0000-0000-000074090000}"/>
    <cellStyle name="Comma 13 3 2 2 3 2" xfId="18029" xr:uid="{00000000-0005-0000-0000-000075090000}"/>
    <cellStyle name="Comma 13 3 2 2 3 2 2" xfId="35534" xr:uid="{0C6F3168-2F76-4DB9-8A08-F6D31CF13B3F}"/>
    <cellStyle name="Comma 13 3 2 2 3 3" xfId="26782" xr:uid="{4992534A-97F5-4B64-80A5-7B7A300E3FB1}"/>
    <cellStyle name="Comma 13 3 2 2 4" xfId="13653" xr:uid="{00000000-0005-0000-0000-000076090000}"/>
    <cellStyle name="Comma 13 3 2 2 4 2" xfId="31158" xr:uid="{B092C043-CE7F-47EB-A850-E5ABB4C20F74}"/>
    <cellStyle name="Comma 13 3 2 2 5" xfId="22406" xr:uid="{5FD0DDCC-AB65-4990-9D02-96CD7EC67C34}"/>
    <cellStyle name="Comma 13 3 2 3" xfId="5993" xr:uid="{00000000-0005-0000-0000-000077090000}"/>
    <cellStyle name="Comma 13 3 2 3 2" xfId="10370" xr:uid="{00000000-0005-0000-0000-000078090000}"/>
    <cellStyle name="Comma 13 3 2 3 2 2" xfId="19123" xr:uid="{00000000-0005-0000-0000-000079090000}"/>
    <cellStyle name="Comma 13 3 2 3 2 2 2" xfId="36628" xr:uid="{EE4C777B-33FA-4446-A769-DE73B17D4F81}"/>
    <cellStyle name="Comma 13 3 2 3 2 3" xfId="27876" xr:uid="{5F23D96C-C7E5-4AA6-BB68-9C8CC74C3273}"/>
    <cellStyle name="Comma 13 3 2 3 3" xfId="14747" xr:uid="{00000000-0005-0000-0000-00007A090000}"/>
    <cellStyle name="Comma 13 3 2 3 3 2" xfId="32252" xr:uid="{A0972C79-B7D0-4F96-AC09-48D38E4D9DF4}"/>
    <cellStyle name="Comma 13 3 2 3 4" xfId="23500" xr:uid="{B47DE8D0-9884-4651-BF34-C66C608A4F27}"/>
    <cellStyle name="Comma 13 3 2 4" xfId="8182" xr:uid="{00000000-0005-0000-0000-00007B090000}"/>
    <cellStyle name="Comma 13 3 2 4 2" xfId="16935" xr:uid="{00000000-0005-0000-0000-00007C090000}"/>
    <cellStyle name="Comma 13 3 2 4 2 2" xfId="34440" xr:uid="{9EB9B3E4-D62A-4CE3-894E-F419F71D6252}"/>
    <cellStyle name="Comma 13 3 2 4 3" xfId="25688" xr:uid="{6ACD66A5-83AE-4EF2-8877-20AFD739A430}"/>
    <cellStyle name="Comma 13 3 2 5" xfId="12559" xr:uid="{00000000-0005-0000-0000-00007D090000}"/>
    <cellStyle name="Comma 13 3 2 5 2" xfId="30064" xr:uid="{533657F7-0782-400B-9458-593B4CA531A9}"/>
    <cellStyle name="Comma 13 3 2 6" xfId="21312" xr:uid="{FC6B1EEA-D5F1-4B03-8E01-D0CA1AC06285}"/>
    <cellStyle name="Comma 13 3 3" xfId="4350" xr:uid="{00000000-0005-0000-0000-00007E090000}"/>
    <cellStyle name="Comma 13 3 3 2" xfId="6539" xr:uid="{00000000-0005-0000-0000-00007F090000}"/>
    <cellStyle name="Comma 13 3 3 2 2" xfId="10916" xr:uid="{00000000-0005-0000-0000-000080090000}"/>
    <cellStyle name="Comma 13 3 3 2 2 2" xfId="19669" xr:uid="{00000000-0005-0000-0000-000081090000}"/>
    <cellStyle name="Comma 13 3 3 2 2 2 2" xfId="37174" xr:uid="{0D523721-680D-45D9-9724-CEDB99C09F44}"/>
    <cellStyle name="Comma 13 3 3 2 2 3" xfId="28422" xr:uid="{522E9032-BA65-4C57-8381-454D50D910DB}"/>
    <cellStyle name="Comma 13 3 3 2 3" xfId="15293" xr:uid="{00000000-0005-0000-0000-000082090000}"/>
    <cellStyle name="Comma 13 3 3 2 3 2" xfId="32798" xr:uid="{4E1B0DF1-2214-4AC7-A942-45FF1F7E237F}"/>
    <cellStyle name="Comma 13 3 3 2 4" xfId="24046" xr:uid="{E0D71125-1056-48A3-9A7F-3E0730BDE0DD}"/>
    <cellStyle name="Comma 13 3 3 3" xfId="8728" xr:uid="{00000000-0005-0000-0000-000083090000}"/>
    <cellStyle name="Comma 13 3 3 3 2" xfId="17481" xr:uid="{00000000-0005-0000-0000-000084090000}"/>
    <cellStyle name="Comma 13 3 3 3 2 2" xfId="34986" xr:uid="{2020A32D-74FF-4E43-8B37-E221D2C81FEE}"/>
    <cellStyle name="Comma 13 3 3 3 3" xfId="26234" xr:uid="{3C0A3960-FD72-4F7E-99B1-9EF6B2A5F98F}"/>
    <cellStyle name="Comma 13 3 3 4" xfId="13105" xr:uid="{00000000-0005-0000-0000-000085090000}"/>
    <cellStyle name="Comma 13 3 3 4 2" xfId="30610" xr:uid="{B541E8A5-436A-40FA-9AE7-6C096E146F48}"/>
    <cellStyle name="Comma 13 3 3 5" xfId="21858" xr:uid="{DEC12DD1-D4CE-4778-B8AB-ED1F86D683D0}"/>
    <cellStyle name="Comma 13 3 4" xfId="5445" xr:uid="{00000000-0005-0000-0000-000086090000}"/>
    <cellStyle name="Comma 13 3 4 2" xfId="9822" xr:uid="{00000000-0005-0000-0000-000087090000}"/>
    <cellStyle name="Comma 13 3 4 2 2" xfId="18575" xr:uid="{00000000-0005-0000-0000-000088090000}"/>
    <cellStyle name="Comma 13 3 4 2 2 2" xfId="36080" xr:uid="{E0A37583-9460-47C7-8B33-C3E3A92EDC51}"/>
    <cellStyle name="Comma 13 3 4 2 3" xfId="27328" xr:uid="{25CFB902-911A-417C-93E3-31807158FABF}"/>
    <cellStyle name="Comma 13 3 4 3" xfId="14199" xr:uid="{00000000-0005-0000-0000-000089090000}"/>
    <cellStyle name="Comma 13 3 4 3 2" xfId="31704" xr:uid="{46D4C604-3A53-4797-B67C-ED92B56DBDC4}"/>
    <cellStyle name="Comma 13 3 4 4" xfId="22952" xr:uid="{9E555137-2BC3-4781-8D98-355F5D79FE78}"/>
    <cellStyle name="Comma 13 3 5" xfId="7634" xr:uid="{00000000-0005-0000-0000-00008A090000}"/>
    <cellStyle name="Comma 13 3 5 2" xfId="16387" xr:uid="{00000000-0005-0000-0000-00008B090000}"/>
    <cellStyle name="Comma 13 3 5 2 2" xfId="33892" xr:uid="{CD6C7D05-CA01-4B2E-A410-85FEC3B03048}"/>
    <cellStyle name="Comma 13 3 5 3" xfId="25140" xr:uid="{3372C528-D324-412E-935A-87116555189C}"/>
    <cellStyle name="Comma 13 3 6" xfId="12011" xr:uid="{00000000-0005-0000-0000-00008C090000}"/>
    <cellStyle name="Comma 13 3 6 2" xfId="29516" xr:uid="{F3DE632A-5BED-44B4-8DA2-BF28C14D936B}"/>
    <cellStyle name="Comma 13 3 7" xfId="20764" xr:uid="{7C2A973A-EE9E-41DE-9E81-8DBD46217802}"/>
    <cellStyle name="Comma 13 4" xfId="3528" xr:uid="{00000000-0005-0000-0000-00008D090000}"/>
    <cellStyle name="Comma 13 4 2" xfId="4624" xr:uid="{00000000-0005-0000-0000-00008E090000}"/>
    <cellStyle name="Comma 13 4 2 2" xfId="6813" xr:uid="{00000000-0005-0000-0000-00008F090000}"/>
    <cellStyle name="Comma 13 4 2 2 2" xfId="11190" xr:uid="{00000000-0005-0000-0000-000090090000}"/>
    <cellStyle name="Comma 13 4 2 2 2 2" xfId="19943" xr:uid="{00000000-0005-0000-0000-000091090000}"/>
    <cellStyle name="Comma 13 4 2 2 2 2 2" xfId="37448" xr:uid="{A00FBC97-1A8C-45F0-A8A9-8CA255C33F3A}"/>
    <cellStyle name="Comma 13 4 2 2 2 3" xfId="28696" xr:uid="{3F5DD99E-6FB1-4A2F-BA74-63CEFD28AD37}"/>
    <cellStyle name="Comma 13 4 2 2 3" xfId="15567" xr:uid="{00000000-0005-0000-0000-000092090000}"/>
    <cellStyle name="Comma 13 4 2 2 3 2" xfId="33072" xr:uid="{D09D5759-A5E2-4CA1-ABF6-7F035DB1E181}"/>
    <cellStyle name="Comma 13 4 2 2 4" xfId="24320" xr:uid="{2C11D6E5-F723-4230-B216-4ABF23A50FFA}"/>
    <cellStyle name="Comma 13 4 2 3" xfId="9002" xr:uid="{00000000-0005-0000-0000-000093090000}"/>
    <cellStyle name="Comma 13 4 2 3 2" xfId="17755" xr:uid="{00000000-0005-0000-0000-000094090000}"/>
    <cellStyle name="Comma 13 4 2 3 2 2" xfId="35260" xr:uid="{3C5AE9E9-67B0-4244-A666-8CC5F47D624B}"/>
    <cellStyle name="Comma 13 4 2 3 3" xfId="26508" xr:uid="{DDD96577-1D9A-468B-A2EA-5CBFE0FB5109}"/>
    <cellStyle name="Comma 13 4 2 4" xfId="13379" xr:uid="{00000000-0005-0000-0000-000095090000}"/>
    <cellStyle name="Comma 13 4 2 4 2" xfId="30884" xr:uid="{DB032128-D46B-4EE5-8E73-D7A329F3E177}"/>
    <cellStyle name="Comma 13 4 2 5" xfId="22132" xr:uid="{9C0EAEA7-EE05-4B31-8AFC-1B281F618A57}"/>
    <cellStyle name="Comma 13 4 3" xfId="5719" xr:uid="{00000000-0005-0000-0000-000096090000}"/>
    <cellStyle name="Comma 13 4 3 2" xfId="10096" xr:uid="{00000000-0005-0000-0000-000097090000}"/>
    <cellStyle name="Comma 13 4 3 2 2" xfId="18849" xr:uid="{00000000-0005-0000-0000-000098090000}"/>
    <cellStyle name="Comma 13 4 3 2 2 2" xfId="36354" xr:uid="{B5857CC9-40C9-48AD-8AE0-6AAC74E0C67E}"/>
    <cellStyle name="Comma 13 4 3 2 3" xfId="27602" xr:uid="{CA717064-050E-4574-992D-D1864F8B2DF4}"/>
    <cellStyle name="Comma 13 4 3 3" xfId="14473" xr:uid="{00000000-0005-0000-0000-000099090000}"/>
    <cellStyle name="Comma 13 4 3 3 2" xfId="31978" xr:uid="{D34FA550-5627-4AE8-9B22-4075553F6814}"/>
    <cellStyle name="Comma 13 4 3 4" xfId="23226" xr:uid="{5614F8D3-16F3-494B-88CF-BDDAECBB6934}"/>
    <cellStyle name="Comma 13 4 4" xfId="7908" xr:uid="{00000000-0005-0000-0000-00009A090000}"/>
    <cellStyle name="Comma 13 4 4 2" xfId="16661" xr:uid="{00000000-0005-0000-0000-00009B090000}"/>
    <cellStyle name="Comma 13 4 4 2 2" xfId="34166" xr:uid="{9E961B8C-A1BA-4C0C-98DA-B4707E0A2116}"/>
    <cellStyle name="Comma 13 4 4 3" xfId="25414" xr:uid="{A729F8B4-5C48-412E-8092-B350C9A1E1A0}"/>
    <cellStyle name="Comma 13 4 5" xfId="12285" xr:uid="{00000000-0005-0000-0000-00009C090000}"/>
    <cellStyle name="Comma 13 4 5 2" xfId="29790" xr:uid="{4D3D04ED-E3D2-473E-A5A3-131D45E27C97}"/>
    <cellStyle name="Comma 13 4 6" xfId="21038" xr:uid="{01955F9C-4AE5-4DDA-BDD1-4D1A60101486}"/>
    <cellStyle name="Comma 13 5" xfId="4076" xr:uid="{00000000-0005-0000-0000-00009D090000}"/>
    <cellStyle name="Comma 13 5 2" xfId="6265" xr:uid="{00000000-0005-0000-0000-00009E090000}"/>
    <cellStyle name="Comma 13 5 2 2" xfId="10642" xr:uid="{00000000-0005-0000-0000-00009F090000}"/>
    <cellStyle name="Comma 13 5 2 2 2" xfId="19395" xr:uid="{00000000-0005-0000-0000-0000A0090000}"/>
    <cellStyle name="Comma 13 5 2 2 2 2" xfId="36900" xr:uid="{0F907505-88FC-4143-BB63-CE35E6C32485}"/>
    <cellStyle name="Comma 13 5 2 2 3" xfId="28148" xr:uid="{545AA35F-936F-4225-959F-623715EEC7CF}"/>
    <cellStyle name="Comma 13 5 2 3" xfId="15019" xr:uid="{00000000-0005-0000-0000-0000A1090000}"/>
    <cellStyle name="Comma 13 5 2 3 2" xfId="32524" xr:uid="{550B9DA1-BD85-40CD-A3C8-03BB3FF609DF}"/>
    <cellStyle name="Comma 13 5 2 4" xfId="23772" xr:uid="{726DB6B7-4FA1-4080-8B58-7CCCC92FA1FC}"/>
    <cellStyle name="Comma 13 5 3" xfId="8454" xr:uid="{00000000-0005-0000-0000-0000A2090000}"/>
    <cellStyle name="Comma 13 5 3 2" xfId="17207" xr:uid="{00000000-0005-0000-0000-0000A3090000}"/>
    <cellStyle name="Comma 13 5 3 2 2" xfId="34712" xr:uid="{20A16757-DB95-4250-8B6C-078691D7733A}"/>
    <cellStyle name="Comma 13 5 3 3" xfId="25960" xr:uid="{58BE4EB3-C251-4604-8A9C-B2EF8CB5479E}"/>
    <cellStyle name="Comma 13 5 4" xfId="12831" xr:uid="{00000000-0005-0000-0000-0000A4090000}"/>
    <cellStyle name="Comma 13 5 4 2" xfId="30336" xr:uid="{613345A6-53E2-4664-AC20-E78D44A97754}"/>
    <cellStyle name="Comma 13 5 5" xfId="21584" xr:uid="{F41B5A61-86A7-4AA4-A3AE-98EEE699CA28}"/>
    <cellStyle name="Comma 13 6" xfId="5171" xr:uid="{00000000-0005-0000-0000-0000A5090000}"/>
    <cellStyle name="Comma 13 6 2" xfId="9548" xr:uid="{00000000-0005-0000-0000-0000A6090000}"/>
    <cellStyle name="Comma 13 6 2 2" xfId="18301" xr:uid="{00000000-0005-0000-0000-0000A7090000}"/>
    <cellStyle name="Comma 13 6 2 2 2" xfId="35806" xr:uid="{F6435217-86DA-496D-9FBD-754ACD016CF6}"/>
    <cellStyle name="Comma 13 6 2 3" xfId="27054" xr:uid="{DAFB3B15-04F0-4B4C-88FD-1422BADE8098}"/>
    <cellStyle name="Comma 13 6 3" xfId="13925" xr:uid="{00000000-0005-0000-0000-0000A8090000}"/>
    <cellStyle name="Comma 13 6 3 2" xfId="31430" xr:uid="{D7955CB1-4CD8-4D60-8DA6-FDA95B89A8DB}"/>
    <cellStyle name="Comma 13 6 4" xfId="22678" xr:uid="{54A8BCE6-692B-4D86-A777-99F83EECEAC0}"/>
    <cellStyle name="Comma 13 7" xfId="7360" xr:uid="{00000000-0005-0000-0000-0000A9090000}"/>
    <cellStyle name="Comma 13 7 2" xfId="16113" xr:uid="{00000000-0005-0000-0000-0000AA090000}"/>
    <cellStyle name="Comma 13 7 2 2" xfId="33618" xr:uid="{94C6CD19-3A0D-4403-90B9-1E1B4EF5C9FC}"/>
    <cellStyle name="Comma 13 7 3" xfId="24866" xr:uid="{7255068B-A899-4A9C-A567-84B68339C642}"/>
    <cellStyle name="Comma 13 8" xfId="11737" xr:uid="{00000000-0005-0000-0000-0000AB090000}"/>
    <cellStyle name="Comma 13 8 2" xfId="29242" xr:uid="{03083114-1001-49D2-861B-005A14211202}"/>
    <cellStyle name="Comma 13 9" xfId="20490" xr:uid="{5FF5C4FD-4A83-4B49-8D89-EA7DD5163349}"/>
    <cellStyle name="Comma 14" xfId="2937" xr:uid="{00000000-0005-0000-0000-0000AC090000}"/>
    <cellStyle name="Comma 14 2" xfId="3049" xr:uid="{00000000-0005-0000-0000-0000AD090000}"/>
    <cellStyle name="Comma 14 2 2" xfId="3325" xr:uid="{00000000-0005-0000-0000-0000AE090000}"/>
    <cellStyle name="Comma 14 2 2 2" xfId="3878" xr:uid="{00000000-0005-0000-0000-0000AF090000}"/>
    <cellStyle name="Comma 14 2 2 2 2" xfId="4974" xr:uid="{00000000-0005-0000-0000-0000B0090000}"/>
    <cellStyle name="Comma 14 2 2 2 2 2" xfId="7163" xr:uid="{00000000-0005-0000-0000-0000B1090000}"/>
    <cellStyle name="Comma 14 2 2 2 2 2 2" xfId="11540" xr:uid="{00000000-0005-0000-0000-0000B2090000}"/>
    <cellStyle name="Comma 14 2 2 2 2 2 2 2" xfId="20293" xr:uid="{00000000-0005-0000-0000-0000B3090000}"/>
    <cellStyle name="Comma 14 2 2 2 2 2 2 2 2" xfId="37798" xr:uid="{25D22A4A-BB35-4E71-9351-823EB0AAC470}"/>
    <cellStyle name="Comma 14 2 2 2 2 2 2 3" xfId="29046" xr:uid="{9C264D94-2024-487F-A4BB-512B4B616441}"/>
    <cellStyle name="Comma 14 2 2 2 2 2 3" xfId="15917" xr:uid="{00000000-0005-0000-0000-0000B4090000}"/>
    <cellStyle name="Comma 14 2 2 2 2 2 3 2" xfId="33422" xr:uid="{A83CF661-C877-4B90-8CF3-49202FE12FBD}"/>
    <cellStyle name="Comma 14 2 2 2 2 2 4" xfId="24670" xr:uid="{5527C121-B6A3-4B9E-9B29-9A7ADF4E3DA8}"/>
    <cellStyle name="Comma 14 2 2 2 2 3" xfId="9352" xr:uid="{00000000-0005-0000-0000-0000B5090000}"/>
    <cellStyle name="Comma 14 2 2 2 2 3 2" xfId="18105" xr:uid="{00000000-0005-0000-0000-0000B6090000}"/>
    <cellStyle name="Comma 14 2 2 2 2 3 2 2" xfId="35610" xr:uid="{000ED2E0-D6C3-43C2-95D2-3014182C8037}"/>
    <cellStyle name="Comma 14 2 2 2 2 3 3" xfId="26858" xr:uid="{96E2FCFC-18D7-407D-9A5E-FDE2C48BFCFE}"/>
    <cellStyle name="Comma 14 2 2 2 2 4" xfId="13729" xr:uid="{00000000-0005-0000-0000-0000B7090000}"/>
    <cellStyle name="Comma 14 2 2 2 2 4 2" xfId="31234" xr:uid="{808AFEB5-42A6-4D53-84FB-C2F8D095926E}"/>
    <cellStyle name="Comma 14 2 2 2 2 5" xfId="22482" xr:uid="{DE60F50E-48D4-4609-961B-75BC98A5AF7A}"/>
    <cellStyle name="Comma 14 2 2 2 3" xfId="6069" xr:uid="{00000000-0005-0000-0000-0000B8090000}"/>
    <cellStyle name="Comma 14 2 2 2 3 2" xfId="10446" xr:uid="{00000000-0005-0000-0000-0000B9090000}"/>
    <cellStyle name="Comma 14 2 2 2 3 2 2" xfId="19199" xr:uid="{00000000-0005-0000-0000-0000BA090000}"/>
    <cellStyle name="Comma 14 2 2 2 3 2 2 2" xfId="36704" xr:uid="{2B59A0CF-E954-42FF-9298-7D54A1D7168F}"/>
    <cellStyle name="Comma 14 2 2 2 3 2 3" xfId="27952" xr:uid="{595DCBF1-1258-4211-BD09-A1B658104C1D}"/>
    <cellStyle name="Comma 14 2 2 2 3 3" xfId="14823" xr:uid="{00000000-0005-0000-0000-0000BB090000}"/>
    <cellStyle name="Comma 14 2 2 2 3 3 2" xfId="32328" xr:uid="{FD379F37-503B-482F-B10C-8B75331A9452}"/>
    <cellStyle name="Comma 14 2 2 2 3 4" xfId="23576" xr:uid="{D89AF989-94B0-487E-8F89-29BA7679D3B4}"/>
    <cellStyle name="Comma 14 2 2 2 4" xfId="8258" xr:uid="{00000000-0005-0000-0000-0000BC090000}"/>
    <cellStyle name="Comma 14 2 2 2 4 2" xfId="17011" xr:uid="{00000000-0005-0000-0000-0000BD090000}"/>
    <cellStyle name="Comma 14 2 2 2 4 2 2" xfId="34516" xr:uid="{E31A73D9-9B20-49A2-BACA-07ADB2027516}"/>
    <cellStyle name="Comma 14 2 2 2 4 3" xfId="25764" xr:uid="{5B2E3AE1-542C-49BE-861D-6BC91A6F8AF2}"/>
    <cellStyle name="Comma 14 2 2 2 5" xfId="12635" xr:uid="{00000000-0005-0000-0000-0000BE090000}"/>
    <cellStyle name="Comma 14 2 2 2 5 2" xfId="30140" xr:uid="{D4B74603-2B16-4118-AC07-92B9B207C06E}"/>
    <cellStyle name="Comma 14 2 2 2 6" xfId="21388" xr:uid="{6F528167-478A-4C90-A8E8-AAD94E9D7C2E}"/>
    <cellStyle name="Comma 14 2 2 3" xfId="4426" xr:uid="{00000000-0005-0000-0000-0000BF090000}"/>
    <cellStyle name="Comma 14 2 2 3 2" xfId="6615" xr:uid="{00000000-0005-0000-0000-0000C0090000}"/>
    <cellStyle name="Comma 14 2 2 3 2 2" xfId="10992" xr:uid="{00000000-0005-0000-0000-0000C1090000}"/>
    <cellStyle name="Comma 14 2 2 3 2 2 2" xfId="19745" xr:uid="{00000000-0005-0000-0000-0000C2090000}"/>
    <cellStyle name="Comma 14 2 2 3 2 2 2 2" xfId="37250" xr:uid="{879C8017-7C97-47C6-AF2D-330E472D5BE7}"/>
    <cellStyle name="Comma 14 2 2 3 2 2 3" xfId="28498" xr:uid="{F577AC05-A9AD-4FEB-9785-C06EEA61F53F}"/>
    <cellStyle name="Comma 14 2 2 3 2 3" xfId="15369" xr:uid="{00000000-0005-0000-0000-0000C3090000}"/>
    <cellStyle name="Comma 14 2 2 3 2 3 2" xfId="32874" xr:uid="{F4CFA39E-A6B9-486F-BE21-AC4BA06744DA}"/>
    <cellStyle name="Comma 14 2 2 3 2 4" xfId="24122" xr:uid="{C70BD02B-00B8-4305-9B1C-E70FA1629EDB}"/>
    <cellStyle name="Comma 14 2 2 3 3" xfId="8804" xr:uid="{00000000-0005-0000-0000-0000C4090000}"/>
    <cellStyle name="Comma 14 2 2 3 3 2" xfId="17557" xr:uid="{00000000-0005-0000-0000-0000C5090000}"/>
    <cellStyle name="Comma 14 2 2 3 3 2 2" xfId="35062" xr:uid="{E214CB5D-53C9-45C4-88D0-CB97EE90F45B}"/>
    <cellStyle name="Comma 14 2 2 3 3 3" xfId="26310" xr:uid="{28CA6650-B87D-4776-BF74-604E4C28E4F0}"/>
    <cellStyle name="Comma 14 2 2 3 4" xfId="13181" xr:uid="{00000000-0005-0000-0000-0000C6090000}"/>
    <cellStyle name="Comma 14 2 2 3 4 2" xfId="30686" xr:uid="{BED9020B-85AC-403F-8488-715CD5E34C06}"/>
    <cellStyle name="Comma 14 2 2 3 5" xfId="21934" xr:uid="{84B5AD4B-5855-47A0-A664-DE5B9D8CAE8D}"/>
    <cellStyle name="Comma 14 2 2 4" xfId="5521" xr:uid="{00000000-0005-0000-0000-0000C7090000}"/>
    <cellStyle name="Comma 14 2 2 4 2" xfId="9898" xr:uid="{00000000-0005-0000-0000-0000C8090000}"/>
    <cellStyle name="Comma 14 2 2 4 2 2" xfId="18651" xr:uid="{00000000-0005-0000-0000-0000C9090000}"/>
    <cellStyle name="Comma 14 2 2 4 2 2 2" xfId="36156" xr:uid="{08A636E7-4D2A-4F94-AF2C-F2C915969A9C}"/>
    <cellStyle name="Comma 14 2 2 4 2 3" xfId="27404" xr:uid="{98C84B26-E086-43D8-91BE-CC6540CA3DD4}"/>
    <cellStyle name="Comma 14 2 2 4 3" xfId="14275" xr:uid="{00000000-0005-0000-0000-0000CA090000}"/>
    <cellStyle name="Comma 14 2 2 4 3 2" xfId="31780" xr:uid="{C60193B1-826B-4B05-AB0C-D3AB411691F9}"/>
    <cellStyle name="Comma 14 2 2 4 4" xfId="23028" xr:uid="{222849A2-FEFF-4D72-A5A1-84E3F74632C5}"/>
    <cellStyle name="Comma 14 2 2 5" xfId="7710" xr:uid="{00000000-0005-0000-0000-0000CB090000}"/>
    <cellStyle name="Comma 14 2 2 5 2" xfId="16463" xr:uid="{00000000-0005-0000-0000-0000CC090000}"/>
    <cellStyle name="Comma 14 2 2 5 2 2" xfId="33968" xr:uid="{58A13A4D-6360-4F08-B464-A4DFA20840EE}"/>
    <cellStyle name="Comma 14 2 2 5 3" xfId="25216" xr:uid="{3E6BEB9D-3FAF-4708-9667-C8879AEFEEC0}"/>
    <cellStyle name="Comma 14 2 2 6" xfId="12087" xr:uid="{00000000-0005-0000-0000-0000CD090000}"/>
    <cellStyle name="Comma 14 2 2 6 2" xfId="29592" xr:uid="{1C2F4E44-5A1A-4486-96B2-013DBFA57411}"/>
    <cellStyle name="Comma 14 2 2 7" xfId="20840" xr:uid="{8E796DF6-F9CD-42DF-A239-162CCE07EF03}"/>
    <cellStyle name="Comma 14 2 3" xfId="3604" xr:uid="{00000000-0005-0000-0000-0000CE090000}"/>
    <cellStyle name="Comma 14 2 3 2" xfId="4700" xr:uid="{00000000-0005-0000-0000-0000CF090000}"/>
    <cellStyle name="Comma 14 2 3 2 2" xfId="6889" xr:uid="{00000000-0005-0000-0000-0000D0090000}"/>
    <cellStyle name="Comma 14 2 3 2 2 2" xfId="11266" xr:uid="{00000000-0005-0000-0000-0000D1090000}"/>
    <cellStyle name="Comma 14 2 3 2 2 2 2" xfId="20019" xr:uid="{00000000-0005-0000-0000-0000D2090000}"/>
    <cellStyle name="Comma 14 2 3 2 2 2 2 2" xfId="37524" xr:uid="{FAFD05DA-C745-48AE-9AEE-5330AE6B268F}"/>
    <cellStyle name="Comma 14 2 3 2 2 2 3" xfId="28772" xr:uid="{0D9264DC-E1E2-48BC-BE29-DD5C9A641BF9}"/>
    <cellStyle name="Comma 14 2 3 2 2 3" xfId="15643" xr:uid="{00000000-0005-0000-0000-0000D3090000}"/>
    <cellStyle name="Comma 14 2 3 2 2 3 2" xfId="33148" xr:uid="{6CA6B420-B6CE-4B19-B7A6-2019ACDB774A}"/>
    <cellStyle name="Comma 14 2 3 2 2 4" xfId="24396" xr:uid="{564604AC-D940-41AA-A1C7-5C7DDD6E118D}"/>
    <cellStyle name="Comma 14 2 3 2 3" xfId="9078" xr:uid="{00000000-0005-0000-0000-0000D4090000}"/>
    <cellStyle name="Comma 14 2 3 2 3 2" xfId="17831" xr:uid="{00000000-0005-0000-0000-0000D5090000}"/>
    <cellStyle name="Comma 14 2 3 2 3 2 2" xfId="35336" xr:uid="{B9D97BD3-F460-418E-9DD7-D1EFACF5130C}"/>
    <cellStyle name="Comma 14 2 3 2 3 3" xfId="26584" xr:uid="{6A48F3EB-C6C6-4112-9B59-03B51E06AE80}"/>
    <cellStyle name="Comma 14 2 3 2 4" xfId="13455" xr:uid="{00000000-0005-0000-0000-0000D6090000}"/>
    <cellStyle name="Comma 14 2 3 2 4 2" xfId="30960" xr:uid="{AB07F9E5-8121-4C7E-8BD4-ED57431BDEA0}"/>
    <cellStyle name="Comma 14 2 3 2 5" xfId="22208" xr:uid="{B4205768-3290-4E50-B607-E61F9D9ECD38}"/>
    <cellStyle name="Comma 14 2 3 3" xfId="5795" xr:uid="{00000000-0005-0000-0000-0000D7090000}"/>
    <cellStyle name="Comma 14 2 3 3 2" xfId="10172" xr:uid="{00000000-0005-0000-0000-0000D8090000}"/>
    <cellStyle name="Comma 14 2 3 3 2 2" xfId="18925" xr:uid="{00000000-0005-0000-0000-0000D9090000}"/>
    <cellStyle name="Comma 14 2 3 3 2 2 2" xfId="36430" xr:uid="{DFB7D139-A603-42DB-93D2-45684872FEF9}"/>
    <cellStyle name="Comma 14 2 3 3 2 3" xfId="27678" xr:uid="{3E58152F-F1D8-4842-A30D-2BCDAA329001}"/>
    <cellStyle name="Comma 14 2 3 3 3" xfId="14549" xr:uid="{00000000-0005-0000-0000-0000DA090000}"/>
    <cellStyle name="Comma 14 2 3 3 3 2" xfId="32054" xr:uid="{5C35E406-ED15-4DFC-B02F-B27F4064268C}"/>
    <cellStyle name="Comma 14 2 3 3 4" xfId="23302" xr:uid="{80AB5B04-9B6F-4A7D-96EC-67AC3DD729B3}"/>
    <cellStyle name="Comma 14 2 3 4" xfId="7984" xr:uid="{00000000-0005-0000-0000-0000DB090000}"/>
    <cellStyle name="Comma 14 2 3 4 2" xfId="16737" xr:uid="{00000000-0005-0000-0000-0000DC090000}"/>
    <cellStyle name="Comma 14 2 3 4 2 2" xfId="34242" xr:uid="{A9E65B98-0DD2-4E2A-A33E-3294747EACB6}"/>
    <cellStyle name="Comma 14 2 3 4 3" xfId="25490" xr:uid="{EF07DECB-7868-4DB5-9B19-36FBCC4938C1}"/>
    <cellStyle name="Comma 14 2 3 5" xfId="12361" xr:uid="{00000000-0005-0000-0000-0000DD090000}"/>
    <cellStyle name="Comma 14 2 3 5 2" xfId="29866" xr:uid="{9E58DF0C-70BC-4677-B88A-5CBD390EC495}"/>
    <cellStyle name="Comma 14 2 3 6" xfId="21114" xr:uid="{CAE8337C-B4DB-4A32-A513-5BA31E27DBEB}"/>
    <cellStyle name="Comma 14 2 4" xfId="4152" xr:uid="{00000000-0005-0000-0000-0000DE090000}"/>
    <cellStyle name="Comma 14 2 4 2" xfId="6341" xr:uid="{00000000-0005-0000-0000-0000DF090000}"/>
    <cellStyle name="Comma 14 2 4 2 2" xfId="10718" xr:uid="{00000000-0005-0000-0000-0000E0090000}"/>
    <cellStyle name="Comma 14 2 4 2 2 2" xfId="19471" xr:uid="{00000000-0005-0000-0000-0000E1090000}"/>
    <cellStyle name="Comma 14 2 4 2 2 2 2" xfId="36976" xr:uid="{53E30E4E-2709-4915-9CD7-483BC6143C71}"/>
    <cellStyle name="Comma 14 2 4 2 2 3" xfId="28224" xr:uid="{BA52B9EC-1A91-4A7B-9897-57CD10D0F4BA}"/>
    <cellStyle name="Comma 14 2 4 2 3" xfId="15095" xr:uid="{00000000-0005-0000-0000-0000E2090000}"/>
    <cellStyle name="Comma 14 2 4 2 3 2" xfId="32600" xr:uid="{E9DC6226-ED7F-4C96-A285-F68B52DBB5C7}"/>
    <cellStyle name="Comma 14 2 4 2 4" xfId="23848" xr:uid="{3554B9F2-AA43-4E4C-8951-527804396E82}"/>
    <cellStyle name="Comma 14 2 4 3" xfId="8530" xr:uid="{00000000-0005-0000-0000-0000E3090000}"/>
    <cellStyle name="Comma 14 2 4 3 2" xfId="17283" xr:uid="{00000000-0005-0000-0000-0000E4090000}"/>
    <cellStyle name="Comma 14 2 4 3 2 2" xfId="34788" xr:uid="{151733CF-4D23-43EE-B104-A246430BF7F6}"/>
    <cellStyle name="Comma 14 2 4 3 3" xfId="26036" xr:uid="{BFDC0584-A049-4240-941D-0CB96580B4C3}"/>
    <cellStyle name="Comma 14 2 4 4" xfId="12907" xr:uid="{00000000-0005-0000-0000-0000E5090000}"/>
    <cellStyle name="Comma 14 2 4 4 2" xfId="30412" xr:uid="{23234640-FCB1-4EE3-8D86-7D848A73D7A9}"/>
    <cellStyle name="Comma 14 2 4 5" xfId="21660" xr:uid="{FB950A98-72BA-4126-9406-99DD5E2D1F30}"/>
    <cellStyle name="Comma 14 2 5" xfId="5247" xr:uid="{00000000-0005-0000-0000-0000E6090000}"/>
    <cellStyle name="Comma 14 2 5 2" xfId="9624" xr:uid="{00000000-0005-0000-0000-0000E7090000}"/>
    <cellStyle name="Comma 14 2 5 2 2" xfId="18377" xr:uid="{00000000-0005-0000-0000-0000E8090000}"/>
    <cellStyle name="Comma 14 2 5 2 2 2" xfId="35882" xr:uid="{BC8A0B7B-C551-453B-968B-8BE846BD70FD}"/>
    <cellStyle name="Comma 14 2 5 2 3" xfId="27130" xr:uid="{E9878191-1810-45C7-892D-2007509DF5D4}"/>
    <cellStyle name="Comma 14 2 5 3" xfId="14001" xr:uid="{00000000-0005-0000-0000-0000E9090000}"/>
    <cellStyle name="Comma 14 2 5 3 2" xfId="31506" xr:uid="{28B76D76-CA1B-4579-AA71-39CFA663D43D}"/>
    <cellStyle name="Comma 14 2 5 4" xfId="22754" xr:uid="{374548D9-033D-47FA-9B4B-E4CA26A73C38}"/>
    <cellStyle name="Comma 14 2 6" xfId="7436" xr:uid="{00000000-0005-0000-0000-0000EA090000}"/>
    <cellStyle name="Comma 14 2 6 2" xfId="16189" xr:uid="{00000000-0005-0000-0000-0000EB090000}"/>
    <cellStyle name="Comma 14 2 6 2 2" xfId="33694" xr:uid="{54988239-E5DF-4315-9AB7-31A0CCDBF888}"/>
    <cellStyle name="Comma 14 2 6 3" xfId="24942" xr:uid="{8F2EBA77-5BBE-4EBE-B682-EF958DE33116}"/>
    <cellStyle name="Comma 14 2 7" xfId="11813" xr:uid="{00000000-0005-0000-0000-0000EC090000}"/>
    <cellStyle name="Comma 14 2 7 2" xfId="29318" xr:uid="{7F2915AF-EC9E-48CC-9F69-D23BAAE29E5C}"/>
    <cellStyle name="Comma 14 2 8" xfId="20566" xr:uid="{409DDA2E-11F8-4040-A003-28AA9ED90BA0}"/>
    <cellStyle name="Comma 14 3" xfId="3213" xr:uid="{00000000-0005-0000-0000-0000ED090000}"/>
    <cellStyle name="Comma 14 3 2" xfId="3766" xr:uid="{00000000-0005-0000-0000-0000EE090000}"/>
    <cellStyle name="Comma 14 3 2 2" xfId="4862" xr:uid="{00000000-0005-0000-0000-0000EF090000}"/>
    <cellStyle name="Comma 14 3 2 2 2" xfId="7051" xr:uid="{00000000-0005-0000-0000-0000F0090000}"/>
    <cellStyle name="Comma 14 3 2 2 2 2" xfId="11428" xr:uid="{00000000-0005-0000-0000-0000F1090000}"/>
    <cellStyle name="Comma 14 3 2 2 2 2 2" xfId="20181" xr:uid="{00000000-0005-0000-0000-0000F2090000}"/>
    <cellStyle name="Comma 14 3 2 2 2 2 2 2" xfId="37686" xr:uid="{23491D94-84CC-4631-88D0-39061A110F14}"/>
    <cellStyle name="Comma 14 3 2 2 2 2 3" xfId="28934" xr:uid="{B0A3442A-E70E-4F88-9736-87A6D80C17DE}"/>
    <cellStyle name="Comma 14 3 2 2 2 3" xfId="15805" xr:uid="{00000000-0005-0000-0000-0000F3090000}"/>
    <cellStyle name="Comma 14 3 2 2 2 3 2" xfId="33310" xr:uid="{A24F6DE8-8371-4ACF-8594-2F5402866D5F}"/>
    <cellStyle name="Comma 14 3 2 2 2 4" xfId="24558" xr:uid="{2AC109FF-91B9-40D7-8160-106E580262CB}"/>
    <cellStyle name="Comma 14 3 2 2 3" xfId="9240" xr:uid="{00000000-0005-0000-0000-0000F4090000}"/>
    <cellStyle name="Comma 14 3 2 2 3 2" xfId="17993" xr:uid="{00000000-0005-0000-0000-0000F5090000}"/>
    <cellStyle name="Comma 14 3 2 2 3 2 2" xfId="35498" xr:uid="{F0503EB6-3FA0-4EB1-AE11-59D72CD6478A}"/>
    <cellStyle name="Comma 14 3 2 2 3 3" xfId="26746" xr:uid="{E463BD4B-CEE8-411A-AF79-77F762AC1ED7}"/>
    <cellStyle name="Comma 14 3 2 2 4" xfId="13617" xr:uid="{00000000-0005-0000-0000-0000F6090000}"/>
    <cellStyle name="Comma 14 3 2 2 4 2" xfId="31122" xr:uid="{A60C9B3B-21AB-4B16-B2FC-5A3C4991F8DD}"/>
    <cellStyle name="Comma 14 3 2 2 5" xfId="22370" xr:uid="{B580981D-EF32-49DA-9137-4050AA6C31AB}"/>
    <cellStyle name="Comma 14 3 2 3" xfId="5957" xr:uid="{00000000-0005-0000-0000-0000F7090000}"/>
    <cellStyle name="Comma 14 3 2 3 2" xfId="10334" xr:uid="{00000000-0005-0000-0000-0000F8090000}"/>
    <cellStyle name="Comma 14 3 2 3 2 2" xfId="19087" xr:uid="{00000000-0005-0000-0000-0000F9090000}"/>
    <cellStyle name="Comma 14 3 2 3 2 2 2" xfId="36592" xr:uid="{6BB919DB-EE40-42CC-8103-7A7412EA672F}"/>
    <cellStyle name="Comma 14 3 2 3 2 3" xfId="27840" xr:uid="{8A165B8D-F96E-40FB-B922-CCCAA5BD9B0A}"/>
    <cellStyle name="Comma 14 3 2 3 3" xfId="14711" xr:uid="{00000000-0005-0000-0000-0000FA090000}"/>
    <cellStyle name="Comma 14 3 2 3 3 2" xfId="32216" xr:uid="{EEEAE4D3-F7CD-447E-A06E-560CDF462442}"/>
    <cellStyle name="Comma 14 3 2 3 4" xfId="23464" xr:uid="{2965C9CF-2FE4-4932-9FD6-0F6AD29637BC}"/>
    <cellStyle name="Comma 14 3 2 4" xfId="8146" xr:uid="{00000000-0005-0000-0000-0000FB090000}"/>
    <cellStyle name="Comma 14 3 2 4 2" xfId="16899" xr:uid="{00000000-0005-0000-0000-0000FC090000}"/>
    <cellStyle name="Comma 14 3 2 4 2 2" xfId="34404" xr:uid="{0440FB9D-F85E-43A7-9396-CFBA05873AFD}"/>
    <cellStyle name="Comma 14 3 2 4 3" xfId="25652" xr:uid="{BB52CB02-385F-4EC7-8BE9-39C63732BA0F}"/>
    <cellStyle name="Comma 14 3 2 5" xfId="12523" xr:uid="{00000000-0005-0000-0000-0000FD090000}"/>
    <cellStyle name="Comma 14 3 2 5 2" xfId="30028" xr:uid="{2B61FF8E-0ECA-461B-8985-0A8AFE6DF5FC}"/>
    <cellStyle name="Comma 14 3 2 6" xfId="21276" xr:uid="{56AB5B3A-34CA-4220-A123-8684A05CD3B8}"/>
    <cellStyle name="Comma 14 3 3" xfId="4314" xr:uid="{00000000-0005-0000-0000-0000FE090000}"/>
    <cellStyle name="Comma 14 3 3 2" xfId="6503" xr:uid="{00000000-0005-0000-0000-0000FF090000}"/>
    <cellStyle name="Comma 14 3 3 2 2" xfId="10880" xr:uid="{00000000-0005-0000-0000-0000000A0000}"/>
    <cellStyle name="Comma 14 3 3 2 2 2" xfId="19633" xr:uid="{00000000-0005-0000-0000-0000010A0000}"/>
    <cellStyle name="Comma 14 3 3 2 2 2 2" xfId="37138" xr:uid="{1778EF41-F3C7-42B1-A384-EFDB9263959A}"/>
    <cellStyle name="Comma 14 3 3 2 2 3" xfId="28386" xr:uid="{3E261A99-8532-4789-BAED-5465DBA2B32D}"/>
    <cellStyle name="Comma 14 3 3 2 3" xfId="15257" xr:uid="{00000000-0005-0000-0000-0000020A0000}"/>
    <cellStyle name="Comma 14 3 3 2 3 2" xfId="32762" xr:uid="{490B6701-02AA-41D2-BB54-AEA6D5913DF1}"/>
    <cellStyle name="Comma 14 3 3 2 4" xfId="24010" xr:uid="{BB6B3DC6-E349-41D4-8FE1-14D478064A39}"/>
    <cellStyle name="Comma 14 3 3 3" xfId="8692" xr:uid="{00000000-0005-0000-0000-0000030A0000}"/>
    <cellStyle name="Comma 14 3 3 3 2" xfId="17445" xr:uid="{00000000-0005-0000-0000-0000040A0000}"/>
    <cellStyle name="Comma 14 3 3 3 2 2" xfId="34950" xr:uid="{A5DC23DD-F384-45E5-B6C2-33E7E3E5EE08}"/>
    <cellStyle name="Comma 14 3 3 3 3" xfId="26198" xr:uid="{1DAD8FF5-44EC-4F39-B569-C819042C0F77}"/>
    <cellStyle name="Comma 14 3 3 4" xfId="13069" xr:uid="{00000000-0005-0000-0000-0000050A0000}"/>
    <cellStyle name="Comma 14 3 3 4 2" xfId="30574" xr:uid="{5E3AD1DC-1E8D-4C61-BFA8-7E8B9EB1E05D}"/>
    <cellStyle name="Comma 14 3 3 5" xfId="21822" xr:uid="{6E2CC394-0DF7-47AF-8F72-3F026B917C18}"/>
    <cellStyle name="Comma 14 3 4" xfId="5409" xr:uid="{00000000-0005-0000-0000-0000060A0000}"/>
    <cellStyle name="Comma 14 3 4 2" xfId="9786" xr:uid="{00000000-0005-0000-0000-0000070A0000}"/>
    <cellStyle name="Comma 14 3 4 2 2" xfId="18539" xr:uid="{00000000-0005-0000-0000-0000080A0000}"/>
    <cellStyle name="Comma 14 3 4 2 2 2" xfId="36044" xr:uid="{C27F40BC-C289-4324-9E7D-A63EBFF8A9EB}"/>
    <cellStyle name="Comma 14 3 4 2 3" xfId="27292" xr:uid="{1FA3BA27-4751-413B-B6F0-EB90F8E649B2}"/>
    <cellStyle name="Comma 14 3 4 3" xfId="14163" xr:uid="{00000000-0005-0000-0000-0000090A0000}"/>
    <cellStyle name="Comma 14 3 4 3 2" xfId="31668" xr:uid="{DBCD1344-321F-49D5-B7F8-A98CD7495E89}"/>
    <cellStyle name="Comma 14 3 4 4" xfId="22916" xr:uid="{29B75DFD-51CC-4FA0-BC57-56D6E4504713}"/>
    <cellStyle name="Comma 14 3 5" xfId="7598" xr:uid="{00000000-0005-0000-0000-00000A0A0000}"/>
    <cellStyle name="Comma 14 3 5 2" xfId="16351" xr:uid="{00000000-0005-0000-0000-00000B0A0000}"/>
    <cellStyle name="Comma 14 3 5 2 2" xfId="33856" xr:uid="{2F3E3E94-8E57-46B9-9548-B43780D620C9}"/>
    <cellStyle name="Comma 14 3 5 3" xfId="25104" xr:uid="{2C33BD2F-62AE-45F4-AAB7-2650889CC436}"/>
    <cellStyle name="Comma 14 3 6" xfId="11975" xr:uid="{00000000-0005-0000-0000-00000C0A0000}"/>
    <cellStyle name="Comma 14 3 6 2" xfId="29480" xr:uid="{860262ED-F2E2-47B2-BF74-3B2524DB23B4}"/>
    <cellStyle name="Comma 14 3 7" xfId="20728" xr:uid="{43AEAD9E-248A-4401-9809-8F3329CB77DA}"/>
    <cellStyle name="Comma 14 4" xfId="3492" xr:uid="{00000000-0005-0000-0000-00000D0A0000}"/>
    <cellStyle name="Comma 14 4 2" xfId="4588" xr:uid="{00000000-0005-0000-0000-00000E0A0000}"/>
    <cellStyle name="Comma 14 4 2 2" xfId="6777" xr:uid="{00000000-0005-0000-0000-00000F0A0000}"/>
    <cellStyle name="Comma 14 4 2 2 2" xfId="11154" xr:uid="{00000000-0005-0000-0000-0000100A0000}"/>
    <cellStyle name="Comma 14 4 2 2 2 2" xfId="19907" xr:uid="{00000000-0005-0000-0000-0000110A0000}"/>
    <cellStyle name="Comma 14 4 2 2 2 2 2" xfId="37412" xr:uid="{19C43EFF-6151-43F8-9E05-9731A1750D42}"/>
    <cellStyle name="Comma 14 4 2 2 2 3" xfId="28660" xr:uid="{43698716-C159-4BE2-9D6A-120AFA7C3941}"/>
    <cellStyle name="Comma 14 4 2 2 3" xfId="15531" xr:uid="{00000000-0005-0000-0000-0000120A0000}"/>
    <cellStyle name="Comma 14 4 2 2 3 2" xfId="33036" xr:uid="{DD1A8F9E-9AAC-4CB3-AD98-DF52004AC511}"/>
    <cellStyle name="Comma 14 4 2 2 4" xfId="24284" xr:uid="{26117179-277B-4981-9DF3-6CBBBD049C89}"/>
    <cellStyle name="Comma 14 4 2 3" xfId="8966" xr:uid="{00000000-0005-0000-0000-0000130A0000}"/>
    <cellStyle name="Comma 14 4 2 3 2" xfId="17719" xr:uid="{00000000-0005-0000-0000-0000140A0000}"/>
    <cellStyle name="Comma 14 4 2 3 2 2" xfId="35224" xr:uid="{E4992521-1844-446B-9B4A-05FE05AC83C3}"/>
    <cellStyle name="Comma 14 4 2 3 3" xfId="26472" xr:uid="{C176FD52-80D3-4A5B-BE4D-50F5E4613884}"/>
    <cellStyle name="Comma 14 4 2 4" xfId="13343" xr:uid="{00000000-0005-0000-0000-0000150A0000}"/>
    <cellStyle name="Comma 14 4 2 4 2" xfId="30848" xr:uid="{83666039-A799-4BB9-A30A-416FBCACBF3B}"/>
    <cellStyle name="Comma 14 4 2 5" xfId="22096" xr:uid="{C86212F0-51BA-4C3B-8E29-0EAA315C298F}"/>
    <cellStyle name="Comma 14 4 3" xfId="5683" xr:uid="{00000000-0005-0000-0000-0000160A0000}"/>
    <cellStyle name="Comma 14 4 3 2" xfId="10060" xr:uid="{00000000-0005-0000-0000-0000170A0000}"/>
    <cellStyle name="Comma 14 4 3 2 2" xfId="18813" xr:uid="{00000000-0005-0000-0000-0000180A0000}"/>
    <cellStyle name="Comma 14 4 3 2 2 2" xfId="36318" xr:uid="{DC5F5056-38EF-4A86-AEFE-D9CC40C751B7}"/>
    <cellStyle name="Comma 14 4 3 2 3" xfId="27566" xr:uid="{02BB05FE-1DD6-4D22-ADD6-5402E686F652}"/>
    <cellStyle name="Comma 14 4 3 3" xfId="14437" xr:uid="{00000000-0005-0000-0000-0000190A0000}"/>
    <cellStyle name="Comma 14 4 3 3 2" xfId="31942" xr:uid="{9F5A3E5B-DBE1-4C9C-B258-0E11ADAE232B}"/>
    <cellStyle name="Comma 14 4 3 4" xfId="23190" xr:uid="{5BF4975F-FF93-4B32-A6EC-61DD31127CAE}"/>
    <cellStyle name="Comma 14 4 4" xfId="7872" xr:uid="{00000000-0005-0000-0000-00001A0A0000}"/>
    <cellStyle name="Comma 14 4 4 2" xfId="16625" xr:uid="{00000000-0005-0000-0000-00001B0A0000}"/>
    <cellStyle name="Comma 14 4 4 2 2" xfId="34130" xr:uid="{79C59804-BD8A-4CF6-9B22-29C931023C43}"/>
    <cellStyle name="Comma 14 4 4 3" xfId="25378" xr:uid="{AF414E6B-7168-4438-BD5C-BEE692182721}"/>
    <cellStyle name="Comma 14 4 5" xfId="12249" xr:uid="{00000000-0005-0000-0000-00001C0A0000}"/>
    <cellStyle name="Comma 14 4 5 2" xfId="29754" xr:uid="{3F410AD8-9BBA-4283-9C12-CA300934473A}"/>
    <cellStyle name="Comma 14 4 6" xfId="21002" xr:uid="{B7DA2392-F576-4547-9486-3912B502AB4E}"/>
    <cellStyle name="Comma 14 5" xfId="4040" xr:uid="{00000000-0005-0000-0000-00001D0A0000}"/>
    <cellStyle name="Comma 14 5 2" xfId="6229" xr:uid="{00000000-0005-0000-0000-00001E0A0000}"/>
    <cellStyle name="Comma 14 5 2 2" xfId="10606" xr:uid="{00000000-0005-0000-0000-00001F0A0000}"/>
    <cellStyle name="Comma 14 5 2 2 2" xfId="19359" xr:uid="{00000000-0005-0000-0000-0000200A0000}"/>
    <cellStyle name="Comma 14 5 2 2 2 2" xfId="36864" xr:uid="{924382F5-405A-4024-8399-88BAACE67DB0}"/>
    <cellStyle name="Comma 14 5 2 2 3" xfId="28112" xr:uid="{69F4FA6A-33F3-438E-9B45-4E7A351DB1A5}"/>
    <cellStyle name="Comma 14 5 2 3" xfId="14983" xr:uid="{00000000-0005-0000-0000-0000210A0000}"/>
    <cellStyle name="Comma 14 5 2 3 2" xfId="32488" xr:uid="{2C5EFB51-8118-40CA-AB93-E9671563F783}"/>
    <cellStyle name="Comma 14 5 2 4" xfId="23736" xr:uid="{595C9753-2A67-4A81-85F9-4B32A0E8E519}"/>
    <cellStyle name="Comma 14 5 3" xfId="8418" xr:uid="{00000000-0005-0000-0000-0000220A0000}"/>
    <cellStyle name="Comma 14 5 3 2" xfId="17171" xr:uid="{00000000-0005-0000-0000-0000230A0000}"/>
    <cellStyle name="Comma 14 5 3 2 2" xfId="34676" xr:uid="{2E7D6C94-0BC5-49C8-A4B8-07E6647B4684}"/>
    <cellStyle name="Comma 14 5 3 3" xfId="25924" xr:uid="{192E0394-3E29-4359-A3E9-F32513AAF479}"/>
    <cellStyle name="Comma 14 5 4" xfId="12795" xr:uid="{00000000-0005-0000-0000-0000240A0000}"/>
    <cellStyle name="Comma 14 5 4 2" xfId="30300" xr:uid="{ED4F791B-5754-4AD3-92CC-9AF7A813890F}"/>
    <cellStyle name="Comma 14 5 5" xfId="21548" xr:uid="{0221C9EB-B755-4E80-8F06-593FFF082ABD}"/>
    <cellStyle name="Comma 14 6" xfId="5135" xr:uid="{00000000-0005-0000-0000-0000250A0000}"/>
    <cellStyle name="Comma 14 6 2" xfId="9512" xr:uid="{00000000-0005-0000-0000-0000260A0000}"/>
    <cellStyle name="Comma 14 6 2 2" xfId="18265" xr:uid="{00000000-0005-0000-0000-0000270A0000}"/>
    <cellStyle name="Comma 14 6 2 2 2" xfId="35770" xr:uid="{F5848941-AB0A-40AC-B6C3-E57AAB6EB0E1}"/>
    <cellStyle name="Comma 14 6 2 3" xfId="27018" xr:uid="{B0875D85-4B40-484F-BDAA-27A6CF340A23}"/>
    <cellStyle name="Comma 14 6 3" xfId="13889" xr:uid="{00000000-0005-0000-0000-0000280A0000}"/>
    <cellStyle name="Comma 14 6 3 2" xfId="31394" xr:uid="{93047945-5B06-403E-A90C-3F33A55EB8C0}"/>
    <cellStyle name="Comma 14 6 4" xfId="22642" xr:uid="{55B40285-D44C-4154-A7C4-DC0C896540E4}"/>
    <cellStyle name="Comma 14 7" xfId="7324" xr:uid="{00000000-0005-0000-0000-0000290A0000}"/>
    <cellStyle name="Comma 14 7 2" xfId="16077" xr:uid="{00000000-0005-0000-0000-00002A0A0000}"/>
    <cellStyle name="Comma 14 7 2 2" xfId="33582" xr:uid="{2A4925E4-5ABF-4B6C-9C4F-6BF0773A472A}"/>
    <cellStyle name="Comma 14 7 3" xfId="24830" xr:uid="{C5E743B2-A0B7-40D3-AF8D-73BD0CB44154}"/>
    <cellStyle name="Comma 14 8" xfId="11701" xr:uid="{00000000-0005-0000-0000-00002B0A0000}"/>
    <cellStyle name="Comma 14 8 2" xfId="29206" xr:uid="{D4D7A8AA-919C-49C3-A54E-46F0C4E9595F}"/>
    <cellStyle name="Comma 14 9" xfId="20454" xr:uid="{992A0949-36A9-4AA0-915D-3CFE99AD71AD}"/>
    <cellStyle name="Comma 15" xfId="2981" xr:uid="{00000000-0005-0000-0000-00002C0A0000}"/>
    <cellStyle name="Comma 15 2" xfId="3257" xr:uid="{00000000-0005-0000-0000-00002D0A0000}"/>
    <cellStyle name="Comma 15 2 2" xfId="3810" xr:uid="{00000000-0005-0000-0000-00002E0A0000}"/>
    <cellStyle name="Comma 15 2 2 2" xfId="4906" xr:uid="{00000000-0005-0000-0000-00002F0A0000}"/>
    <cellStyle name="Comma 15 2 2 2 2" xfId="7095" xr:uid="{00000000-0005-0000-0000-0000300A0000}"/>
    <cellStyle name="Comma 15 2 2 2 2 2" xfId="11472" xr:uid="{00000000-0005-0000-0000-0000310A0000}"/>
    <cellStyle name="Comma 15 2 2 2 2 2 2" xfId="20225" xr:uid="{00000000-0005-0000-0000-0000320A0000}"/>
    <cellStyle name="Comma 15 2 2 2 2 2 2 2" xfId="37730" xr:uid="{0338650C-FCDF-445D-9410-75A108F9F4AC}"/>
    <cellStyle name="Comma 15 2 2 2 2 2 3" xfId="28978" xr:uid="{FF685EBD-ED89-4D66-94D0-FCD8C31CD586}"/>
    <cellStyle name="Comma 15 2 2 2 2 3" xfId="15849" xr:uid="{00000000-0005-0000-0000-0000330A0000}"/>
    <cellStyle name="Comma 15 2 2 2 2 3 2" xfId="33354" xr:uid="{B7D00D91-1B30-4E05-8702-AB68D9B86E75}"/>
    <cellStyle name="Comma 15 2 2 2 2 4" xfId="24602" xr:uid="{9FF42474-BAB9-4F38-A2A8-BB52FEE2CD11}"/>
    <cellStyle name="Comma 15 2 2 2 3" xfId="9284" xr:uid="{00000000-0005-0000-0000-0000340A0000}"/>
    <cellStyle name="Comma 15 2 2 2 3 2" xfId="18037" xr:uid="{00000000-0005-0000-0000-0000350A0000}"/>
    <cellStyle name="Comma 15 2 2 2 3 2 2" xfId="35542" xr:uid="{E759E088-021C-44E2-B220-FDCA94F24F58}"/>
    <cellStyle name="Comma 15 2 2 2 3 3" xfId="26790" xr:uid="{F5E8FB2D-06EE-4A8C-ADC5-41751AE4B1DC}"/>
    <cellStyle name="Comma 15 2 2 2 4" xfId="13661" xr:uid="{00000000-0005-0000-0000-0000360A0000}"/>
    <cellStyle name="Comma 15 2 2 2 4 2" xfId="31166" xr:uid="{0DF49555-695A-4C9B-87DD-0EA0CC629BE3}"/>
    <cellStyle name="Comma 15 2 2 2 5" xfId="22414" xr:uid="{5E7665FA-C862-4442-99AE-01176157E7C0}"/>
    <cellStyle name="Comma 15 2 2 3" xfId="6001" xr:uid="{00000000-0005-0000-0000-0000370A0000}"/>
    <cellStyle name="Comma 15 2 2 3 2" xfId="10378" xr:uid="{00000000-0005-0000-0000-0000380A0000}"/>
    <cellStyle name="Comma 15 2 2 3 2 2" xfId="19131" xr:uid="{00000000-0005-0000-0000-0000390A0000}"/>
    <cellStyle name="Comma 15 2 2 3 2 2 2" xfId="36636" xr:uid="{085563CF-A6E6-4242-B712-C5D759D437CC}"/>
    <cellStyle name="Comma 15 2 2 3 2 3" xfId="27884" xr:uid="{DDF9B0E7-1EFD-42A8-84E8-2B19547FA82E}"/>
    <cellStyle name="Comma 15 2 2 3 3" xfId="14755" xr:uid="{00000000-0005-0000-0000-00003A0A0000}"/>
    <cellStyle name="Comma 15 2 2 3 3 2" xfId="32260" xr:uid="{44691734-62BD-4057-97F3-5F4B9FAC75B4}"/>
    <cellStyle name="Comma 15 2 2 3 4" xfId="23508" xr:uid="{949221D2-8C67-4C15-8E85-B19A7234C39A}"/>
    <cellStyle name="Comma 15 2 2 4" xfId="8190" xr:uid="{00000000-0005-0000-0000-00003B0A0000}"/>
    <cellStyle name="Comma 15 2 2 4 2" xfId="16943" xr:uid="{00000000-0005-0000-0000-00003C0A0000}"/>
    <cellStyle name="Comma 15 2 2 4 2 2" xfId="34448" xr:uid="{C4775FA7-4C14-4E4F-B4D8-10C85E38CB79}"/>
    <cellStyle name="Comma 15 2 2 4 3" xfId="25696" xr:uid="{7E7ECC31-3539-4738-8EF5-1E5D2BB31530}"/>
    <cellStyle name="Comma 15 2 2 5" xfId="12567" xr:uid="{00000000-0005-0000-0000-00003D0A0000}"/>
    <cellStyle name="Comma 15 2 2 5 2" xfId="30072" xr:uid="{80B41138-DA05-4F5E-90B6-D061752A742C}"/>
    <cellStyle name="Comma 15 2 2 6" xfId="21320" xr:uid="{E6569ED5-CCF2-480D-B010-E056CA71CC5F}"/>
    <cellStyle name="Comma 15 2 3" xfId="4358" xr:uid="{00000000-0005-0000-0000-00003E0A0000}"/>
    <cellStyle name="Comma 15 2 3 2" xfId="6547" xr:uid="{00000000-0005-0000-0000-00003F0A0000}"/>
    <cellStyle name="Comma 15 2 3 2 2" xfId="10924" xr:uid="{00000000-0005-0000-0000-0000400A0000}"/>
    <cellStyle name="Comma 15 2 3 2 2 2" xfId="19677" xr:uid="{00000000-0005-0000-0000-0000410A0000}"/>
    <cellStyle name="Comma 15 2 3 2 2 2 2" xfId="37182" xr:uid="{0B869D9D-7CFC-43C9-A253-2251260977A2}"/>
    <cellStyle name="Comma 15 2 3 2 2 3" xfId="28430" xr:uid="{CE0409CA-DF64-499D-8308-B5A9B38413AD}"/>
    <cellStyle name="Comma 15 2 3 2 3" xfId="15301" xr:uid="{00000000-0005-0000-0000-0000420A0000}"/>
    <cellStyle name="Comma 15 2 3 2 3 2" xfId="32806" xr:uid="{A8E897A2-C703-49EA-8FE0-27DCBC70E813}"/>
    <cellStyle name="Comma 15 2 3 2 4" xfId="24054" xr:uid="{89D23E52-56D0-43FA-8526-3A9E17EF5128}"/>
    <cellStyle name="Comma 15 2 3 3" xfId="8736" xr:uid="{00000000-0005-0000-0000-0000430A0000}"/>
    <cellStyle name="Comma 15 2 3 3 2" xfId="17489" xr:uid="{00000000-0005-0000-0000-0000440A0000}"/>
    <cellStyle name="Comma 15 2 3 3 2 2" xfId="34994" xr:uid="{C7F840D0-2007-48D2-9D95-F289F046A95E}"/>
    <cellStyle name="Comma 15 2 3 3 3" xfId="26242" xr:uid="{12D19A35-89A7-4F50-8450-8BE69E122441}"/>
    <cellStyle name="Comma 15 2 3 4" xfId="13113" xr:uid="{00000000-0005-0000-0000-0000450A0000}"/>
    <cellStyle name="Comma 15 2 3 4 2" xfId="30618" xr:uid="{606D8438-8E37-4CB8-B36C-B2F604CEC02A}"/>
    <cellStyle name="Comma 15 2 3 5" xfId="21866" xr:uid="{72268CEE-974A-4C5C-B0D9-3B41BFA2C23F}"/>
    <cellStyle name="Comma 15 2 4" xfId="5453" xr:uid="{00000000-0005-0000-0000-0000460A0000}"/>
    <cellStyle name="Comma 15 2 4 2" xfId="9830" xr:uid="{00000000-0005-0000-0000-0000470A0000}"/>
    <cellStyle name="Comma 15 2 4 2 2" xfId="18583" xr:uid="{00000000-0005-0000-0000-0000480A0000}"/>
    <cellStyle name="Comma 15 2 4 2 2 2" xfId="36088" xr:uid="{9DD736C3-310A-4F0C-B605-072D15898353}"/>
    <cellStyle name="Comma 15 2 4 2 3" xfId="27336" xr:uid="{3299571F-D688-4F84-B042-C27598547F05}"/>
    <cellStyle name="Comma 15 2 4 3" xfId="14207" xr:uid="{00000000-0005-0000-0000-0000490A0000}"/>
    <cellStyle name="Comma 15 2 4 3 2" xfId="31712" xr:uid="{6006D1D6-68C9-4E50-924A-88A92FCC1D9F}"/>
    <cellStyle name="Comma 15 2 4 4" xfId="22960" xr:uid="{909E982A-F3BB-4BAB-9E62-9D9B277389C1}"/>
    <cellStyle name="Comma 15 2 5" xfId="7642" xr:uid="{00000000-0005-0000-0000-00004A0A0000}"/>
    <cellStyle name="Comma 15 2 5 2" xfId="16395" xr:uid="{00000000-0005-0000-0000-00004B0A0000}"/>
    <cellStyle name="Comma 15 2 5 2 2" xfId="33900" xr:uid="{DB74C62B-B2E9-4429-A8E6-95BD903AA09B}"/>
    <cellStyle name="Comma 15 2 5 3" xfId="25148" xr:uid="{F7DD3863-3663-4AED-A682-A6786D3E67CB}"/>
    <cellStyle name="Comma 15 2 6" xfId="12019" xr:uid="{00000000-0005-0000-0000-00004C0A0000}"/>
    <cellStyle name="Comma 15 2 6 2" xfId="29524" xr:uid="{84F8630F-8D46-481D-B914-60FD9214D738}"/>
    <cellStyle name="Comma 15 2 7" xfId="20772" xr:uid="{C1EA22C9-A731-41EA-BB12-2D40BFE6E095}"/>
    <cellStyle name="Comma 15 3" xfId="3536" xr:uid="{00000000-0005-0000-0000-00004D0A0000}"/>
    <cellStyle name="Comma 15 3 2" xfId="4632" xr:uid="{00000000-0005-0000-0000-00004E0A0000}"/>
    <cellStyle name="Comma 15 3 2 2" xfId="6821" xr:uid="{00000000-0005-0000-0000-00004F0A0000}"/>
    <cellStyle name="Comma 15 3 2 2 2" xfId="11198" xr:uid="{00000000-0005-0000-0000-0000500A0000}"/>
    <cellStyle name="Comma 15 3 2 2 2 2" xfId="19951" xr:uid="{00000000-0005-0000-0000-0000510A0000}"/>
    <cellStyle name="Comma 15 3 2 2 2 2 2" xfId="37456" xr:uid="{61BBDEB0-1498-41B8-BED8-65E7B2C4B689}"/>
    <cellStyle name="Comma 15 3 2 2 2 3" xfId="28704" xr:uid="{21CA2491-2565-46D7-8DA3-0FDBD3681902}"/>
    <cellStyle name="Comma 15 3 2 2 3" xfId="15575" xr:uid="{00000000-0005-0000-0000-0000520A0000}"/>
    <cellStyle name="Comma 15 3 2 2 3 2" xfId="33080" xr:uid="{1FA9C4D3-C2FD-4532-BD55-7FB57BD337B3}"/>
    <cellStyle name="Comma 15 3 2 2 4" xfId="24328" xr:uid="{B5A1B893-A309-468B-8D2C-C93F9D192BC7}"/>
    <cellStyle name="Comma 15 3 2 3" xfId="9010" xr:uid="{00000000-0005-0000-0000-0000530A0000}"/>
    <cellStyle name="Comma 15 3 2 3 2" xfId="17763" xr:uid="{00000000-0005-0000-0000-0000540A0000}"/>
    <cellStyle name="Comma 15 3 2 3 2 2" xfId="35268" xr:uid="{167741EF-1E0E-44BB-AF26-8AC0855C4F5F}"/>
    <cellStyle name="Comma 15 3 2 3 3" xfId="26516" xr:uid="{BB8EC262-67C4-4212-8843-A369FF5C7997}"/>
    <cellStyle name="Comma 15 3 2 4" xfId="13387" xr:uid="{00000000-0005-0000-0000-0000550A0000}"/>
    <cellStyle name="Comma 15 3 2 4 2" xfId="30892" xr:uid="{7B6BCCC4-52DD-426D-98A9-9992D969EEF3}"/>
    <cellStyle name="Comma 15 3 2 5" xfId="22140" xr:uid="{E65DB862-38F1-456F-A0E4-664C1B6A6328}"/>
    <cellStyle name="Comma 15 3 3" xfId="5727" xr:uid="{00000000-0005-0000-0000-0000560A0000}"/>
    <cellStyle name="Comma 15 3 3 2" xfId="10104" xr:uid="{00000000-0005-0000-0000-0000570A0000}"/>
    <cellStyle name="Comma 15 3 3 2 2" xfId="18857" xr:uid="{00000000-0005-0000-0000-0000580A0000}"/>
    <cellStyle name="Comma 15 3 3 2 2 2" xfId="36362" xr:uid="{73C99D2D-D877-41AE-AB0F-6FF088544F9C}"/>
    <cellStyle name="Comma 15 3 3 2 3" xfId="27610" xr:uid="{155C4C0B-8365-446D-A369-FB6638AAA052}"/>
    <cellStyle name="Comma 15 3 3 3" xfId="14481" xr:uid="{00000000-0005-0000-0000-0000590A0000}"/>
    <cellStyle name="Comma 15 3 3 3 2" xfId="31986" xr:uid="{51D92EBD-D589-415B-8751-9BB0FF73B53E}"/>
    <cellStyle name="Comma 15 3 3 4" xfId="23234" xr:uid="{B7A07084-D828-465D-AC31-FFFD3086E8D5}"/>
    <cellStyle name="Comma 15 3 4" xfId="7916" xr:uid="{00000000-0005-0000-0000-00005A0A0000}"/>
    <cellStyle name="Comma 15 3 4 2" xfId="16669" xr:uid="{00000000-0005-0000-0000-00005B0A0000}"/>
    <cellStyle name="Comma 15 3 4 2 2" xfId="34174" xr:uid="{C1A3ECB8-CDC2-4271-845F-EE4D7292A711}"/>
    <cellStyle name="Comma 15 3 4 3" xfId="25422" xr:uid="{4903D02A-F740-4274-BC7D-F87B7A8693DF}"/>
    <cellStyle name="Comma 15 3 5" xfId="12293" xr:uid="{00000000-0005-0000-0000-00005C0A0000}"/>
    <cellStyle name="Comma 15 3 5 2" xfId="29798" xr:uid="{A257DC5F-87F5-4F42-8604-DFC89991118E}"/>
    <cellStyle name="Comma 15 3 6" xfId="21046" xr:uid="{18F67E81-583A-43E7-9FD6-CEAE565A6A9D}"/>
    <cellStyle name="Comma 15 4" xfId="4084" xr:uid="{00000000-0005-0000-0000-00005D0A0000}"/>
    <cellStyle name="Comma 15 4 2" xfId="6273" xr:uid="{00000000-0005-0000-0000-00005E0A0000}"/>
    <cellStyle name="Comma 15 4 2 2" xfId="10650" xr:uid="{00000000-0005-0000-0000-00005F0A0000}"/>
    <cellStyle name="Comma 15 4 2 2 2" xfId="19403" xr:uid="{00000000-0005-0000-0000-0000600A0000}"/>
    <cellStyle name="Comma 15 4 2 2 2 2" xfId="36908" xr:uid="{35B4D88A-8FCA-4198-9CFD-C1A404A765B1}"/>
    <cellStyle name="Comma 15 4 2 2 3" xfId="28156" xr:uid="{16F3CA1D-5F02-409F-B83F-98A217159E8E}"/>
    <cellStyle name="Comma 15 4 2 3" xfId="15027" xr:uid="{00000000-0005-0000-0000-0000610A0000}"/>
    <cellStyle name="Comma 15 4 2 3 2" xfId="32532" xr:uid="{0961B8D9-5B2E-426A-99F2-D396D5FBF308}"/>
    <cellStyle name="Comma 15 4 2 4" xfId="23780" xr:uid="{F76E9BB9-0390-4C6E-B184-C1207A60FDB9}"/>
    <cellStyle name="Comma 15 4 3" xfId="8462" xr:uid="{00000000-0005-0000-0000-0000620A0000}"/>
    <cellStyle name="Comma 15 4 3 2" xfId="17215" xr:uid="{00000000-0005-0000-0000-0000630A0000}"/>
    <cellStyle name="Comma 15 4 3 2 2" xfId="34720" xr:uid="{9E1E8178-5430-426D-98AB-B0002F0F04AF}"/>
    <cellStyle name="Comma 15 4 3 3" xfId="25968" xr:uid="{33BE55D6-A4A9-4E72-901A-45354875B3AC}"/>
    <cellStyle name="Comma 15 4 4" xfId="12839" xr:uid="{00000000-0005-0000-0000-0000640A0000}"/>
    <cellStyle name="Comma 15 4 4 2" xfId="30344" xr:uid="{2FD6456A-97B5-4F18-BE6D-D4F94F204A75}"/>
    <cellStyle name="Comma 15 4 5" xfId="21592" xr:uid="{C9281E3F-46D9-4A01-B749-19A87D645373}"/>
    <cellStyle name="Comma 15 5" xfId="5179" xr:uid="{00000000-0005-0000-0000-0000650A0000}"/>
    <cellStyle name="Comma 15 5 2" xfId="9556" xr:uid="{00000000-0005-0000-0000-0000660A0000}"/>
    <cellStyle name="Comma 15 5 2 2" xfId="18309" xr:uid="{00000000-0005-0000-0000-0000670A0000}"/>
    <cellStyle name="Comma 15 5 2 2 2" xfId="35814" xr:uid="{468DAD6E-9092-43BA-A80F-4DEF58314E8B}"/>
    <cellStyle name="Comma 15 5 2 3" xfId="27062" xr:uid="{4BDBF768-3320-477E-802D-7463101DA483}"/>
    <cellStyle name="Comma 15 5 3" xfId="13933" xr:uid="{00000000-0005-0000-0000-0000680A0000}"/>
    <cellStyle name="Comma 15 5 3 2" xfId="31438" xr:uid="{A4DC24DB-5FE0-499E-87BB-1F6C7C3C1240}"/>
    <cellStyle name="Comma 15 5 4" xfId="22686" xr:uid="{C3C86E9F-513A-4909-8AE5-E2D3B82A79FC}"/>
    <cellStyle name="Comma 15 6" xfId="7368" xr:uid="{00000000-0005-0000-0000-0000690A0000}"/>
    <cellStyle name="Comma 15 6 2" xfId="16121" xr:uid="{00000000-0005-0000-0000-00006A0A0000}"/>
    <cellStyle name="Comma 15 6 2 2" xfId="33626" xr:uid="{483FAC7A-1CA0-46AC-B35B-AFB9CEB239DE}"/>
    <cellStyle name="Comma 15 6 3" xfId="24874" xr:uid="{81574C17-8963-4666-B55C-DC79AD36DE6C}"/>
    <cellStyle name="Comma 15 7" xfId="11745" xr:uid="{00000000-0005-0000-0000-00006B0A0000}"/>
    <cellStyle name="Comma 15 7 2" xfId="29250" xr:uid="{FC2AD04E-1BAF-44CB-AFCE-F247A6CC2FAD}"/>
    <cellStyle name="Comma 15 8" xfId="20498" xr:uid="{9C37B165-F4FC-49A8-B136-4645DB0232DB}"/>
    <cellStyle name="Comma 16" xfId="3029" xr:uid="{00000000-0005-0000-0000-00006C0A0000}"/>
    <cellStyle name="Comma 16 2" xfId="3305" xr:uid="{00000000-0005-0000-0000-00006D0A0000}"/>
    <cellStyle name="Comma 16 2 2" xfId="3858" xr:uid="{00000000-0005-0000-0000-00006E0A0000}"/>
    <cellStyle name="Comma 16 2 2 2" xfId="4954" xr:uid="{00000000-0005-0000-0000-00006F0A0000}"/>
    <cellStyle name="Comma 16 2 2 2 2" xfId="7143" xr:uid="{00000000-0005-0000-0000-0000700A0000}"/>
    <cellStyle name="Comma 16 2 2 2 2 2" xfId="11520" xr:uid="{00000000-0005-0000-0000-0000710A0000}"/>
    <cellStyle name="Comma 16 2 2 2 2 2 2" xfId="20273" xr:uid="{00000000-0005-0000-0000-0000720A0000}"/>
    <cellStyle name="Comma 16 2 2 2 2 2 2 2" xfId="37778" xr:uid="{45555422-DF04-4E78-9CCB-24B2BF87B334}"/>
    <cellStyle name="Comma 16 2 2 2 2 2 3" xfId="29026" xr:uid="{4C3952C4-EA97-4533-B767-D09F407D9E5A}"/>
    <cellStyle name="Comma 16 2 2 2 2 3" xfId="15897" xr:uid="{00000000-0005-0000-0000-0000730A0000}"/>
    <cellStyle name="Comma 16 2 2 2 2 3 2" xfId="33402" xr:uid="{A838C7E6-7EC1-4EDB-BA4F-2ED55603B72E}"/>
    <cellStyle name="Comma 16 2 2 2 2 4" xfId="24650" xr:uid="{516EA2EA-ADC6-452A-A3B7-F90C2044EBCD}"/>
    <cellStyle name="Comma 16 2 2 2 3" xfId="9332" xr:uid="{00000000-0005-0000-0000-0000740A0000}"/>
    <cellStyle name="Comma 16 2 2 2 3 2" xfId="18085" xr:uid="{00000000-0005-0000-0000-0000750A0000}"/>
    <cellStyle name="Comma 16 2 2 2 3 2 2" xfId="35590" xr:uid="{D80DB8D0-F9D1-461F-8D33-D66195BF02D6}"/>
    <cellStyle name="Comma 16 2 2 2 3 3" xfId="26838" xr:uid="{BE1A0CF2-F5BE-41DF-AADC-8F0231AF5119}"/>
    <cellStyle name="Comma 16 2 2 2 4" xfId="13709" xr:uid="{00000000-0005-0000-0000-0000760A0000}"/>
    <cellStyle name="Comma 16 2 2 2 4 2" xfId="31214" xr:uid="{9F37D232-5BE8-481F-AF19-E54C323CC332}"/>
    <cellStyle name="Comma 16 2 2 2 5" xfId="22462" xr:uid="{88D3AA7C-7B34-438F-87AA-474284126853}"/>
    <cellStyle name="Comma 16 2 2 3" xfId="6049" xr:uid="{00000000-0005-0000-0000-0000770A0000}"/>
    <cellStyle name="Comma 16 2 2 3 2" xfId="10426" xr:uid="{00000000-0005-0000-0000-0000780A0000}"/>
    <cellStyle name="Comma 16 2 2 3 2 2" xfId="19179" xr:uid="{00000000-0005-0000-0000-0000790A0000}"/>
    <cellStyle name="Comma 16 2 2 3 2 2 2" xfId="36684" xr:uid="{A4846786-08B6-4085-A3A7-038B79D83DFB}"/>
    <cellStyle name="Comma 16 2 2 3 2 3" xfId="27932" xr:uid="{EBA7C9D8-8458-4A74-B074-B4BCECAB7606}"/>
    <cellStyle name="Comma 16 2 2 3 3" xfId="14803" xr:uid="{00000000-0005-0000-0000-00007A0A0000}"/>
    <cellStyle name="Comma 16 2 2 3 3 2" xfId="32308" xr:uid="{74884826-AB1C-434E-ACD8-74111D2BD447}"/>
    <cellStyle name="Comma 16 2 2 3 4" xfId="23556" xr:uid="{69EB57BB-AAD1-480D-876D-9B91B8845B41}"/>
    <cellStyle name="Comma 16 2 2 4" xfId="8238" xr:uid="{00000000-0005-0000-0000-00007B0A0000}"/>
    <cellStyle name="Comma 16 2 2 4 2" xfId="16991" xr:uid="{00000000-0005-0000-0000-00007C0A0000}"/>
    <cellStyle name="Comma 16 2 2 4 2 2" xfId="34496" xr:uid="{9D1D10CF-1708-4B33-8419-A12D31095E6E}"/>
    <cellStyle name="Comma 16 2 2 4 3" xfId="25744" xr:uid="{C816C947-6A10-4424-ABA0-D7A7698C5F32}"/>
    <cellStyle name="Comma 16 2 2 5" xfId="12615" xr:uid="{00000000-0005-0000-0000-00007D0A0000}"/>
    <cellStyle name="Comma 16 2 2 5 2" xfId="30120" xr:uid="{3A56359C-D097-4420-8864-C297B6171362}"/>
    <cellStyle name="Comma 16 2 2 6" xfId="21368" xr:uid="{87EBA6E0-8CD8-4008-826B-7CD6B6CC6A09}"/>
    <cellStyle name="Comma 16 2 3" xfId="4406" xr:uid="{00000000-0005-0000-0000-00007E0A0000}"/>
    <cellStyle name="Comma 16 2 3 2" xfId="6595" xr:uid="{00000000-0005-0000-0000-00007F0A0000}"/>
    <cellStyle name="Comma 16 2 3 2 2" xfId="10972" xr:uid="{00000000-0005-0000-0000-0000800A0000}"/>
    <cellStyle name="Comma 16 2 3 2 2 2" xfId="19725" xr:uid="{00000000-0005-0000-0000-0000810A0000}"/>
    <cellStyle name="Comma 16 2 3 2 2 2 2" xfId="37230" xr:uid="{0CF6EE31-701E-46B2-9B3D-00552C5CF6DF}"/>
    <cellStyle name="Comma 16 2 3 2 2 3" xfId="28478" xr:uid="{96B1553A-7100-4438-8CE7-07B77793EF9D}"/>
    <cellStyle name="Comma 16 2 3 2 3" xfId="15349" xr:uid="{00000000-0005-0000-0000-0000820A0000}"/>
    <cellStyle name="Comma 16 2 3 2 3 2" xfId="32854" xr:uid="{F0ACBCA2-8C28-4DB8-B57A-59D5B414FFEF}"/>
    <cellStyle name="Comma 16 2 3 2 4" xfId="24102" xr:uid="{72C6EEB8-3E7E-40EA-887D-86430758D3AC}"/>
    <cellStyle name="Comma 16 2 3 3" xfId="8784" xr:uid="{00000000-0005-0000-0000-0000830A0000}"/>
    <cellStyle name="Comma 16 2 3 3 2" xfId="17537" xr:uid="{00000000-0005-0000-0000-0000840A0000}"/>
    <cellStyle name="Comma 16 2 3 3 2 2" xfId="35042" xr:uid="{EBEE8DFC-8AC7-48C1-A128-6AB798D120D1}"/>
    <cellStyle name="Comma 16 2 3 3 3" xfId="26290" xr:uid="{434E5EE0-9B1C-4E58-BF91-511E2E965C08}"/>
    <cellStyle name="Comma 16 2 3 4" xfId="13161" xr:uid="{00000000-0005-0000-0000-0000850A0000}"/>
    <cellStyle name="Comma 16 2 3 4 2" xfId="30666" xr:uid="{81EF5906-75A7-425C-A8F2-9FCCD35A924B}"/>
    <cellStyle name="Comma 16 2 3 5" xfId="21914" xr:uid="{288B577A-F7D7-4538-840E-0E3E684E297C}"/>
    <cellStyle name="Comma 16 2 4" xfId="5501" xr:uid="{00000000-0005-0000-0000-0000860A0000}"/>
    <cellStyle name="Comma 16 2 4 2" xfId="9878" xr:uid="{00000000-0005-0000-0000-0000870A0000}"/>
    <cellStyle name="Comma 16 2 4 2 2" xfId="18631" xr:uid="{00000000-0005-0000-0000-0000880A0000}"/>
    <cellStyle name="Comma 16 2 4 2 2 2" xfId="36136" xr:uid="{1B6BC48D-7D43-4DB8-B78F-E6616EB0E09A}"/>
    <cellStyle name="Comma 16 2 4 2 3" xfId="27384" xr:uid="{F8AF69C1-3542-4BF9-8E69-1708810815AC}"/>
    <cellStyle name="Comma 16 2 4 3" xfId="14255" xr:uid="{00000000-0005-0000-0000-0000890A0000}"/>
    <cellStyle name="Comma 16 2 4 3 2" xfId="31760" xr:uid="{500FFFAD-43ED-49F6-B170-BEAA00793F84}"/>
    <cellStyle name="Comma 16 2 4 4" xfId="23008" xr:uid="{07CE487B-11DE-41E3-AACA-B9845D85759B}"/>
    <cellStyle name="Comma 16 2 5" xfId="7690" xr:uid="{00000000-0005-0000-0000-00008A0A0000}"/>
    <cellStyle name="Comma 16 2 5 2" xfId="16443" xr:uid="{00000000-0005-0000-0000-00008B0A0000}"/>
    <cellStyle name="Comma 16 2 5 2 2" xfId="33948" xr:uid="{6D2E1EB3-8D49-4B1A-875F-D92EB9C870F4}"/>
    <cellStyle name="Comma 16 2 5 3" xfId="25196" xr:uid="{A5EB9EAE-811E-4F3F-93F0-A40832D2A45D}"/>
    <cellStyle name="Comma 16 2 6" xfId="12067" xr:uid="{00000000-0005-0000-0000-00008C0A0000}"/>
    <cellStyle name="Comma 16 2 6 2" xfId="29572" xr:uid="{9F456EE9-737A-4BA2-AAC7-EBFA8929D458}"/>
    <cellStyle name="Comma 16 2 7" xfId="20820" xr:uid="{2F9C72F8-97E3-4859-910E-4F0E102CA51A}"/>
    <cellStyle name="Comma 16 3" xfId="3584" xr:uid="{00000000-0005-0000-0000-00008D0A0000}"/>
    <cellStyle name="Comma 16 3 2" xfId="4680" xr:uid="{00000000-0005-0000-0000-00008E0A0000}"/>
    <cellStyle name="Comma 16 3 2 2" xfId="6869" xr:uid="{00000000-0005-0000-0000-00008F0A0000}"/>
    <cellStyle name="Comma 16 3 2 2 2" xfId="11246" xr:uid="{00000000-0005-0000-0000-0000900A0000}"/>
    <cellStyle name="Comma 16 3 2 2 2 2" xfId="19999" xr:uid="{00000000-0005-0000-0000-0000910A0000}"/>
    <cellStyle name="Comma 16 3 2 2 2 2 2" xfId="37504" xr:uid="{27F0200C-754E-4AF5-9E2D-34F0076EDB71}"/>
    <cellStyle name="Comma 16 3 2 2 2 3" xfId="28752" xr:uid="{E2EA0E36-016A-4B57-ABF8-7F392713704E}"/>
    <cellStyle name="Comma 16 3 2 2 3" xfId="15623" xr:uid="{00000000-0005-0000-0000-0000920A0000}"/>
    <cellStyle name="Comma 16 3 2 2 3 2" xfId="33128" xr:uid="{7F287825-22F2-4469-B0E6-37F8BC54244D}"/>
    <cellStyle name="Comma 16 3 2 2 4" xfId="24376" xr:uid="{A2BBCD11-A671-44B5-B147-64CF50CE2795}"/>
    <cellStyle name="Comma 16 3 2 3" xfId="9058" xr:uid="{00000000-0005-0000-0000-0000930A0000}"/>
    <cellStyle name="Comma 16 3 2 3 2" xfId="17811" xr:uid="{00000000-0005-0000-0000-0000940A0000}"/>
    <cellStyle name="Comma 16 3 2 3 2 2" xfId="35316" xr:uid="{DD5D0F38-76F3-4279-B02E-6BB2A6B91956}"/>
    <cellStyle name="Comma 16 3 2 3 3" xfId="26564" xr:uid="{CA70FBB2-514A-4B5F-B153-6D73D5308381}"/>
    <cellStyle name="Comma 16 3 2 4" xfId="13435" xr:uid="{00000000-0005-0000-0000-0000950A0000}"/>
    <cellStyle name="Comma 16 3 2 4 2" xfId="30940" xr:uid="{166E3898-59F6-40C8-9DC1-5F020421B533}"/>
    <cellStyle name="Comma 16 3 2 5" xfId="22188" xr:uid="{48BAFA9B-F23F-461B-881A-166C43626B18}"/>
    <cellStyle name="Comma 16 3 3" xfId="5775" xr:uid="{00000000-0005-0000-0000-0000960A0000}"/>
    <cellStyle name="Comma 16 3 3 2" xfId="10152" xr:uid="{00000000-0005-0000-0000-0000970A0000}"/>
    <cellStyle name="Comma 16 3 3 2 2" xfId="18905" xr:uid="{00000000-0005-0000-0000-0000980A0000}"/>
    <cellStyle name="Comma 16 3 3 2 2 2" xfId="36410" xr:uid="{24BF8D2D-A91F-4DB6-9E57-E9B5B3A6E69B}"/>
    <cellStyle name="Comma 16 3 3 2 3" xfId="27658" xr:uid="{930464C9-AA5F-4691-BF39-FBA389F6E0F7}"/>
    <cellStyle name="Comma 16 3 3 3" xfId="14529" xr:uid="{00000000-0005-0000-0000-0000990A0000}"/>
    <cellStyle name="Comma 16 3 3 3 2" xfId="32034" xr:uid="{CD5578F6-1DC5-4DF7-A82F-603F5CBACCE5}"/>
    <cellStyle name="Comma 16 3 3 4" xfId="23282" xr:uid="{FA494925-7503-4A2F-9A89-E1CFE537DC3E}"/>
    <cellStyle name="Comma 16 3 4" xfId="7964" xr:uid="{00000000-0005-0000-0000-00009A0A0000}"/>
    <cellStyle name="Comma 16 3 4 2" xfId="16717" xr:uid="{00000000-0005-0000-0000-00009B0A0000}"/>
    <cellStyle name="Comma 16 3 4 2 2" xfId="34222" xr:uid="{5539B1F4-6327-4EBB-870C-A08BF1CD2A22}"/>
    <cellStyle name="Comma 16 3 4 3" xfId="25470" xr:uid="{ACAEA48F-917C-4F9B-BFA5-57752FB4AEB7}"/>
    <cellStyle name="Comma 16 3 5" xfId="12341" xr:uid="{00000000-0005-0000-0000-00009C0A0000}"/>
    <cellStyle name="Comma 16 3 5 2" xfId="29846" xr:uid="{7EB4C7B2-5C55-47A2-B68B-7C9181451C86}"/>
    <cellStyle name="Comma 16 3 6" xfId="21094" xr:uid="{7E9DF708-F120-4CCE-842A-34BDA622E9DA}"/>
    <cellStyle name="Comma 16 4" xfId="4132" xr:uid="{00000000-0005-0000-0000-00009D0A0000}"/>
    <cellStyle name="Comma 16 4 2" xfId="6321" xr:uid="{00000000-0005-0000-0000-00009E0A0000}"/>
    <cellStyle name="Comma 16 4 2 2" xfId="10698" xr:uid="{00000000-0005-0000-0000-00009F0A0000}"/>
    <cellStyle name="Comma 16 4 2 2 2" xfId="19451" xr:uid="{00000000-0005-0000-0000-0000A00A0000}"/>
    <cellStyle name="Comma 16 4 2 2 2 2" xfId="36956" xr:uid="{D47638AD-F76D-4E4F-9431-C0AC319877B6}"/>
    <cellStyle name="Comma 16 4 2 2 3" xfId="28204" xr:uid="{94C185C5-1C21-4A4B-B19C-9C1D4B7EDCCE}"/>
    <cellStyle name="Comma 16 4 2 3" xfId="15075" xr:uid="{00000000-0005-0000-0000-0000A10A0000}"/>
    <cellStyle name="Comma 16 4 2 3 2" xfId="32580" xr:uid="{B42B9426-E6B6-4F4F-AE01-EEA0031EF98F}"/>
    <cellStyle name="Comma 16 4 2 4" xfId="23828" xr:uid="{74D1827E-047B-4A72-A270-7936E49BE8D0}"/>
    <cellStyle name="Comma 16 4 3" xfId="8510" xr:uid="{00000000-0005-0000-0000-0000A20A0000}"/>
    <cellStyle name="Comma 16 4 3 2" xfId="17263" xr:uid="{00000000-0005-0000-0000-0000A30A0000}"/>
    <cellStyle name="Comma 16 4 3 2 2" xfId="34768" xr:uid="{6DD304D7-9503-406D-A36C-F6673F56172B}"/>
    <cellStyle name="Comma 16 4 3 3" xfId="26016" xr:uid="{17B1EFC1-38FD-490C-BB39-1CF9E81B4DC1}"/>
    <cellStyle name="Comma 16 4 4" xfId="12887" xr:uid="{00000000-0005-0000-0000-0000A40A0000}"/>
    <cellStyle name="Comma 16 4 4 2" xfId="30392" xr:uid="{888D8857-4392-4446-AF4D-945DCD5D3DF3}"/>
    <cellStyle name="Comma 16 4 5" xfId="21640" xr:uid="{3501B1AF-C41A-4714-B3EB-AA698DB9078C}"/>
    <cellStyle name="Comma 16 5" xfId="5227" xr:uid="{00000000-0005-0000-0000-0000A50A0000}"/>
    <cellStyle name="Comma 16 5 2" xfId="9604" xr:uid="{00000000-0005-0000-0000-0000A60A0000}"/>
    <cellStyle name="Comma 16 5 2 2" xfId="18357" xr:uid="{00000000-0005-0000-0000-0000A70A0000}"/>
    <cellStyle name="Comma 16 5 2 2 2" xfId="35862" xr:uid="{7DFF90AE-49CF-4854-AF42-70801C1F87A5}"/>
    <cellStyle name="Comma 16 5 2 3" xfId="27110" xr:uid="{E017E83D-FF36-4624-8EAC-7B2E43BCC357}"/>
    <cellStyle name="Comma 16 5 3" xfId="13981" xr:uid="{00000000-0005-0000-0000-0000A80A0000}"/>
    <cellStyle name="Comma 16 5 3 2" xfId="31486" xr:uid="{03683B00-E8E6-4534-9960-48E69F39F603}"/>
    <cellStyle name="Comma 16 5 4" xfId="22734" xr:uid="{80A32F2B-8DC5-40AE-B991-9C8B32164B94}"/>
    <cellStyle name="Comma 16 6" xfId="7416" xr:uid="{00000000-0005-0000-0000-0000A90A0000}"/>
    <cellStyle name="Comma 16 6 2" xfId="16169" xr:uid="{00000000-0005-0000-0000-0000AA0A0000}"/>
    <cellStyle name="Comma 16 6 2 2" xfId="33674" xr:uid="{B1389FA3-B357-4492-AE01-DFEB7BA5E523}"/>
    <cellStyle name="Comma 16 6 3" xfId="24922" xr:uid="{58E50BEF-6A7C-44F7-B6B6-6F26215B7F5C}"/>
    <cellStyle name="Comma 16 7" xfId="11793" xr:uid="{00000000-0005-0000-0000-0000AB0A0000}"/>
    <cellStyle name="Comma 16 7 2" xfId="29298" xr:uid="{D91C62CA-9AD4-495A-B881-5354B1CEA720}"/>
    <cellStyle name="Comma 16 8" xfId="20546" xr:uid="{8E1FCFC7-E533-455B-B3B7-8879CAE2C560}"/>
    <cellStyle name="Comma 17" xfId="2980" xr:uid="{00000000-0005-0000-0000-0000AC0A0000}"/>
    <cellStyle name="Comma 17 2" xfId="3256" xr:uid="{00000000-0005-0000-0000-0000AD0A0000}"/>
    <cellStyle name="Comma 17 2 2" xfId="3809" xr:uid="{00000000-0005-0000-0000-0000AE0A0000}"/>
    <cellStyle name="Comma 17 2 2 2" xfId="4905" xr:uid="{00000000-0005-0000-0000-0000AF0A0000}"/>
    <cellStyle name="Comma 17 2 2 2 2" xfId="7094" xr:uid="{00000000-0005-0000-0000-0000B00A0000}"/>
    <cellStyle name="Comma 17 2 2 2 2 2" xfId="11471" xr:uid="{00000000-0005-0000-0000-0000B10A0000}"/>
    <cellStyle name="Comma 17 2 2 2 2 2 2" xfId="20224" xr:uid="{00000000-0005-0000-0000-0000B20A0000}"/>
    <cellStyle name="Comma 17 2 2 2 2 2 2 2" xfId="37729" xr:uid="{EAACBC49-FE2A-4712-80C6-09D5224DD2D2}"/>
    <cellStyle name="Comma 17 2 2 2 2 2 3" xfId="28977" xr:uid="{0DF4AE86-B018-490A-B92D-34EF684ACC44}"/>
    <cellStyle name="Comma 17 2 2 2 2 3" xfId="15848" xr:uid="{00000000-0005-0000-0000-0000B30A0000}"/>
    <cellStyle name="Comma 17 2 2 2 2 3 2" xfId="33353" xr:uid="{D4663735-562B-40E1-AA60-F0BB44714779}"/>
    <cellStyle name="Comma 17 2 2 2 2 4" xfId="24601" xr:uid="{702EBEC7-1EBF-4943-B262-CFEB9541A21B}"/>
    <cellStyle name="Comma 17 2 2 2 3" xfId="9283" xr:uid="{00000000-0005-0000-0000-0000B40A0000}"/>
    <cellStyle name="Comma 17 2 2 2 3 2" xfId="18036" xr:uid="{00000000-0005-0000-0000-0000B50A0000}"/>
    <cellStyle name="Comma 17 2 2 2 3 2 2" xfId="35541" xr:uid="{DE470413-891B-4EC3-8B75-D7C005CE062E}"/>
    <cellStyle name="Comma 17 2 2 2 3 3" xfId="26789" xr:uid="{9A79DAD7-561C-474C-834E-3ED0930C4AD9}"/>
    <cellStyle name="Comma 17 2 2 2 4" xfId="13660" xr:uid="{00000000-0005-0000-0000-0000B60A0000}"/>
    <cellStyle name="Comma 17 2 2 2 4 2" xfId="31165" xr:uid="{E6E41E40-CECE-4679-91CB-CFDDA7145AAF}"/>
    <cellStyle name="Comma 17 2 2 2 5" xfId="22413" xr:uid="{FD5F3E16-A79A-4AA5-8FDB-ACAE149BD5B8}"/>
    <cellStyle name="Comma 17 2 2 3" xfId="6000" xr:uid="{00000000-0005-0000-0000-0000B70A0000}"/>
    <cellStyle name="Comma 17 2 2 3 2" xfId="10377" xr:uid="{00000000-0005-0000-0000-0000B80A0000}"/>
    <cellStyle name="Comma 17 2 2 3 2 2" xfId="19130" xr:uid="{00000000-0005-0000-0000-0000B90A0000}"/>
    <cellStyle name="Comma 17 2 2 3 2 2 2" xfId="36635" xr:uid="{10CFFF85-0801-4956-ACBF-04D431799E34}"/>
    <cellStyle name="Comma 17 2 2 3 2 3" xfId="27883" xr:uid="{67A53FA1-ABD9-40F0-A23A-0D3D90140361}"/>
    <cellStyle name="Comma 17 2 2 3 3" xfId="14754" xr:uid="{00000000-0005-0000-0000-0000BA0A0000}"/>
    <cellStyle name="Comma 17 2 2 3 3 2" xfId="32259" xr:uid="{4F660FBD-FB4A-4068-9F96-9394C835A5B9}"/>
    <cellStyle name="Comma 17 2 2 3 4" xfId="23507" xr:uid="{A63EB909-9E7E-4A9F-94CE-B04C23BF64CD}"/>
    <cellStyle name="Comma 17 2 2 4" xfId="8189" xr:uid="{00000000-0005-0000-0000-0000BB0A0000}"/>
    <cellStyle name="Comma 17 2 2 4 2" xfId="16942" xr:uid="{00000000-0005-0000-0000-0000BC0A0000}"/>
    <cellStyle name="Comma 17 2 2 4 2 2" xfId="34447" xr:uid="{D1429234-91F3-4CF1-B6B1-FC139840BD99}"/>
    <cellStyle name="Comma 17 2 2 4 3" xfId="25695" xr:uid="{406D482F-0A2A-43F6-B603-744DF9AAA41F}"/>
    <cellStyle name="Comma 17 2 2 5" xfId="12566" xr:uid="{00000000-0005-0000-0000-0000BD0A0000}"/>
    <cellStyle name="Comma 17 2 2 5 2" xfId="30071" xr:uid="{3C336562-572D-469A-A48A-192A692741A1}"/>
    <cellStyle name="Comma 17 2 2 6" xfId="21319" xr:uid="{C6875087-D5BE-4493-9E1B-C431B9B61E9F}"/>
    <cellStyle name="Comma 17 2 3" xfId="4357" xr:uid="{00000000-0005-0000-0000-0000BE0A0000}"/>
    <cellStyle name="Comma 17 2 3 2" xfId="6546" xr:uid="{00000000-0005-0000-0000-0000BF0A0000}"/>
    <cellStyle name="Comma 17 2 3 2 2" xfId="10923" xr:uid="{00000000-0005-0000-0000-0000C00A0000}"/>
    <cellStyle name="Comma 17 2 3 2 2 2" xfId="19676" xr:uid="{00000000-0005-0000-0000-0000C10A0000}"/>
    <cellStyle name="Comma 17 2 3 2 2 2 2" xfId="37181" xr:uid="{549A0964-F374-4E0A-A488-8DC76E818D81}"/>
    <cellStyle name="Comma 17 2 3 2 2 3" xfId="28429" xr:uid="{1701B6D3-F9FE-42A3-B58D-6805CC49E68A}"/>
    <cellStyle name="Comma 17 2 3 2 3" xfId="15300" xr:uid="{00000000-0005-0000-0000-0000C20A0000}"/>
    <cellStyle name="Comma 17 2 3 2 3 2" xfId="32805" xr:uid="{ACDAACF9-BCA2-4DA5-BDAF-7B349FF0844B}"/>
    <cellStyle name="Comma 17 2 3 2 4" xfId="24053" xr:uid="{48582963-ADEA-44D2-A837-605AED909B38}"/>
    <cellStyle name="Comma 17 2 3 3" xfId="8735" xr:uid="{00000000-0005-0000-0000-0000C30A0000}"/>
    <cellStyle name="Comma 17 2 3 3 2" xfId="17488" xr:uid="{00000000-0005-0000-0000-0000C40A0000}"/>
    <cellStyle name="Comma 17 2 3 3 2 2" xfId="34993" xr:uid="{B031F3C3-298B-438B-9E22-72CFD380120B}"/>
    <cellStyle name="Comma 17 2 3 3 3" xfId="26241" xr:uid="{E62DD85C-CEC1-41BF-B309-550994229F3A}"/>
    <cellStyle name="Comma 17 2 3 4" xfId="13112" xr:uid="{00000000-0005-0000-0000-0000C50A0000}"/>
    <cellStyle name="Comma 17 2 3 4 2" xfId="30617" xr:uid="{020F944B-4DA4-41AE-9D34-358EBA2114BD}"/>
    <cellStyle name="Comma 17 2 3 5" xfId="21865" xr:uid="{F6EB21D7-CA3A-4532-9C05-9EA5CBDD019C}"/>
    <cellStyle name="Comma 17 2 4" xfId="5452" xr:uid="{00000000-0005-0000-0000-0000C60A0000}"/>
    <cellStyle name="Comma 17 2 4 2" xfId="9829" xr:uid="{00000000-0005-0000-0000-0000C70A0000}"/>
    <cellStyle name="Comma 17 2 4 2 2" xfId="18582" xr:uid="{00000000-0005-0000-0000-0000C80A0000}"/>
    <cellStyle name="Comma 17 2 4 2 2 2" xfId="36087" xr:uid="{0AAF22D0-FA14-4D26-960F-C2624865A12D}"/>
    <cellStyle name="Comma 17 2 4 2 3" xfId="27335" xr:uid="{0C58DBA6-AEE8-4B21-B2D3-B9BFDA353DA7}"/>
    <cellStyle name="Comma 17 2 4 3" xfId="14206" xr:uid="{00000000-0005-0000-0000-0000C90A0000}"/>
    <cellStyle name="Comma 17 2 4 3 2" xfId="31711" xr:uid="{CE2D1D56-1D30-405F-B6A2-7BB4B78E4C36}"/>
    <cellStyle name="Comma 17 2 4 4" xfId="22959" xr:uid="{2E322762-A155-4F31-9575-D150813A3199}"/>
    <cellStyle name="Comma 17 2 5" xfId="7641" xr:uid="{00000000-0005-0000-0000-0000CA0A0000}"/>
    <cellStyle name="Comma 17 2 5 2" xfId="16394" xr:uid="{00000000-0005-0000-0000-0000CB0A0000}"/>
    <cellStyle name="Comma 17 2 5 2 2" xfId="33899" xr:uid="{B9EE55F3-FE70-4BD0-994F-30A8871283AF}"/>
    <cellStyle name="Comma 17 2 5 3" xfId="25147" xr:uid="{7C965047-7ED6-4699-A046-7813092C5CCF}"/>
    <cellStyle name="Comma 17 2 6" xfId="12018" xr:uid="{00000000-0005-0000-0000-0000CC0A0000}"/>
    <cellStyle name="Comma 17 2 6 2" xfId="29523" xr:uid="{9C961C66-9719-4C5D-ADB2-1C64CA085ED2}"/>
    <cellStyle name="Comma 17 2 7" xfId="20771" xr:uid="{0EEC1854-0CB6-40AB-AC44-59EDD63A527F}"/>
    <cellStyle name="Comma 17 3" xfId="3535" xr:uid="{00000000-0005-0000-0000-0000CD0A0000}"/>
    <cellStyle name="Comma 17 3 2" xfId="4631" xr:uid="{00000000-0005-0000-0000-0000CE0A0000}"/>
    <cellStyle name="Comma 17 3 2 2" xfId="6820" xr:uid="{00000000-0005-0000-0000-0000CF0A0000}"/>
    <cellStyle name="Comma 17 3 2 2 2" xfId="11197" xr:uid="{00000000-0005-0000-0000-0000D00A0000}"/>
    <cellStyle name="Comma 17 3 2 2 2 2" xfId="19950" xr:uid="{00000000-0005-0000-0000-0000D10A0000}"/>
    <cellStyle name="Comma 17 3 2 2 2 2 2" xfId="37455" xr:uid="{77DB2402-856A-4162-8A88-65FDE16DB7EF}"/>
    <cellStyle name="Comma 17 3 2 2 2 3" xfId="28703" xr:uid="{E6417E12-B750-49BA-AE2B-B945D08D8AF6}"/>
    <cellStyle name="Comma 17 3 2 2 3" xfId="15574" xr:uid="{00000000-0005-0000-0000-0000D20A0000}"/>
    <cellStyle name="Comma 17 3 2 2 3 2" xfId="33079" xr:uid="{227CC89C-3EC9-4372-9033-28FF62B22680}"/>
    <cellStyle name="Comma 17 3 2 2 4" xfId="24327" xr:uid="{5E028035-F66E-459B-BA17-330C129711D0}"/>
    <cellStyle name="Comma 17 3 2 3" xfId="9009" xr:uid="{00000000-0005-0000-0000-0000D30A0000}"/>
    <cellStyle name="Comma 17 3 2 3 2" xfId="17762" xr:uid="{00000000-0005-0000-0000-0000D40A0000}"/>
    <cellStyle name="Comma 17 3 2 3 2 2" xfId="35267" xr:uid="{B8CA483A-8B53-47E4-B618-80C79EA3C619}"/>
    <cellStyle name="Comma 17 3 2 3 3" xfId="26515" xr:uid="{037674BB-1AB6-42DE-BBC9-BB04E52E15DE}"/>
    <cellStyle name="Comma 17 3 2 4" xfId="13386" xr:uid="{00000000-0005-0000-0000-0000D50A0000}"/>
    <cellStyle name="Comma 17 3 2 4 2" xfId="30891" xr:uid="{FFBEF362-7673-4269-8542-E27FE36536C0}"/>
    <cellStyle name="Comma 17 3 2 5" xfId="22139" xr:uid="{B588D4D2-B90A-491D-928A-06A2D469A3B3}"/>
    <cellStyle name="Comma 17 3 3" xfId="5726" xr:uid="{00000000-0005-0000-0000-0000D60A0000}"/>
    <cellStyle name="Comma 17 3 3 2" xfId="10103" xr:uid="{00000000-0005-0000-0000-0000D70A0000}"/>
    <cellStyle name="Comma 17 3 3 2 2" xfId="18856" xr:uid="{00000000-0005-0000-0000-0000D80A0000}"/>
    <cellStyle name="Comma 17 3 3 2 2 2" xfId="36361" xr:uid="{BC692301-FE25-4A28-AE18-26C4F0EA3455}"/>
    <cellStyle name="Comma 17 3 3 2 3" xfId="27609" xr:uid="{824B7249-1306-4207-9672-7DCAE7148A04}"/>
    <cellStyle name="Comma 17 3 3 3" xfId="14480" xr:uid="{00000000-0005-0000-0000-0000D90A0000}"/>
    <cellStyle name="Comma 17 3 3 3 2" xfId="31985" xr:uid="{EF434AF1-B072-4E11-A500-8812CCE307E9}"/>
    <cellStyle name="Comma 17 3 3 4" xfId="23233" xr:uid="{A04A0BA7-4B69-4BC7-9B62-99DE5A82C74C}"/>
    <cellStyle name="Comma 17 3 4" xfId="7915" xr:uid="{00000000-0005-0000-0000-0000DA0A0000}"/>
    <cellStyle name="Comma 17 3 4 2" xfId="16668" xr:uid="{00000000-0005-0000-0000-0000DB0A0000}"/>
    <cellStyle name="Comma 17 3 4 2 2" xfId="34173" xr:uid="{2F20C84E-091B-453E-9774-403775842320}"/>
    <cellStyle name="Comma 17 3 4 3" xfId="25421" xr:uid="{39C9E685-5681-432E-AA01-D9C4EF0D5994}"/>
    <cellStyle name="Comma 17 3 5" xfId="12292" xr:uid="{00000000-0005-0000-0000-0000DC0A0000}"/>
    <cellStyle name="Comma 17 3 5 2" xfId="29797" xr:uid="{435D6964-A704-41F5-A5CE-10A23E05FEB8}"/>
    <cellStyle name="Comma 17 3 6" xfId="21045" xr:uid="{2281DEC0-7D95-44DB-8EBD-C4AEFA4B9145}"/>
    <cellStyle name="Comma 17 4" xfId="4083" xr:uid="{00000000-0005-0000-0000-0000DD0A0000}"/>
    <cellStyle name="Comma 17 4 2" xfId="6272" xr:uid="{00000000-0005-0000-0000-0000DE0A0000}"/>
    <cellStyle name="Comma 17 4 2 2" xfId="10649" xr:uid="{00000000-0005-0000-0000-0000DF0A0000}"/>
    <cellStyle name="Comma 17 4 2 2 2" xfId="19402" xr:uid="{00000000-0005-0000-0000-0000E00A0000}"/>
    <cellStyle name="Comma 17 4 2 2 2 2" xfId="36907" xr:uid="{0339AD87-7FE8-4B0C-89E6-630EFA5EEAC1}"/>
    <cellStyle name="Comma 17 4 2 2 3" xfId="28155" xr:uid="{C3147112-B66A-498B-89A2-988B8D9165C7}"/>
    <cellStyle name="Comma 17 4 2 3" xfId="15026" xr:uid="{00000000-0005-0000-0000-0000E10A0000}"/>
    <cellStyle name="Comma 17 4 2 3 2" xfId="32531" xr:uid="{C8AA44AE-E4E6-40D5-9B79-0588C0CB39F0}"/>
    <cellStyle name="Comma 17 4 2 4" xfId="23779" xr:uid="{C2F0A43D-8820-4E67-A2A1-56FF4618C57A}"/>
    <cellStyle name="Comma 17 4 3" xfId="8461" xr:uid="{00000000-0005-0000-0000-0000E20A0000}"/>
    <cellStyle name="Comma 17 4 3 2" xfId="17214" xr:uid="{00000000-0005-0000-0000-0000E30A0000}"/>
    <cellStyle name="Comma 17 4 3 2 2" xfId="34719" xr:uid="{2A648D06-FC51-475B-8D85-D631A6D71B53}"/>
    <cellStyle name="Comma 17 4 3 3" xfId="25967" xr:uid="{DD22555C-1AAF-473F-B021-A096AE378F98}"/>
    <cellStyle name="Comma 17 4 4" xfId="12838" xr:uid="{00000000-0005-0000-0000-0000E40A0000}"/>
    <cellStyle name="Comma 17 4 4 2" xfId="30343" xr:uid="{865C5663-1CCB-4540-9600-8EC486DAE756}"/>
    <cellStyle name="Comma 17 4 5" xfId="21591" xr:uid="{4D0E6CC4-DB3C-49A0-AF4A-CAD59B889B43}"/>
    <cellStyle name="Comma 17 5" xfId="5178" xr:uid="{00000000-0005-0000-0000-0000E50A0000}"/>
    <cellStyle name="Comma 17 5 2" xfId="9555" xr:uid="{00000000-0005-0000-0000-0000E60A0000}"/>
    <cellStyle name="Comma 17 5 2 2" xfId="18308" xr:uid="{00000000-0005-0000-0000-0000E70A0000}"/>
    <cellStyle name="Comma 17 5 2 2 2" xfId="35813" xr:uid="{3DA8F13E-09D4-4ECD-A9B8-ACAB5A42358C}"/>
    <cellStyle name="Comma 17 5 2 3" xfId="27061" xr:uid="{87C390DC-A8C7-493E-8585-EB507A41D96B}"/>
    <cellStyle name="Comma 17 5 3" xfId="13932" xr:uid="{00000000-0005-0000-0000-0000E80A0000}"/>
    <cellStyle name="Comma 17 5 3 2" xfId="31437" xr:uid="{4A5175A3-62E8-4394-A008-5DB2EFBDC455}"/>
    <cellStyle name="Comma 17 5 4" xfId="22685" xr:uid="{E928C4AD-0792-42D1-A898-46656E11F97B}"/>
    <cellStyle name="Comma 17 6" xfId="7367" xr:uid="{00000000-0005-0000-0000-0000E90A0000}"/>
    <cellStyle name="Comma 17 6 2" xfId="16120" xr:uid="{00000000-0005-0000-0000-0000EA0A0000}"/>
    <cellStyle name="Comma 17 6 2 2" xfId="33625" xr:uid="{D8D03E31-20EE-4A52-92C7-4D6DDE7214E6}"/>
    <cellStyle name="Comma 17 6 3" xfId="24873" xr:uid="{4285B3C8-10A0-4EC0-AE39-B26AAD08C2E9}"/>
    <cellStyle name="Comma 17 7" xfId="11744" xr:uid="{00000000-0005-0000-0000-0000EB0A0000}"/>
    <cellStyle name="Comma 17 7 2" xfId="29249" xr:uid="{89C6167E-36CB-435E-A8A0-6339936B087F}"/>
    <cellStyle name="Comma 17 8" xfId="20497" xr:uid="{36B1AD60-5F6F-48C4-B65C-366701C28A7C}"/>
    <cellStyle name="Comma 18" xfId="3028" xr:uid="{00000000-0005-0000-0000-0000EC0A0000}"/>
    <cellStyle name="Comma 18 2" xfId="3304" xr:uid="{00000000-0005-0000-0000-0000ED0A0000}"/>
    <cellStyle name="Comma 18 2 2" xfId="3857" xr:uid="{00000000-0005-0000-0000-0000EE0A0000}"/>
    <cellStyle name="Comma 18 2 2 2" xfId="4953" xr:uid="{00000000-0005-0000-0000-0000EF0A0000}"/>
    <cellStyle name="Comma 18 2 2 2 2" xfId="7142" xr:uid="{00000000-0005-0000-0000-0000F00A0000}"/>
    <cellStyle name="Comma 18 2 2 2 2 2" xfId="11519" xr:uid="{00000000-0005-0000-0000-0000F10A0000}"/>
    <cellStyle name="Comma 18 2 2 2 2 2 2" xfId="20272" xr:uid="{00000000-0005-0000-0000-0000F20A0000}"/>
    <cellStyle name="Comma 18 2 2 2 2 2 2 2" xfId="37777" xr:uid="{061C84E3-9627-4FA9-8760-B45D79E13363}"/>
    <cellStyle name="Comma 18 2 2 2 2 2 3" xfId="29025" xr:uid="{39E0D277-0AEA-4913-A373-4D93B1D2478A}"/>
    <cellStyle name="Comma 18 2 2 2 2 3" xfId="15896" xr:uid="{00000000-0005-0000-0000-0000F30A0000}"/>
    <cellStyle name="Comma 18 2 2 2 2 3 2" xfId="33401" xr:uid="{68E739E5-34E5-4431-A355-43C788164DF4}"/>
    <cellStyle name="Comma 18 2 2 2 2 4" xfId="24649" xr:uid="{9B5AFF57-F7DD-49AC-8937-51DFE4842B16}"/>
    <cellStyle name="Comma 18 2 2 2 3" xfId="9331" xr:uid="{00000000-0005-0000-0000-0000F40A0000}"/>
    <cellStyle name="Comma 18 2 2 2 3 2" xfId="18084" xr:uid="{00000000-0005-0000-0000-0000F50A0000}"/>
    <cellStyle name="Comma 18 2 2 2 3 2 2" xfId="35589" xr:uid="{263E7BB1-5401-4445-A1E3-98C59F46DE87}"/>
    <cellStyle name="Comma 18 2 2 2 3 3" xfId="26837" xr:uid="{5A5DB00B-67EA-4C4A-92F2-83E29089A1D2}"/>
    <cellStyle name="Comma 18 2 2 2 4" xfId="13708" xr:uid="{00000000-0005-0000-0000-0000F60A0000}"/>
    <cellStyle name="Comma 18 2 2 2 4 2" xfId="31213" xr:uid="{C6696E94-08CA-4A34-8079-A7E8E5309703}"/>
    <cellStyle name="Comma 18 2 2 2 5" xfId="22461" xr:uid="{B15C82A9-D042-433C-A91E-DEE480FDF546}"/>
    <cellStyle name="Comma 18 2 2 3" xfId="6048" xr:uid="{00000000-0005-0000-0000-0000F70A0000}"/>
    <cellStyle name="Comma 18 2 2 3 2" xfId="10425" xr:uid="{00000000-0005-0000-0000-0000F80A0000}"/>
    <cellStyle name="Comma 18 2 2 3 2 2" xfId="19178" xr:uid="{00000000-0005-0000-0000-0000F90A0000}"/>
    <cellStyle name="Comma 18 2 2 3 2 2 2" xfId="36683" xr:uid="{A34A41EF-C834-4428-88C2-908DF81E8DC0}"/>
    <cellStyle name="Comma 18 2 2 3 2 3" xfId="27931" xr:uid="{820E5A50-D2E3-47EB-8A9E-ACE2CEDED407}"/>
    <cellStyle name="Comma 18 2 2 3 3" xfId="14802" xr:uid="{00000000-0005-0000-0000-0000FA0A0000}"/>
    <cellStyle name="Comma 18 2 2 3 3 2" xfId="32307" xr:uid="{73858A1D-B536-418B-94A1-20E41EF09283}"/>
    <cellStyle name="Comma 18 2 2 3 4" xfId="23555" xr:uid="{BFE5EC46-B78A-441F-BBAA-6257C58E53D2}"/>
    <cellStyle name="Comma 18 2 2 4" xfId="8237" xr:uid="{00000000-0005-0000-0000-0000FB0A0000}"/>
    <cellStyle name="Comma 18 2 2 4 2" xfId="16990" xr:uid="{00000000-0005-0000-0000-0000FC0A0000}"/>
    <cellStyle name="Comma 18 2 2 4 2 2" xfId="34495" xr:uid="{BBE7D471-C1AB-44EC-B83D-7416A46CB17D}"/>
    <cellStyle name="Comma 18 2 2 4 3" xfId="25743" xr:uid="{2106BAFE-6023-483C-BC11-7B145F3C4374}"/>
    <cellStyle name="Comma 18 2 2 5" xfId="12614" xr:uid="{00000000-0005-0000-0000-0000FD0A0000}"/>
    <cellStyle name="Comma 18 2 2 5 2" xfId="30119" xr:uid="{CB3F3270-361E-42CF-B17C-BE1720C18B57}"/>
    <cellStyle name="Comma 18 2 2 6" xfId="21367" xr:uid="{E3EA278B-587A-4C00-ADB1-D9804A3FF53A}"/>
    <cellStyle name="Comma 18 2 3" xfId="4405" xr:uid="{00000000-0005-0000-0000-0000FE0A0000}"/>
    <cellStyle name="Comma 18 2 3 2" xfId="6594" xr:uid="{00000000-0005-0000-0000-0000FF0A0000}"/>
    <cellStyle name="Comma 18 2 3 2 2" xfId="10971" xr:uid="{00000000-0005-0000-0000-0000000B0000}"/>
    <cellStyle name="Comma 18 2 3 2 2 2" xfId="19724" xr:uid="{00000000-0005-0000-0000-0000010B0000}"/>
    <cellStyle name="Comma 18 2 3 2 2 2 2" xfId="37229" xr:uid="{E660B9AE-F8FE-4E04-B644-0425F3DBE220}"/>
    <cellStyle name="Comma 18 2 3 2 2 3" xfId="28477" xr:uid="{3A1CF450-56A2-49C9-9BBD-BFC4AE1AF10A}"/>
    <cellStyle name="Comma 18 2 3 2 3" xfId="15348" xr:uid="{00000000-0005-0000-0000-0000020B0000}"/>
    <cellStyle name="Comma 18 2 3 2 3 2" xfId="32853" xr:uid="{2C3CB827-EFB0-4084-BE79-B22BD016D3EB}"/>
    <cellStyle name="Comma 18 2 3 2 4" xfId="24101" xr:uid="{F9E17D93-F53D-4D94-A425-FB941077FB5D}"/>
    <cellStyle name="Comma 18 2 3 3" xfId="8783" xr:uid="{00000000-0005-0000-0000-0000030B0000}"/>
    <cellStyle name="Comma 18 2 3 3 2" xfId="17536" xr:uid="{00000000-0005-0000-0000-0000040B0000}"/>
    <cellStyle name="Comma 18 2 3 3 2 2" xfId="35041" xr:uid="{6ED487D6-3004-4007-93C1-EB38D9980D67}"/>
    <cellStyle name="Comma 18 2 3 3 3" xfId="26289" xr:uid="{920FBABE-AC97-474A-B758-501D269CAC1A}"/>
    <cellStyle name="Comma 18 2 3 4" xfId="13160" xr:uid="{00000000-0005-0000-0000-0000050B0000}"/>
    <cellStyle name="Comma 18 2 3 4 2" xfId="30665" xr:uid="{C266D88E-D073-4CD4-BD98-47A338767DDF}"/>
    <cellStyle name="Comma 18 2 3 5" xfId="21913" xr:uid="{F95BFB90-DFAF-41BC-98F2-489EAB31EA13}"/>
    <cellStyle name="Comma 18 2 4" xfId="5500" xr:uid="{00000000-0005-0000-0000-0000060B0000}"/>
    <cellStyle name="Comma 18 2 4 2" xfId="9877" xr:uid="{00000000-0005-0000-0000-0000070B0000}"/>
    <cellStyle name="Comma 18 2 4 2 2" xfId="18630" xr:uid="{00000000-0005-0000-0000-0000080B0000}"/>
    <cellStyle name="Comma 18 2 4 2 2 2" xfId="36135" xr:uid="{2865F277-4C23-4BE2-A8F0-6570701E5885}"/>
    <cellStyle name="Comma 18 2 4 2 3" xfId="27383" xr:uid="{429D7390-E16E-4D16-81B5-2F744E7CA54F}"/>
    <cellStyle name="Comma 18 2 4 3" xfId="14254" xr:uid="{00000000-0005-0000-0000-0000090B0000}"/>
    <cellStyle name="Comma 18 2 4 3 2" xfId="31759" xr:uid="{EA5D93B7-2041-4653-834F-E9643E5B86C4}"/>
    <cellStyle name="Comma 18 2 4 4" xfId="23007" xr:uid="{E090A763-DF3B-4C12-B24E-88C71D6E8771}"/>
    <cellStyle name="Comma 18 2 5" xfId="7689" xr:uid="{00000000-0005-0000-0000-00000A0B0000}"/>
    <cellStyle name="Comma 18 2 5 2" xfId="16442" xr:uid="{00000000-0005-0000-0000-00000B0B0000}"/>
    <cellStyle name="Comma 18 2 5 2 2" xfId="33947" xr:uid="{EAC4CBE5-93F1-4CEE-ABFB-EE62FED97087}"/>
    <cellStyle name="Comma 18 2 5 3" xfId="25195" xr:uid="{CD4C1E94-3F98-4A5C-B8BC-EDF2483D0C1F}"/>
    <cellStyle name="Comma 18 2 6" xfId="12066" xr:uid="{00000000-0005-0000-0000-00000C0B0000}"/>
    <cellStyle name="Comma 18 2 6 2" xfId="29571" xr:uid="{5E6BB417-F511-49D0-8D5D-F8C564B6C1D1}"/>
    <cellStyle name="Comma 18 2 7" xfId="20819" xr:uid="{FF3B9C07-0FAD-4A27-AB43-12AC9963F630}"/>
    <cellStyle name="Comma 18 3" xfId="3583" xr:uid="{00000000-0005-0000-0000-00000D0B0000}"/>
    <cellStyle name="Comma 18 3 2" xfId="4679" xr:uid="{00000000-0005-0000-0000-00000E0B0000}"/>
    <cellStyle name="Comma 18 3 2 2" xfId="6868" xr:uid="{00000000-0005-0000-0000-00000F0B0000}"/>
    <cellStyle name="Comma 18 3 2 2 2" xfId="11245" xr:uid="{00000000-0005-0000-0000-0000100B0000}"/>
    <cellStyle name="Comma 18 3 2 2 2 2" xfId="19998" xr:uid="{00000000-0005-0000-0000-0000110B0000}"/>
    <cellStyle name="Comma 18 3 2 2 2 2 2" xfId="37503" xr:uid="{B3488C07-FF33-40CA-AE0A-20C7CF89A26E}"/>
    <cellStyle name="Comma 18 3 2 2 2 3" xfId="28751" xr:uid="{FAA094B9-A666-488F-A324-3F80A7B9E50C}"/>
    <cellStyle name="Comma 18 3 2 2 3" xfId="15622" xr:uid="{00000000-0005-0000-0000-0000120B0000}"/>
    <cellStyle name="Comma 18 3 2 2 3 2" xfId="33127" xr:uid="{48A81AED-46DC-48C9-9301-ADDF2D07B922}"/>
    <cellStyle name="Comma 18 3 2 2 4" xfId="24375" xr:uid="{B539953C-33FE-4D72-9E2B-7D0094679D24}"/>
    <cellStyle name="Comma 18 3 2 3" xfId="9057" xr:uid="{00000000-0005-0000-0000-0000130B0000}"/>
    <cellStyle name="Comma 18 3 2 3 2" xfId="17810" xr:uid="{00000000-0005-0000-0000-0000140B0000}"/>
    <cellStyle name="Comma 18 3 2 3 2 2" xfId="35315" xr:uid="{8900680F-9A22-4A8D-A5F7-9613E515AD87}"/>
    <cellStyle name="Comma 18 3 2 3 3" xfId="26563" xr:uid="{9583AD20-DC01-4690-9B23-2E0D10E1D5B9}"/>
    <cellStyle name="Comma 18 3 2 4" xfId="13434" xr:uid="{00000000-0005-0000-0000-0000150B0000}"/>
    <cellStyle name="Comma 18 3 2 4 2" xfId="30939" xr:uid="{5800E001-7A86-46EF-A64E-C993F3761EDE}"/>
    <cellStyle name="Comma 18 3 2 5" xfId="22187" xr:uid="{F18ABF9A-3A74-4BD4-B5B2-CA4CEB7C8AD5}"/>
    <cellStyle name="Comma 18 3 3" xfId="5774" xr:uid="{00000000-0005-0000-0000-0000160B0000}"/>
    <cellStyle name="Comma 18 3 3 2" xfId="10151" xr:uid="{00000000-0005-0000-0000-0000170B0000}"/>
    <cellStyle name="Comma 18 3 3 2 2" xfId="18904" xr:uid="{00000000-0005-0000-0000-0000180B0000}"/>
    <cellStyle name="Comma 18 3 3 2 2 2" xfId="36409" xr:uid="{73767A27-97BE-472B-B493-5FCA58BB9B4E}"/>
    <cellStyle name="Comma 18 3 3 2 3" xfId="27657" xr:uid="{F8801283-DD1D-40BE-B140-3F09F9857793}"/>
    <cellStyle name="Comma 18 3 3 3" xfId="14528" xr:uid="{00000000-0005-0000-0000-0000190B0000}"/>
    <cellStyle name="Comma 18 3 3 3 2" xfId="32033" xr:uid="{10CCD3E6-78D7-4D50-AC9C-F131780822A7}"/>
    <cellStyle name="Comma 18 3 3 4" xfId="23281" xr:uid="{8EC5AA8E-7686-457B-AFB0-7F896E962A35}"/>
    <cellStyle name="Comma 18 3 4" xfId="7963" xr:uid="{00000000-0005-0000-0000-00001A0B0000}"/>
    <cellStyle name="Comma 18 3 4 2" xfId="16716" xr:uid="{00000000-0005-0000-0000-00001B0B0000}"/>
    <cellStyle name="Comma 18 3 4 2 2" xfId="34221" xr:uid="{15F40AF4-678A-4067-8E0C-0AE64A41C44F}"/>
    <cellStyle name="Comma 18 3 4 3" xfId="25469" xr:uid="{8C912B7E-5241-41FE-9016-6523A354C049}"/>
    <cellStyle name="Comma 18 3 5" xfId="12340" xr:uid="{00000000-0005-0000-0000-00001C0B0000}"/>
    <cellStyle name="Comma 18 3 5 2" xfId="29845" xr:uid="{214B7F39-36BC-4DA9-8E5D-551FAB5DF4D7}"/>
    <cellStyle name="Comma 18 3 6" xfId="21093" xr:uid="{94F59A12-D9DF-4999-90D3-061514E8519B}"/>
    <cellStyle name="Comma 18 4" xfId="4131" xr:uid="{00000000-0005-0000-0000-00001D0B0000}"/>
    <cellStyle name="Comma 18 4 2" xfId="6320" xr:uid="{00000000-0005-0000-0000-00001E0B0000}"/>
    <cellStyle name="Comma 18 4 2 2" xfId="10697" xr:uid="{00000000-0005-0000-0000-00001F0B0000}"/>
    <cellStyle name="Comma 18 4 2 2 2" xfId="19450" xr:uid="{00000000-0005-0000-0000-0000200B0000}"/>
    <cellStyle name="Comma 18 4 2 2 2 2" xfId="36955" xr:uid="{66487226-CB1E-43E3-9EE7-586E3B6482DD}"/>
    <cellStyle name="Comma 18 4 2 2 3" xfId="28203" xr:uid="{5E9F960E-4968-423C-A76D-3EF2EA469448}"/>
    <cellStyle name="Comma 18 4 2 3" xfId="15074" xr:uid="{00000000-0005-0000-0000-0000210B0000}"/>
    <cellStyle name="Comma 18 4 2 3 2" xfId="32579" xr:uid="{FB226D6A-2983-46AE-9582-4B32C69C0325}"/>
    <cellStyle name="Comma 18 4 2 4" xfId="23827" xr:uid="{A0231DD2-884F-4521-93C7-7C6FFCC8B3ED}"/>
    <cellStyle name="Comma 18 4 3" xfId="8509" xr:uid="{00000000-0005-0000-0000-0000220B0000}"/>
    <cellStyle name="Comma 18 4 3 2" xfId="17262" xr:uid="{00000000-0005-0000-0000-0000230B0000}"/>
    <cellStyle name="Comma 18 4 3 2 2" xfId="34767" xr:uid="{3C7A40A0-44B0-4A16-BAE0-BD13F3B8AAD1}"/>
    <cellStyle name="Comma 18 4 3 3" xfId="26015" xr:uid="{7DDE7C6D-03DE-42DC-A5E0-56D8C1EAC3CA}"/>
    <cellStyle name="Comma 18 4 4" xfId="12886" xr:uid="{00000000-0005-0000-0000-0000240B0000}"/>
    <cellStyle name="Comma 18 4 4 2" xfId="30391" xr:uid="{F1E7B22A-F17D-461D-94AC-A0049C97BFFD}"/>
    <cellStyle name="Comma 18 4 5" xfId="21639" xr:uid="{E4AB22F6-967D-4DA9-8872-B08E992482A8}"/>
    <cellStyle name="Comma 18 5" xfId="5226" xr:uid="{00000000-0005-0000-0000-0000250B0000}"/>
    <cellStyle name="Comma 18 5 2" xfId="9603" xr:uid="{00000000-0005-0000-0000-0000260B0000}"/>
    <cellStyle name="Comma 18 5 2 2" xfId="18356" xr:uid="{00000000-0005-0000-0000-0000270B0000}"/>
    <cellStyle name="Comma 18 5 2 2 2" xfId="35861" xr:uid="{D4C46DDD-C726-4CAF-BD8F-9396B8120BEB}"/>
    <cellStyle name="Comma 18 5 2 3" xfId="27109" xr:uid="{6E209356-195B-428F-A15A-2A1C7186EA73}"/>
    <cellStyle name="Comma 18 5 3" xfId="13980" xr:uid="{00000000-0005-0000-0000-0000280B0000}"/>
    <cellStyle name="Comma 18 5 3 2" xfId="31485" xr:uid="{DE8F51FE-7F22-421B-8382-7BB53EA4BE90}"/>
    <cellStyle name="Comma 18 5 4" xfId="22733" xr:uid="{30D147CF-E565-4D58-8B57-0188F90B4C57}"/>
    <cellStyle name="Comma 18 6" xfId="7415" xr:uid="{00000000-0005-0000-0000-0000290B0000}"/>
    <cellStyle name="Comma 18 6 2" xfId="16168" xr:uid="{00000000-0005-0000-0000-00002A0B0000}"/>
    <cellStyle name="Comma 18 6 2 2" xfId="33673" xr:uid="{9145FBEC-81DA-4515-9B7A-774340EB76B0}"/>
    <cellStyle name="Comma 18 6 3" xfId="24921" xr:uid="{3E4825DE-BF9E-4D39-B448-5041B44CEBE3}"/>
    <cellStyle name="Comma 18 7" xfId="11792" xr:uid="{00000000-0005-0000-0000-00002B0B0000}"/>
    <cellStyle name="Comma 18 7 2" xfId="29297" xr:uid="{8E97D311-28E4-4B5F-89EA-AFD307FEC89E}"/>
    <cellStyle name="Comma 18 8" xfId="20545" xr:uid="{1841E58A-CDB0-45AA-8E6C-90654A733AEE}"/>
    <cellStyle name="Comma 19" xfId="2868" xr:uid="{00000000-0005-0000-0000-00002C0B0000}"/>
    <cellStyle name="Comma 19 2" xfId="3147" xr:uid="{00000000-0005-0000-0000-00002D0B0000}"/>
    <cellStyle name="Comma 19 2 2" xfId="3700" xr:uid="{00000000-0005-0000-0000-00002E0B0000}"/>
    <cellStyle name="Comma 19 2 2 2" xfId="4796" xr:uid="{00000000-0005-0000-0000-00002F0B0000}"/>
    <cellStyle name="Comma 19 2 2 2 2" xfId="6985" xr:uid="{00000000-0005-0000-0000-0000300B0000}"/>
    <cellStyle name="Comma 19 2 2 2 2 2" xfId="11362" xr:uid="{00000000-0005-0000-0000-0000310B0000}"/>
    <cellStyle name="Comma 19 2 2 2 2 2 2" xfId="20115" xr:uid="{00000000-0005-0000-0000-0000320B0000}"/>
    <cellStyle name="Comma 19 2 2 2 2 2 2 2" xfId="37620" xr:uid="{EBCD10FF-CD84-48BA-B221-5B1E53D4A297}"/>
    <cellStyle name="Comma 19 2 2 2 2 2 3" xfId="28868" xr:uid="{A23B0F58-1C21-40B1-BF98-0499A0928813}"/>
    <cellStyle name="Comma 19 2 2 2 2 3" xfId="15739" xr:uid="{00000000-0005-0000-0000-0000330B0000}"/>
    <cellStyle name="Comma 19 2 2 2 2 3 2" xfId="33244" xr:uid="{90856AB6-AF6B-44E1-9A8C-3455DF7B213E}"/>
    <cellStyle name="Comma 19 2 2 2 2 4" xfId="24492" xr:uid="{E967EC27-B018-4EC7-A18D-EA0D4550F737}"/>
    <cellStyle name="Comma 19 2 2 2 3" xfId="9174" xr:uid="{00000000-0005-0000-0000-0000340B0000}"/>
    <cellStyle name="Comma 19 2 2 2 3 2" xfId="17927" xr:uid="{00000000-0005-0000-0000-0000350B0000}"/>
    <cellStyle name="Comma 19 2 2 2 3 2 2" xfId="35432" xr:uid="{50112824-9864-4E23-8DFA-C393213CA6D7}"/>
    <cellStyle name="Comma 19 2 2 2 3 3" xfId="26680" xr:uid="{A86E1A14-D29D-4FEA-97B8-FF9C53C404E6}"/>
    <cellStyle name="Comma 19 2 2 2 4" xfId="13551" xr:uid="{00000000-0005-0000-0000-0000360B0000}"/>
    <cellStyle name="Comma 19 2 2 2 4 2" xfId="31056" xr:uid="{E0FB499E-DD7B-4107-86F9-78CAD1FCF72E}"/>
    <cellStyle name="Comma 19 2 2 2 5" xfId="22304" xr:uid="{7894418D-5E1D-465E-A7B8-64C854F23A2E}"/>
    <cellStyle name="Comma 19 2 2 3" xfId="5891" xr:uid="{00000000-0005-0000-0000-0000370B0000}"/>
    <cellStyle name="Comma 19 2 2 3 2" xfId="10268" xr:uid="{00000000-0005-0000-0000-0000380B0000}"/>
    <cellStyle name="Comma 19 2 2 3 2 2" xfId="19021" xr:uid="{00000000-0005-0000-0000-0000390B0000}"/>
    <cellStyle name="Comma 19 2 2 3 2 2 2" xfId="36526" xr:uid="{5E1D335D-C43F-4F4C-AFF7-96414005AD2F}"/>
    <cellStyle name="Comma 19 2 2 3 2 3" xfId="27774" xr:uid="{EF05407D-784C-4E72-B341-1CFECB9C27AB}"/>
    <cellStyle name="Comma 19 2 2 3 3" xfId="14645" xr:uid="{00000000-0005-0000-0000-00003A0B0000}"/>
    <cellStyle name="Comma 19 2 2 3 3 2" xfId="32150" xr:uid="{8971C841-A588-4515-9108-3F69D4191068}"/>
    <cellStyle name="Comma 19 2 2 3 4" xfId="23398" xr:uid="{ED89E534-8405-47D2-98C5-50BF61128DE5}"/>
    <cellStyle name="Comma 19 2 2 4" xfId="8080" xr:uid="{00000000-0005-0000-0000-00003B0B0000}"/>
    <cellStyle name="Comma 19 2 2 4 2" xfId="16833" xr:uid="{00000000-0005-0000-0000-00003C0B0000}"/>
    <cellStyle name="Comma 19 2 2 4 2 2" xfId="34338" xr:uid="{F679617B-9476-4313-8F44-06294CD1954C}"/>
    <cellStyle name="Comma 19 2 2 4 3" xfId="25586" xr:uid="{85DA942C-5691-4471-A616-B925674C05B2}"/>
    <cellStyle name="Comma 19 2 2 5" xfId="12457" xr:uid="{00000000-0005-0000-0000-00003D0B0000}"/>
    <cellStyle name="Comma 19 2 2 5 2" xfId="29962" xr:uid="{EF1500F9-5F99-40E4-BA46-3FFF584AD4CD}"/>
    <cellStyle name="Comma 19 2 2 6" xfId="21210" xr:uid="{8A57CD1D-FDB5-4536-B5C5-41BE4D6321F0}"/>
    <cellStyle name="Comma 19 2 3" xfId="4248" xr:uid="{00000000-0005-0000-0000-00003E0B0000}"/>
    <cellStyle name="Comma 19 2 3 2" xfId="6437" xr:uid="{00000000-0005-0000-0000-00003F0B0000}"/>
    <cellStyle name="Comma 19 2 3 2 2" xfId="10814" xr:uid="{00000000-0005-0000-0000-0000400B0000}"/>
    <cellStyle name="Comma 19 2 3 2 2 2" xfId="19567" xr:uid="{00000000-0005-0000-0000-0000410B0000}"/>
    <cellStyle name="Comma 19 2 3 2 2 2 2" xfId="37072" xr:uid="{5E58E27B-56CD-424A-9C16-D5AB63F555FA}"/>
    <cellStyle name="Comma 19 2 3 2 2 3" xfId="28320" xr:uid="{A8A7F7D7-3A50-4B5A-AB38-41B9BA6793CE}"/>
    <cellStyle name="Comma 19 2 3 2 3" xfId="15191" xr:uid="{00000000-0005-0000-0000-0000420B0000}"/>
    <cellStyle name="Comma 19 2 3 2 3 2" xfId="32696" xr:uid="{DF42A2A7-F231-48EE-B9A9-6F8AEF3D95CD}"/>
    <cellStyle name="Comma 19 2 3 2 4" xfId="23944" xr:uid="{C6BD1E4A-D0E0-47E6-B6F5-B1EC9B40F769}"/>
    <cellStyle name="Comma 19 2 3 3" xfId="8626" xr:uid="{00000000-0005-0000-0000-0000430B0000}"/>
    <cellStyle name="Comma 19 2 3 3 2" xfId="17379" xr:uid="{00000000-0005-0000-0000-0000440B0000}"/>
    <cellStyle name="Comma 19 2 3 3 2 2" xfId="34884" xr:uid="{1A9F487F-D4E4-4731-8AEE-1763E95CE112}"/>
    <cellStyle name="Comma 19 2 3 3 3" xfId="26132" xr:uid="{93457A6D-9A77-4116-B777-9FB6E6C22A82}"/>
    <cellStyle name="Comma 19 2 3 4" xfId="13003" xr:uid="{00000000-0005-0000-0000-0000450B0000}"/>
    <cellStyle name="Comma 19 2 3 4 2" xfId="30508" xr:uid="{A983BF42-4088-495E-8E6C-B6F3607090D5}"/>
    <cellStyle name="Comma 19 2 3 5" xfId="21756" xr:uid="{6E93B072-02A3-420A-BCB4-53DC093C844B}"/>
    <cellStyle name="Comma 19 2 4" xfId="5343" xr:uid="{00000000-0005-0000-0000-0000460B0000}"/>
    <cellStyle name="Comma 19 2 4 2" xfId="9720" xr:uid="{00000000-0005-0000-0000-0000470B0000}"/>
    <cellStyle name="Comma 19 2 4 2 2" xfId="18473" xr:uid="{00000000-0005-0000-0000-0000480B0000}"/>
    <cellStyle name="Comma 19 2 4 2 2 2" xfId="35978" xr:uid="{A97F0735-4408-48E5-AE8E-D74AB501E8F0}"/>
    <cellStyle name="Comma 19 2 4 2 3" xfId="27226" xr:uid="{04BC889D-D9AD-48D1-81FD-C889744F4F38}"/>
    <cellStyle name="Comma 19 2 4 3" xfId="14097" xr:uid="{00000000-0005-0000-0000-0000490B0000}"/>
    <cellStyle name="Comma 19 2 4 3 2" xfId="31602" xr:uid="{70A9FA21-28B5-400D-8C71-507EDCFD1AC8}"/>
    <cellStyle name="Comma 19 2 4 4" xfId="22850" xr:uid="{BD0EE544-12E6-427D-8ADD-17B0CC5D44D5}"/>
    <cellStyle name="Comma 19 2 5" xfId="7532" xr:uid="{00000000-0005-0000-0000-00004A0B0000}"/>
    <cellStyle name="Comma 19 2 5 2" xfId="16285" xr:uid="{00000000-0005-0000-0000-00004B0B0000}"/>
    <cellStyle name="Comma 19 2 5 2 2" xfId="33790" xr:uid="{B7957970-D9F0-4ACA-8AB7-45C26902A096}"/>
    <cellStyle name="Comma 19 2 5 3" xfId="25038" xr:uid="{0ED9FBA4-D07C-4049-8A58-32DE6B53F95B}"/>
    <cellStyle name="Comma 19 2 6" xfId="11909" xr:uid="{00000000-0005-0000-0000-00004C0B0000}"/>
    <cellStyle name="Comma 19 2 6 2" xfId="29414" xr:uid="{618427A7-63D5-4FBF-86F5-B32FB2748AFD}"/>
    <cellStyle name="Comma 19 2 7" xfId="20662" xr:uid="{2FF67B84-5A00-4426-B4ED-F02C1D96B9D0}"/>
    <cellStyle name="Comma 19 3" xfId="3426" xr:uid="{00000000-0005-0000-0000-00004D0B0000}"/>
    <cellStyle name="Comma 19 3 2" xfId="4522" xr:uid="{00000000-0005-0000-0000-00004E0B0000}"/>
    <cellStyle name="Comma 19 3 2 2" xfId="6711" xr:uid="{00000000-0005-0000-0000-00004F0B0000}"/>
    <cellStyle name="Comma 19 3 2 2 2" xfId="11088" xr:uid="{00000000-0005-0000-0000-0000500B0000}"/>
    <cellStyle name="Comma 19 3 2 2 2 2" xfId="19841" xr:uid="{00000000-0005-0000-0000-0000510B0000}"/>
    <cellStyle name="Comma 19 3 2 2 2 2 2" xfId="37346" xr:uid="{35D2F6CD-234A-4DB7-A6ED-D3AADA83E3D6}"/>
    <cellStyle name="Comma 19 3 2 2 2 3" xfId="28594" xr:uid="{7DBCEE05-92C7-43EA-A15F-207CFBB9EDCF}"/>
    <cellStyle name="Comma 19 3 2 2 3" xfId="15465" xr:uid="{00000000-0005-0000-0000-0000520B0000}"/>
    <cellStyle name="Comma 19 3 2 2 3 2" xfId="32970" xr:uid="{3B9022D7-5438-435E-83BF-CB378D95D52F}"/>
    <cellStyle name="Comma 19 3 2 2 4" xfId="24218" xr:uid="{26C1D691-7959-4828-87C3-5E153793104E}"/>
    <cellStyle name="Comma 19 3 2 3" xfId="8900" xr:uid="{00000000-0005-0000-0000-0000530B0000}"/>
    <cellStyle name="Comma 19 3 2 3 2" xfId="17653" xr:uid="{00000000-0005-0000-0000-0000540B0000}"/>
    <cellStyle name="Comma 19 3 2 3 2 2" xfId="35158" xr:uid="{4CE6396E-3B26-4B9D-BF3E-A907F21F8563}"/>
    <cellStyle name="Comma 19 3 2 3 3" xfId="26406" xr:uid="{1DC83177-59DA-40F7-AE85-A52413BB673E}"/>
    <cellStyle name="Comma 19 3 2 4" xfId="13277" xr:uid="{00000000-0005-0000-0000-0000550B0000}"/>
    <cellStyle name="Comma 19 3 2 4 2" xfId="30782" xr:uid="{1389A0B6-476B-45C3-AEFB-6B37B4D8C066}"/>
    <cellStyle name="Comma 19 3 2 5" xfId="22030" xr:uid="{CA809251-1BBD-4B25-9D71-567E9C53E816}"/>
    <cellStyle name="Comma 19 3 3" xfId="5617" xr:uid="{00000000-0005-0000-0000-0000560B0000}"/>
    <cellStyle name="Comma 19 3 3 2" xfId="9994" xr:uid="{00000000-0005-0000-0000-0000570B0000}"/>
    <cellStyle name="Comma 19 3 3 2 2" xfId="18747" xr:uid="{00000000-0005-0000-0000-0000580B0000}"/>
    <cellStyle name="Comma 19 3 3 2 2 2" xfId="36252" xr:uid="{EB3F02E5-EBB2-493C-99A0-3B5DA02F1E08}"/>
    <cellStyle name="Comma 19 3 3 2 3" xfId="27500" xr:uid="{C2656D44-ECE2-4C26-9FF8-B1C91A4403DB}"/>
    <cellStyle name="Comma 19 3 3 3" xfId="14371" xr:uid="{00000000-0005-0000-0000-0000590B0000}"/>
    <cellStyle name="Comma 19 3 3 3 2" xfId="31876" xr:uid="{125D7895-64C8-4AE4-B3A7-BE52A0412013}"/>
    <cellStyle name="Comma 19 3 3 4" xfId="23124" xr:uid="{B2C723B9-0BDB-41BA-952E-642B75D7EEBC}"/>
    <cellStyle name="Comma 19 3 4" xfId="7806" xr:uid="{00000000-0005-0000-0000-00005A0B0000}"/>
    <cellStyle name="Comma 19 3 4 2" xfId="16559" xr:uid="{00000000-0005-0000-0000-00005B0B0000}"/>
    <cellStyle name="Comma 19 3 4 2 2" xfId="34064" xr:uid="{B35F47AF-B5EB-4EA2-B2E3-502B48D982A2}"/>
    <cellStyle name="Comma 19 3 4 3" xfId="25312" xr:uid="{8380CE92-86BB-41D1-A6CA-A58C2100B576}"/>
    <cellStyle name="Comma 19 3 5" xfId="12183" xr:uid="{00000000-0005-0000-0000-00005C0B0000}"/>
    <cellStyle name="Comma 19 3 5 2" xfId="29688" xr:uid="{7AE55CB9-3D13-4FF0-A1AC-B742B35D27F5}"/>
    <cellStyle name="Comma 19 3 6" xfId="20936" xr:uid="{AD4E6FD3-D211-449D-B33C-3528E52B1F44}"/>
    <cellStyle name="Comma 19 4" xfId="3974" xr:uid="{00000000-0005-0000-0000-00005D0B0000}"/>
    <cellStyle name="Comma 19 4 2" xfId="6163" xr:uid="{00000000-0005-0000-0000-00005E0B0000}"/>
    <cellStyle name="Comma 19 4 2 2" xfId="10540" xr:uid="{00000000-0005-0000-0000-00005F0B0000}"/>
    <cellStyle name="Comma 19 4 2 2 2" xfId="19293" xr:uid="{00000000-0005-0000-0000-0000600B0000}"/>
    <cellStyle name="Comma 19 4 2 2 2 2" xfId="36798" xr:uid="{D7CFF6CE-FD1A-4446-BEA5-17D675BD7CEF}"/>
    <cellStyle name="Comma 19 4 2 2 3" xfId="28046" xr:uid="{80F87351-CEDE-42D3-9E12-B0F6027F542F}"/>
    <cellStyle name="Comma 19 4 2 3" xfId="14917" xr:uid="{00000000-0005-0000-0000-0000610B0000}"/>
    <cellStyle name="Comma 19 4 2 3 2" xfId="32422" xr:uid="{C8A37135-486F-46D3-8EB2-BB3300C176D5}"/>
    <cellStyle name="Comma 19 4 2 4" xfId="23670" xr:uid="{067135C2-A7A4-4AE5-80DD-40DBE7E97669}"/>
    <cellStyle name="Comma 19 4 3" xfId="8352" xr:uid="{00000000-0005-0000-0000-0000620B0000}"/>
    <cellStyle name="Comma 19 4 3 2" xfId="17105" xr:uid="{00000000-0005-0000-0000-0000630B0000}"/>
    <cellStyle name="Comma 19 4 3 2 2" xfId="34610" xr:uid="{BBF21674-0192-4C0B-8C1B-39731B30ABCD}"/>
    <cellStyle name="Comma 19 4 3 3" xfId="25858" xr:uid="{9B7C65D3-1121-4779-A2FF-4AA61B17AD3F}"/>
    <cellStyle name="Comma 19 4 4" xfId="12729" xr:uid="{00000000-0005-0000-0000-0000640B0000}"/>
    <cellStyle name="Comma 19 4 4 2" xfId="30234" xr:uid="{278C74DC-790B-4801-B645-6958408489D4}"/>
    <cellStyle name="Comma 19 4 5" xfId="21482" xr:uid="{5F2A695C-0B5C-4092-93ED-BEF9E48C9906}"/>
    <cellStyle name="Comma 19 5" xfId="5069" xr:uid="{00000000-0005-0000-0000-0000650B0000}"/>
    <cellStyle name="Comma 19 5 2" xfId="9446" xr:uid="{00000000-0005-0000-0000-0000660B0000}"/>
    <cellStyle name="Comma 19 5 2 2" xfId="18199" xr:uid="{00000000-0005-0000-0000-0000670B0000}"/>
    <cellStyle name="Comma 19 5 2 2 2" xfId="35704" xr:uid="{DED93C74-2D8B-4A62-97E5-FF7A26366C63}"/>
    <cellStyle name="Comma 19 5 2 3" xfId="26952" xr:uid="{AF3C53E4-A43D-4F1C-ACF8-29CA01809252}"/>
    <cellStyle name="Comma 19 5 3" xfId="13823" xr:uid="{00000000-0005-0000-0000-0000680B0000}"/>
    <cellStyle name="Comma 19 5 3 2" xfId="31328" xr:uid="{1C438573-F97E-4DD5-AA50-80EE6EE34A44}"/>
    <cellStyle name="Comma 19 5 4" xfId="22576" xr:uid="{D0756CCF-BFB2-49A3-AE46-9C63A5FD9A12}"/>
    <cellStyle name="Comma 19 6" xfId="7258" xr:uid="{00000000-0005-0000-0000-0000690B0000}"/>
    <cellStyle name="Comma 19 6 2" xfId="16011" xr:uid="{00000000-0005-0000-0000-00006A0B0000}"/>
    <cellStyle name="Comma 19 6 2 2" xfId="33516" xr:uid="{2E0B1A2B-DC00-45DF-929A-B25AFD16B1C9}"/>
    <cellStyle name="Comma 19 6 3" xfId="24764" xr:uid="{25184AEA-50E1-4847-B835-DDC7630531BF}"/>
    <cellStyle name="Comma 19 7" xfId="11635" xr:uid="{00000000-0005-0000-0000-00006B0B0000}"/>
    <cellStyle name="Comma 19 7 2" xfId="29140" xr:uid="{96DCB60B-5334-4DBA-AF92-3BF11D39D83D}"/>
    <cellStyle name="Comma 19 8" xfId="20388" xr:uid="{02831921-36BA-4608-A1D8-5CD52EA2E48C}"/>
    <cellStyle name="Comma 2" xfId="76" xr:uid="{00000000-0005-0000-0000-00006C0B0000}"/>
    <cellStyle name="Comma 2 10" xfId="5028" xr:uid="{00000000-0005-0000-0000-00006D0B0000}"/>
    <cellStyle name="Comma 2 10 2" xfId="9405" xr:uid="{00000000-0005-0000-0000-00006E0B0000}"/>
    <cellStyle name="Comma 2 10 2 2" xfId="18158" xr:uid="{00000000-0005-0000-0000-00006F0B0000}"/>
    <cellStyle name="Comma 2 10 2 2 2" xfId="35663" xr:uid="{6FFA8553-42A9-4240-A276-C92DAFABC5F4}"/>
    <cellStyle name="Comma 2 10 2 3" xfId="26911" xr:uid="{D40EA22D-1935-4CE6-BF52-8C19CE7E22BD}"/>
    <cellStyle name="Comma 2 10 3" xfId="13782" xr:uid="{00000000-0005-0000-0000-0000700B0000}"/>
    <cellStyle name="Comma 2 10 3 2" xfId="31287" xr:uid="{7DF462DC-3848-4968-A03E-2BACB0F23D1C}"/>
    <cellStyle name="Comma 2 10 4" xfId="22535" xr:uid="{85C05127-E0D8-455C-A607-2EF36CD2731C}"/>
    <cellStyle name="Comma 2 11" xfId="7217" xr:uid="{00000000-0005-0000-0000-0000710B0000}"/>
    <cellStyle name="Comma 2 11 2" xfId="15970" xr:uid="{00000000-0005-0000-0000-0000720B0000}"/>
    <cellStyle name="Comma 2 11 2 2" xfId="33475" xr:uid="{F73E871B-42E4-447F-9DF1-9805B276C8D8}"/>
    <cellStyle name="Comma 2 11 3" xfId="24723" xr:uid="{E39C75A6-3516-4469-8663-DD9D86BFA101}"/>
    <cellStyle name="Comma 2 12" xfId="11594" xr:uid="{00000000-0005-0000-0000-0000730B0000}"/>
    <cellStyle name="Comma 2 12 2" xfId="29099" xr:uid="{B0625CC9-188B-434F-A077-510CA6105C0B}"/>
    <cellStyle name="Comma 2 13" xfId="20347" xr:uid="{7C5209E4-A8F6-4D5D-894E-FAC7C3A83CAD}"/>
    <cellStyle name="Comma 2 2" xfId="77" xr:uid="{00000000-0005-0000-0000-0000740B0000}"/>
    <cellStyle name="Comma 2 2 10" xfId="7218" xr:uid="{00000000-0005-0000-0000-0000750B0000}"/>
    <cellStyle name="Comma 2 2 10 2" xfId="15971" xr:uid="{00000000-0005-0000-0000-0000760B0000}"/>
    <cellStyle name="Comma 2 2 10 2 2" xfId="33476" xr:uid="{5E60E536-0F78-4C28-B606-FC53CCF386A8}"/>
    <cellStyle name="Comma 2 2 10 3" xfId="24724" xr:uid="{D7661FFF-2132-4E24-AB44-6FC93A73CBC9}"/>
    <cellStyle name="Comma 2 2 11" xfId="11595" xr:uid="{00000000-0005-0000-0000-0000770B0000}"/>
    <cellStyle name="Comma 2 2 11 2" xfId="29100" xr:uid="{E16A58AA-6A0E-4E6B-8186-417241240CA8}"/>
    <cellStyle name="Comma 2 2 12" xfId="20348" xr:uid="{767E9D2F-BA4B-4609-8AF2-288480AAA5F9}"/>
    <cellStyle name="Comma 2 2 2" xfId="78" xr:uid="{00000000-0005-0000-0000-0000780B0000}"/>
    <cellStyle name="Comma 2 2 2 10" xfId="11596" xr:uid="{00000000-0005-0000-0000-0000790B0000}"/>
    <cellStyle name="Comma 2 2 2 10 2" xfId="29101" xr:uid="{35A26EBF-0BE0-40CD-9FAA-D8BE15F49EF5}"/>
    <cellStyle name="Comma 2 2 2 11" xfId="20349" xr:uid="{0AD98CDF-0A72-4184-831D-70F797099AAB}"/>
    <cellStyle name="Comma 2 2 2 2" xfId="2931" xr:uid="{00000000-0005-0000-0000-00007A0B0000}"/>
    <cellStyle name="Comma 2 2 2 2 2" xfId="3043" xr:uid="{00000000-0005-0000-0000-00007B0B0000}"/>
    <cellStyle name="Comma 2 2 2 2 2 2" xfId="3319" xr:uid="{00000000-0005-0000-0000-00007C0B0000}"/>
    <cellStyle name="Comma 2 2 2 2 2 2 2" xfId="3872" xr:uid="{00000000-0005-0000-0000-00007D0B0000}"/>
    <cellStyle name="Comma 2 2 2 2 2 2 2 2" xfId="4968" xr:uid="{00000000-0005-0000-0000-00007E0B0000}"/>
    <cellStyle name="Comma 2 2 2 2 2 2 2 2 2" xfId="7157" xr:uid="{00000000-0005-0000-0000-00007F0B0000}"/>
    <cellStyle name="Comma 2 2 2 2 2 2 2 2 2 2" xfId="11534" xr:uid="{00000000-0005-0000-0000-0000800B0000}"/>
    <cellStyle name="Comma 2 2 2 2 2 2 2 2 2 2 2" xfId="20287" xr:uid="{00000000-0005-0000-0000-0000810B0000}"/>
    <cellStyle name="Comma 2 2 2 2 2 2 2 2 2 2 2 2" xfId="37792" xr:uid="{282656CD-92D5-4958-8B62-AB51DCD1E2B5}"/>
    <cellStyle name="Comma 2 2 2 2 2 2 2 2 2 2 3" xfId="29040" xr:uid="{8256107C-A1C7-41B0-AF14-8B7DEAB4B170}"/>
    <cellStyle name="Comma 2 2 2 2 2 2 2 2 2 3" xfId="15911" xr:uid="{00000000-0005-0000-0000-0000820B0000}"/>
    <cellStyle name="Comma 2 2 2 2 2 2 2 2 2 3 2" xfId="33416" xr:uid="{EA9C9A25-3AE1-4AD5-BF3A-921093DA7884}"/>
    <cellStyle name="Comma 2 2 2 2 2 2 2 2 2 4" xfId="24664" xr:uid="{091964D0-28E0-40D1-97AF-1457B647B175}"/>
    <cellStyle name="Comma 2 2 2 2 2 2 2 2 3" xfId="9346" xr:uid="{00000000-0005-0000-0000-0000830B0000}"/>
    <cellStyle name="Comma 2 2 2 2 2 2 2 2 3 2" xfId="18099" xr:uid="{00000000-0005-0000-0000-0000840B0000}"/>
    <cellStyle name="Comma 2 2 2 2 2 2 2 2 3 2 2" xfId="35604" xr:uid="{0D01EC2B-3B38-4DCB-85F1-44E3025CC765}"/>
    <cellStyle name="Comma 2 2 2 2 2 2 2 2 3 3" xfId="26852" xr:uid="{D9F177FF-8A0C-46D9-A0A9-EC28076D931F}"/>
    <cellStyle name="Comma 2 2 2 2 2 2 2 2 4" xfId="13723" xr:uid="{00000000-0005-0000-0000-0000850B0000}"/>
    <cellStyle name="Comma 2 2 2 2 2 2 2 2 4 2" xfId="31228" xr:uid="{F8358113-435D-4062-8C08-00167A0F4CC3}"/>
    <cellStyle name="Comma 2 2 2 2 2 2 2 2 5" xfId="22476" xr:uid="{2E4C2BED-D8F5-4782-96B9-9C4AF5F9C184}"/>
    <cellStyle name="Comma 2 2 2 2 2 2 2 3" xfId="6063" xr:uid="{00000000-0005-0000-0000-0000860B0000}"/>
    <cellStyle name="Comma 2 2 2 2 2 2 2 3 2" xfId="10440" xr:uid="{00000000-0005-0000-0000-0000870B0000}"/>
    <cellStyle name="Comma 2 2 2 2 2 2 2 3 2 2" xfId="19193" xr:uid="{00000000-0005-0000-0000-0000880B0000}"/>
    <cellStyle name="Comma 2 2 2 2 2 2 2 3 2 2 2" xfId="36698" xr:uid="{220B0563-9881-45A8-A826-31317CD93873}"/>
    <cellStyle name="Comma 2 2 2 2 2 2 2 3 2 3" xfId="27946" xr:uid="{384A1ABB-BF2F-4867-896F-D651CD08CA9A}"/>
    <cellStyle name="Comma 2 2 2 2 2 2 2 3 3" xfId="14817" xr:uid="{00000000-0005-0000-0000-0000890B0000}"/>
    <cellStyle name="Comma 2 2 2 2 2 2 2 3 3 2" xfId="32322" xr:uid="{135E5BD2-780C-4279-B133-9C25A32FB225}"/>
    <cellStyle name="Comma 2 2 2 2 2 2 2 3 4" xfId="23570" xr:uid="{E4C0B8E2-2F53-47C1-88FB-A48C498465E2}"/>
    <cellStyle name="Comma 2 2 2 2 2 2 2 4" xfId="8252" xr:uid="{00000000-0005-0000-0000-00008A0B0000}"/>
    <cellStyle name="Comma 2 2 2 2 2 2 2 4 2" xfId="17005" xr:uid="{00000000-0005-0000-0000-00008B0B0000}"/>
    <cellStyle name="Comma 2 2 2 2 2 2 2 4 2 2" xfId="34510" xr:uid="{445CD450-19A9-4B1F-9D83-49C98A657DBC}"/>
    <cellStyle name="Comma 2 2 2 2 2 2 2 4 3" xfId="25758" xr:uid="{A18ED445-983D-468A-9DEE-2E62AFD7B133}"/>
    <cellStyle name="Comma 2 2 2 2 2 2 2 5" xfId="12629" xr:uid="{00000000-0005-0000-0000-00008C0B0000}"/>
    <cellStyle name="Comma 2 2 2 2 2 2 2 5 2" xfId="30134" xr:uid="{42603B87-B4EF-4F5F-BC86-CDCB73632E48}"/>
    <cellStyle name="Comma 2 2 2 2 2 2 2 6" xfId="21382" xr:uid="{407A64EB-98F8-49C7-A516-EB8C0286E70E}"/>
    <cellStyle name="Comma 2 2 2 2 2 2 3" xfId="4420" xr:uid="{00000000-0005-0000-0000-00008D0B0000}"/>
    <cellStyle name="Comma 2 2 2 2 2 2 3 2" xfId="6609" xr:uid="{00000000-0005-0000-0000-00008E0B0000}"/>
    <cellStyle name="Comma 2 2 2 2 2 2 3 2 2" xfId="10986" xr:uid="{00000000-0005-0000-0000-00008F0B0000}"/>
    <cellStyle name="Comma 2 2 2 2 2 2 3 2 2 2" xfId="19739" xr:uid="{00000000-0005-0000-0000-0000900B0000}"/>
    <cellStyle name="Comma 2 2 2 2 2 2 3 2 2 2 2" xfId="37244" xr:uid="{5745D3D9-413B-4ACF-BE64-81E92503E8CC}"/>
    <cellStyle name="Comma 2 2 2 2 2 2 3 2 2 3" xfId="28492" xr:uid="{71BA3C29-47FB-45EA-9F04-47F4AF20985F}"/>
    <cellStyle name="Comma 2 2 2 2 2 2 3 2 3" xfId="15363" xr:uid="{00000000-0005-0000-0000-0000910B0000}"/>
    <cellStyle name="Comma 2 2 2 2 2 2 3 2 3 2" xfId="32868" xr:uid="{E4C5ECA0-B92F-4DC7-82D4-4C2C80DB5175}"/>
    <cellStyle name="Comma 2 2 2 2 2 2 3 2 4" xfId="24116" xr:uid="{6B010F00-E295-40DD-A232-0034C1814437}"/>
    <cellStyle name="Comma 2 2 2 2 2 2 3 3" xfId="8798" xr:uid="{00000000-0005-0000-0000-0000920B0000}"/>
    <cellStyle name="Comma 2 2 2 2 2 2 3 3 2" xfId="17551" xr:uid="{00000000-0005-0000-0000-0000930B0000}"/>
    <cellStyle name="Comma 2 2 2 2 2 2 3 3 2 2" xfId="35056" xr:uid="{DEC0CB4D-52A5-44A4-B87F-79BE604584BD}"/>
    <cellStyle name="Comma 2 2 2 2 2 2 3 3 3" xfId="26304" xr:uid="{E3E69062-9609-43C7-ACB3-E3A7AA03C9C2}"/>
    <cellStyle name="Comma 2 2 2 2 2 2 3 4" xfId="13175" xr:uid="{00000000-0005-0000-0000-0000940B0000}"/>
    <cellStyle name="Comma 2 2 2 2 2 2 3 4 2" xfId="30680" xr:uid="{360EA0C9-AD54-4356-950B-B3698B19E74E}"/>
    <cellStyle name="Comma 2 2 2 2 2 2 3 5" xfId="21928" xr:uid="{FCF75409-C767-4CBC-A720-1E1BF8915791}"/>
    <cellStyle name="Comma 2 2 2 2 2 2 4" xfId="5515" xr:uid="{00000000-0005-0000-0000-0000950B0000}"/>
    <cellStyle name="Comma 2 2 2 2 2 2 4 2" xfId="9892" xr:uid="{00000000-0005-0000-0000-0000960B0000}"/>
    <cellStyle name="Comma 2 2 2 2 2 2 4 2 2" xfId="18645" xr:uid="{00000000-0005-0000-0000-0000970B0000}"/>
    <cellStyle name="Comma 2 2 2 2 2 2 4 2 2 2" xfId="36150" xr:uid="{283EBDEB-BDD4-4CC5-9447-1B90FBAA6143}"/>
    <cellStyle name="Comma 2 2 2 2 2 2 4 2 3" xfId="27398" xr:uid="{0D04D2EC-02C3-4B51-9D63-375746241C4B}"/>
    <cellStyle name="Comma 2 2 2 2 2 2 4 3" xfId="14269" xr:uid="{00000000-0005-0000-0000-0000980B0000}"/>
    <cellStyle name="Comma 2 2 2 2 2 2 4 3 2" xfId="31774" xr:uid="{3AD59717-824C-4308-9640-DA9130A20283}"/>
    <cellStyle name="Comma 2 2 2 2 2 2 4 4" xfId="23022" xr:uid="{61DB6FAB-36AE-433B-B21B-B44F3BCBBD2B}"/>
    <cellStyle name="Comma 2 2 2 2 2 2 5" xfId="7704" xr:uid="{00000000-0005-0000-0000-0000990B0000}"/>
    <cellStyle name="Comma 2 2 2 2 2 2 5 2" xfId="16457" xr:uid="{00000000-0005-0000-0000-00009A0B0000}"/>
    <cellStyle name="Comma 2 2 2 2 2 2 5 2 2" xfId="33962" xr:uid="{B3327464-1B9B-4082-93B1-4258605EB529}"/>
    <cellStyle name="Comma 2 2 2 2 2 2 5 3" xfId="25210" xr:uid="{46FC1CA2-DD2F-4F46-9889-7115270AF3AE}"/>
    <cellStyle name="Comma 2 2 2 2 2 2 6" xfId="12081" xr:uid="{00000000-0005-0000-0000-00009B0B0000}"/>
    <cellStyle name="Comma 2 2 2 2 2 2 6 2" xfId="29586" xr:uid="{4233893A-B890-4F4A-830A-F45342C24288}"/>
    <cellStyle name="Comma 2 2 2 2 2 2 7" xfId="20834" xr:uid="{B6FBD041-DB24-4098-BBF1-45C0A1A07386}"/>
    <cellStyle name="Comma 2 2 2 2 2 3" xfId="3598" xr:uid="{00000000-0005-0000-0000-00009C0B0000}"/>
    <cellStyle name="Comma 2 2 2 2 2 3 2" xfId="4694" xr:uid="{00000000-0005-0000-0000-00009D0B0000}"/>
    <cellStyle name="Comma 2 2 2 2 2 3 2 2" xfId="6883" xr:uid="{00000000-0005-0000-0000-00009E0B0000}"/>
    <cellStyle name="Comma 2 2 2 2 2 3 2 2 2" xfId="11260" xr:uid="{00000000-0005-0000-0000-00009F0B0000}"/>
    <cellStyle name="Comma 2 2 2 2 2 3 2 2 2 2" xfId="20013" xr:uid="{00000000-0005-0000-0000-0000A00B0000}"/>
    <cellStyle name="Comma 2 2 2 2 2 3 2 2 2 2 2" xfId="37518" xr:uid="{64AA6F0E-54C7-456D-A2E2-0D6BD81C2047}"/>
    <cellStyle name="Comma 2 2 2 2 2 3 2 2 2 3" xfId="28766" xr:uid="{4365A76A-5AD3-4018-8D50-112AB1E4C6F2}"/>
    <cellStyle name="Comma 2 2 2 2 2 3 2 2 3" xfId="15637" xr:uid="{00000000-0005-0000-0000-0000A10B0000}"/>
    <cellStyle name="Comma 2 2 2 2 2 3 2 2 3 2" xfId="33142" xr:uid="{3EF1129F-140C-4127-8195-064F97FA5BA5}"/>
    <cellStyle name="Comma 2 2 2 2 2 3 2 2 4" xfId="24390" xr:uid="{CB22CBC0-FCF9-4E2E-9848-DDED5C674148}"/>
    <cellStyle name="Comma 2 2 2 2 2 3 2 3" xfId="9072" xr:uid="{00000000-0005-0000-0000-0000A20B0000}"/>
    <cellStyle name="Comma 2 2 2 2 2 3 2 3 2" xfId="17825" xr:uid="{00000000-0005-0000-0000-0000A30B0000}"/>
    <cellStyle name="Comma 2 2 2 2 2 3 2 3 2 2" xfId="35330" xr:uid="{1D3E2C77-A636-4917-B87A-2FE427B6175A}"/>
    <cellStyle name="Comma 2 2 2 2 2 3 2 3 3" xfId="26578" xr:uid="{2BA787C3-F54C-4E71-BAA0-49E1C5FBDD42}"/>
    <cellStyle name="Comma 2 2 2 2 2 3 2 4" xfId="13449" xr:uid="{00000000-0005-0000-0000-0000A40B0000}"/>
    <cellStyle name="Comma 2 2 2 2 2 3 2 4 2" xfId="30954" xr:uid="{5136D1C7-3DA1-40C3-B2D6-3F9C2200E0BA}"/>
    <cellStyle name="Comma 2 2 2 2 2 3 2 5" xfId="22202" xr:uid="{5C93686E-3807-4B9E-B66E-465A343FE4AA}"/>
    <cellStyle name="Comma 2 2 2 2 2 3 3" xfId="5789" xr:uid="{00000000-0005-0000-0000-0000A50B0000}"/>
    <cellStyle name="Comma 2 2 2 2 2 3 3 2" xfId="10166" xr:uid="{00000000-0005-0000-0000-0000A60B0000}"/>
    <cellStyle name="Comma 2 2 2 2 2 3 3 2 2" xfId="18919" xr:uid="{00000000-0005-0000-0000-0000A70B0000}"/>
    <cellStyle name="Comma 2 2 2 2 2 3 3 2 2 2" xfId="36424" xr:uid="{BE5C54BA-3793-4F9B-8993-3EA1E6E0EB50}"/>
    <cellStyle name="Comma 2 2 2 2 2 3 3 2 3" xfId="27672" xr:uid="{71D7346A-DE66-4776-B411-C9EE09B7EC6D}"/>
    <cellStyle name="Comma 2 2 2 2 2 3 3 3" xfId="14543" xr:uid="{00000000-0005-0000-0000-0000A80B0000}"/>
    <cellStyle name="Comma 2 2 2 2 2 3 3 3 2" xfId="32048" xr:uid="{0A174EA7-557E-4B35-BDC3-34DF2031DD63}"/>
    <cellStyle name="Comma 2 2 2 2 2 3 3 4" xfId="23296" xr:uid="{94E40BAC-3240-4592-B137-CAC73603B450}"/>
    <cellStyle name="Comma 2 2 2 2 2 3 4" xfId="7978" xr:uid="{00000000-0005-0000-0000-0000A90B0000}"/>
    <cellStyle name="Comma 2 2 2 2 2 3 4 2" xfId="16731" xr:uid="{00000000-0005-0000-0000-0000AA0B0000}"/>
    <cellStyle name="Comma 2 2 2 2 2 3 4 2 2" xfId="34236" xr:uid="{823B87E4-4C11-49B3-B707-9A29C1312AFE}"/>
    <cellStyle name="Comma 2 2 2 2 2 3 4 3" xfId="25484" xr:uid="{87D14252-59CA-49C3-967B-497D81C9A017}"/>
    <cellStyle name="Comma 2 2 2 2 2 3 5" xfId="12355" xr:uid="{00000000-0005-0000-0000-0000AB0B0000}"/>
    <cellStyle name="Comma 2 2 2 2 2 3 5 2" xfId="29860" xr:uid="{C71EF8C6-D027-49BB-9F04-3269C59FEA66}"/>
    <cellStyle name="Comma 2 2 2 2 2 3 6" xfId="21108" xr:uid="{14EAC2F1-6F66-47DA-9784-2EA478F6B82D}"/>
    <cellStyle name="Comma 2 2 2 2 2 4" xfId="4146" xr:uid="{00000000-0005-0000-0000-0000AC0B0000}"/>
    <cellStyle name="Comma 2 2 2 2 2 4 2" xfId="6335" xr:uid="{00000000-0005-0000-0000-0000AD0B0000}"/>
    <cellStyle name="Comma 2 2 2 2 2 4 2 2" xfId="10712" xr:uid="{00000000-0005-0000-0000-0000AE0B0000}"/>
    <cellStyle name="Comma 2 2 2 2 2 4 2 2 2" xfId="19465" xr:uid="{00000000-0005-0000-0000-0000AF0B0000}"/>
    <cellStyle name="Comma 2 2 2 2 2 4 2 2 2 2" xfId="36970" xr:uid="{9E90A8A4-D8A2-4672-9C3A-1D802083746E}"/>
    <cellStyle name="Comma 2 2 2 2 2 4 2 2 3" xfId="28218" xr:uid="{4EFE4BB7-59F8-4CDA-9D85-87DD34DAB62B}"/>
    <cellStyle name="Comma 2 2 2 2 2 4 2 3" xfId="15089" xr:uid="{00000000-0005-0000-0000-0000B00B0000}"/>
    <cellStyle name="Comma 2 2 2 2 2 4 2 3 2" xfId="32594" xr:uid="{E2855982-5F20-46E4-B370-FE285E71B8F5}"/>
    <cellStyle name="Comma 2 2 2 2 2 4 2 4" xfId="23842" xr:uid="{BDFDA562-7629-49D0-953F-1EDA33311B64}"/>
    <cellStyle name="Comma 2 2 2 2 2 4 3" xfId="8524" xr:uid="{00000000-0005-0000-0000-0000B10B0000}"/>
    <cellStyle name="Comma 2 2 2 2 2 4 3 2" xfId="17277" xr:uid="{00000000-0005-0000-0000-0000B20B0000}"/>
    <cellStyle name="Comma 2 2 2 2 2 4 3 2 2" xfId="34782" xr:uid="{C6C9BBE9-084F-4D3E-9FFF-811C744588E1}"/>
    <cellStyle name="Comma 2 2 2 2 2 4 3 3" xfId="26030" xr:uid="{A3A5B857-7243-465A-A120-6E4CC6DA31D2}"/>
    <cellStyle name="Comma 2 2 2 2 2 4 4" xfId="12901" xr:uid="{00000000-0005-0000-0000-0000B30B0000}"/>
    <cellStyle name="Comma 2 2 2 2 2 4 4 2" xfId="30406" xr:uid="{41321CAE-881E-4E8F-B3B3-3B206638D8C0}"/>
    <cellStyle name="Comma 2 2 2 2 2 4 5" xfId="21654" xr:uid="{6D6C855D-EC7D-4EB7-97D1-09380C8E881F}"/>
    <cellStyle name="Comma 2 2 2 2 2 5" xfId="5241" xr:uid="{00000000-0005-0000-0000-0000B40B0000}"/>
    <cellStyle name="Comma 2 2 2 2 2 5 2" xfId="9618" xr:uid="{00000000-0005-0000-0000-0000B50B0000}"/>
    <cellStyle name="Comma 2 2 2 2 2 5 2 2" xfId="18371" xr:uid="{00000000-0005-0000-0000-0000B60B0000}"/>
    <cellStyle name="Comma 2 2 2 2 2 5 2 2 2" xfId="35876" xr:uid="{0ECFEC7A-D7D1-40B5-AA16-B1EC9A26787D}"/>
    <cellStyle name="Comma 2 2 2 2 2 5 2 3" xfId="27124" xr:uid="{9A92C8BA-23D8-42E9-8043-94E923AB02E0}"/>
    <cellStyle name="Comma 2 2 2 2 2 5 3" xfId="13995" xr:uid="{00000000-0005-0000-0000-0000B70B0000}"/>
    <cellStyle name="Comma 2 2 2 2 2 5 3 2" xfId="31500" xr:uid="{3E73E5D5-2912-4662-9724-5D0D52E8317E}"/>
    <cellStyle name="Comma 2 2 2 2 2 5 4" xfId="22748" xr:uid="{317FE037-A2A4-4141-BE69-C64FAB7F6336}"/>
    <cellStyle name="Comma 2 2 2 2 2 6" xfId="7430" xr:uid="{00000000-0005-0000-0000-0000B80B0000}"/>
    <cellStyle name="Comma 2 2 2 2 2 6 2" xfId="16183" xr:uid="{00000000-0005-0000-0000-0000B90B0000}"/>
    <cellStyle name="Comma 2 2 2 2 2 6 2 2" xfId="33688" xr:uid="{F9ADF336-3C86-40B4-BA6A-97491952221B}"/>
    <cellStyle name="Comma 2 2 2 2 2 6 3" xfId="24936" xr:uid="{D3C3C08D-A49C-436A-B3C6-04DF24E850CF}"/>
    <cellStyle name="Comma 2 2 2 2 2 7" xfId="11807" xr:uid="{00000000-0005-0000-0000-0000BA0B0000}"/>
    <cellStyle name="Comma 2 2 2 2 2 7 2" xfId="29312" xr:uid="{5BCAE377-6F1E-48AF-A613-145DA1581B7D}"/>
    <cellStyle name="Comma 2 2 2 2 2 8" xfId="20560" xr:uid="{A5F66334-E127-4E73-BBE4-90B87B2A899F}"/>
    <cellStyle name="Comma 2 2 2 2 3" xfId="3207" xr:uid="{00000000-0005-0000-0000-0000BB0B0000}"/>
    <cellStyle name="Comma 2 2 2 2 3 2" xfId="3760" xr:uid="{00000000-0005-0000-0000-0000BC0B0000}"/>
    <cellStyle name="Comma 2 2 2 2 3 2 2" xfId="4856" xr:uid="{00000000-0005-0000-0000-0000BD0B0000}"/>
    <cellStyle name="Comma 2 2 2 2 3 2 2 2" xfId="7045" xr:uid="{00000000-0005-0000-0000-0000BE0B0000}"/>
    <cellStyle name="Comma 2 2 2 2 3 2 2 2 2" xfId="11422" xr:uid="{00000000-0005-0000-0000-0000BF0B0000}"/>
    <cellStyle name="Comma 2 2 2 2 3 2 2 2 2 2" xfId="20175" xr:uid="{00000000-0005-0000-0000-0000C00B0000}"/>
    <cellStyle name="Comma 2 2 2 2 3 2 2 2 2 2 2" xfId="37680" xr:uid="{4A7F5FCC-051A-4D08-A963-2EEA294E3D77}"/>
    <cellStyle name="Comma 2 2 2 2 3 2 2 2 2 3" xfId="28928" xr:uid="{4E34DF9E-1925-47AF-B68D-F9B394A364C4}"/>
    <cellStyle name="Comma 2 2 2 2 3 2 2 2 3" xfId="15799" xr:uid="{00000000-0005-0000-0000-0000C10B0000}"/>
    <cellStyle name="Comma 2 2 2 2 3 2 2 2 3 2" xfId="33304" xr:uid="{8D576576-099B-42F6-9A3D-027CEB70200B}"/>
    <cellStyle name="Comma 2 2 2 2 3 2 2 2 4" xfId="24552" xr:uid="{F7EAB369-486B-47B4-9713-1568245345E8}"/>
    <cellStyle name="Comma 2 2 2 2 3 2 2 3" xfId="9234" xr:uid="{00000000-0005-0000-0000-0000C20B0000}"/>
    <cellStyle name="Comma 2 2 2 2 3 2 2 3 2" xfId="17987" xr:uid="{00000000-0005-0000-0000-0000C30B0000}"/>
    <cellStyle name="Comma 2 2 2 2 3 2 2 3 2 2" xfId="35492" xr:uid="{75437FF6-F871-47A8-930F-E229A2BDC19B}"/>
    <cellStyle name="Comma 2 2 2 2 3 2 2 3 3" xfId="26740" xr:uid="{335284A1-A0E2-4844-8713-590DD976B752}"/>
    <cellStyle name="Comma 2 2 2 2 3 2 2 4" xfId="13611" xr:uid="{00000000-0005-0000-0000-0000C40B0000}"/>
    <cellStyle name="Comma 2 2 2 2 3 2 2 4 2" xfId="31116" xr:uid="{B2A9EDBF-4986-4A4A-921D-7F3589BAF051}"/>
    <cellStyle name="Comma 2 2 2 2 3 2 2 5" xfId="22364" xr:uid="{706D5EB0-107A-45D4-A981-6524069168A0}"/>
    <cellStyle name="Comma 2 2 2 2 3 2 3" xfId="5951" xr:uid="{00000000-0005-0000-0000-0000C50B0000}"/>
    <cellStyle name="Comma 2 2 2 2 3 2 3 2" xfId="10328" xr:uid="{00000000-0005-0000-0000-0000C60B0000}"/>
    <cellStyle name="Comma 2 2 2 2 3 2 3 2 2" xfId="19081" xr:uid="{00000000-0005-0000-0000-0000C70B0000}"/>
    <cellStyle name="Comma 2 2 2 2 3 2 3 2 2 2" xfId="36586" xr:uid="{22AC169D-AF35-4320-9C79-0E742F5FCF99}"/>
    <cellStyle name="Comma 2 2 2 2 3 2 3 2 3" xfId="27834" xr:uid="{9953DEE8-5D7B-434B-BA4A-8326763F592F}"/>
    <cellStyle name="Comma 2 2 2 2 3 2 3 3" xfId="14705" xr:uid="{00000000-0005-0000-0000-0000C80B0000}"/>
    <cellStyle name="Comma 2 2 2 2 3 2 3 3 2" xfId="32210" xr:uid="{3FD053F2-FD51-45F2-96E9-5FDE4A29793D}"/>
    <cellStyle name="Comma 2 2 2 2 3 2 3 4" xfId="23458" xr:uid="{3BBED7B7-3811-42A8-8695-D1FB632D5851}"/>
    <cellStyle name="Comma 2 2 2 2 3 2 4" xfId="8140" xr:uid="{00000000-0005-0000-0000-0000C90B0000}"/>
    <cellStyle name="Comma 2 2 2 2 3 2 4 2" xfId="16893" xr:uid="{00000000-0005-0000-0000-0000CA0B0000}"/>
    <cellStyle name="Comma 2 2 2 2 3 2 4 2 2" xfId="34398" xr:uid="{1C212CDE-D8AE-4C1D-AAB1-D7C04E8FD1FE}"/>
    <cellStyle name="Comma 2 2 2 2 3 2 4 3" xfId="25646" xr:uid="{255C015B-0372-4165-B6A5-CEB908041CF5}"/>
    <cellStyle name="Comma 2 2 2 2 3 2 5" xfId="12517" xr:uid="{00000000-0005-0000-0000-0000CB0B0000}"/>
    <cellStyle name="Comma 2 2 2 2 3 2 5 2" xfId="30022" xr:uid="{3C6506FF-F860-4BE9-8419-723EB144E692}"/>
    <cellStyle name="Comma 2 2 2 2 3 2 6" xfId="21270" xr:uid="{CC6CF781-F10F-488A-A161-AB75BC4446BF}"/>
    <cellStyle name="Comma 2 2 2 2 3 3" xfId="4308" xr:uid="{00000000-0005-0000-0000-0000CC0B0000}"/>
    <cellStyle name="Comma 2 2 2 2 3 3 2" xfId="6497" xr:uid="{00000000-0005-0000-0000-0000CD0B0000}"/>
    <cellStyle name="Comma 2 2 2 2 3 3 2 2" xfId="10874" xr:uid="{00000000-0005-0000-0000-0000CE0B0000}"/>
    <cellStyle name="Comma 2 2 2 2 3 3 2 2 2" xfId="19627" xr:uid="{00000000-0005-0000-0000-0000CF0B0000}"/>
    <cellStyle name="Comma 2 2 2 2 3 3 2 2 2 2" xfId="37132" xr:uid="{CF9122E9-7D5D-453E-8D96-F5FC5BDDC4F5}"/>
    <cellStyle name="Comma 2 2 2 2 3 3 2 2 3" xfId="28380" xr:uid="{DFED80FC-CA20-4680-9A79-08792FCC6665}"/>
    <cellStyle name="Comma 2 2 2 2 3 3 2 3" xfId="15251" xr:uid="{00000000-0005-0000-0000-0000D00B0000}"/>
    <cellStyle name="Comma 2 2 2 2 3 3 2 3 2" xfId="32756" xr:uid="{13280ED7-DEAF-4E8B-A915-29C1709582D8}"/>
    <cellStyle name="Comma 2 2 2 2 3 3 2 4" xfId="24004" xr:uid="{1B4A9469-19D7-4150-AB08-2100C5D69E96}"/>
    <cellStyle name="Comma 2 2 2 2 3 3 3" xfId="8686" xr:uid="{00000000-0005-0000-0000-0000D10B0000}"/>
    <cellStyle name="Comma 2 2 2 2 3 3 3 2" xfId="17439" xr:uid="{00000000-0005-0000-0000-0000D20B0000}"/>
    <cellStyle name="Comma 2 2 2 2 3 3 3 2 2" xfId="34944" xr:uid="{93C63E5D-1CDD-4240-9547-91BC99B2F61C}"/>
    <cellStyle name="Comma 2 2 2 2 3 3 3 3" xfId="26192" xr:uid="{10A3DC53-00D8-454E-ADCA-C7FFE3B33013}"/>
    <cellStyle name="Comma 2 2 2 2 3 3 4" xfId="13063" xr:uid="{00000000-0005-0000-0000-0000D30B0000}"/>
    <cellStyle name="Comma 2 2 2 2 3 3 4 2" xfId="30568" xr:uid="{ECB3E429-C672-489E-B823-846F975A0DCE}"/>
    <cellStyle name="Comma 2 2 2 2 3 3 5" xfId="21816" xr:uid="{85E5BB33-C747-4A6D-AB41-FF7F5FF1F97C}"/>
    <cellStyle name="Comma 2 2 2 2 3 4" xfId="5403" xr:uid="{00000000-0005-0000-0000-0000D40B0000}"/>
    <cellStyle name="Comma 2 2 2 2 3 4 2" xfId="9780" xr:uid="{00000000-0005-0000-0000-0000D50B0000}"/>
    <cellStyle name="Comma 2 2 2 2 3 4 2 2" xfId="18533" xr:uid="{00000000-0005-0000-0000-0000D60B0000}"/>
    <cellStyle name="Comma 2 2 2 2 3 4 2 2 2" xfId="36038" xr:uid="{3965B4E3-B2A0-4A3A-B44E-CE84FF99F3C7}"/>
    <cellStyle name="Comma 2 2 2 2 3 4 2 3" xfId="27286" xr:uid="{4D2CCB1C-5AC8-4E17-A619-227AEAA9D8D4}"/>
    <cellStyle name="Comma 2 2 2 2 3 4 3" xfId="14157" xr:uid="{00000000-0005-0000-0000-0000D70B0000}"/>
    <cellStyle name="Comma 2 2 2 2 3 4 3 2" xfId="31662" xr:uid="{90951321-33BA-449A-B8AF-390757E33619}"/>
    <cellStyle name="Comma 2 2 2 2 3 4 4" xfId="22910" xr:uid="{7FE6E4E2-C150-4575-832A-F301DEE540AE}"/>
    <cellStyle name="Comma 2 2 2 2 3 5" xfId="7592" xr:uid="{00000000-0005-0000-0000-0000D80B0000}"/>
    <cellStyle name="Comma 2 2 2 2 3 5 2" xfId="16345" xr:uid="{00000000-0005-0000-0000-0000D90B0000}"/>
    <cellStyle name="Comma 2 2 2 2 3 5 2 2" xfId="33850" xr:uid="{6B930E63-4E64-44A1-A747-993292BEEF20}"/>
    <cellStyle name="Comma 2 2 2 2 3 5 3" xfId="25098" xr:uid="{FDC9BE7F-6885-4B0F-AB1F-C29D5E0D510C}"/>
    <cellStyle name="Comma 2 2 2 2 3 6" xfId="11969" xr:uid="{00000000-0005-0000-0000-0000DA0B0000}"/>
    <cellStyle name="Comma 2 2 2 2 3 6 2" xfId="29474" xr:uid="{EBE509AA-B54E-4EBA-BA3C-D83FB1EAEE2D}"/>
    <cellStyle name="Comma 2 2 2 2 3 7" xfId="20722" xr:uid="{861D969D-553B-44C4-A9F3-A01BBD7FA2F7}"/>
    <cellStyle name="Comma 2 2 2 2 4" xfId="3486" xr:uid="{00000000-0005-0000-0000-0000DB0B0000}"/>
    <cellStyle name="Comma 2 2 2 2 4 2" xfId="4582" xr:uid="{00000000-0005-0000-0000-0000DC0B0000}"/>
    <cellStyle name="Comma 2 2 2 2 4 2 2" xfId="6771" xr:uid="{00000000-0005-0000-0000-0000DD0B0000}"/>
    <cellStyle name="Comma 2 2 2 2 4 2 2 2" xfId="11148" xr:uid="{00000000-0005-0000-0000-0000DE0B0000}"/>
    <cellStyle name="Comma 2 2 2 2 4 2 2 2 2" xfId="19901" xr:uid="{00000000-0005-0000-0000-0000DF0B0000}"/>
    <cellStyle name="Comma 2 2 2 2 4 2 2 2 2 2" xfId="37406" xr:uid="{8114E90A-E8D4-4115-B182-6CBFDD5208B0}"/>
    <cellStyle name="Comma 2 2 2 2 4 2 2 2 3" xfId="28654" xr:uid="{DFF5C1C7-D5BC-4317-B008-D1E755AAA069}"/>
    <cellStyle name="Comma 2 2 2 2 4 2 2 3" xfId="15525" xr:uid="{00000000-0005-0000-0000-0000E00B0000}"/>
    <cellStyle name="Comma 2 2 2 2 4 2 2 3 2" xfId="33030" xr:uid="{BB8AD989-6033-4588-8E2F-CC5D84375777}"/>
    <cellStyle name="Comma 2 2 2 2 4 2 2 4" xfId="24278" xr:uid="{60A7342D-4275-481E-BAC0-A3C45AAA84C7}"/>
    <cellStyle name="Comma 2 2 2 2 4 2 3" xfId="8960" xr:uid="{00000000-0005-0000-0000-0000E10B0000}"/>
    <cellStyle name="Comma 2 2 2 2 4 2 3 2" xfId="17713" xr:uid="{00000000-0005-0000-0000-0000E20B0000}"/>
    <cellStyle name="Comma 2 2 2 2 4 2 3 2 2" xfId="35218" xr:uid="{70FCC92F-82CE-4F21-81E0-95CBAD4047AA}"/>
    <cellStyle name="Comma 2 2 2 2 4 2 3 3" xfId="26466" xr:uid="{6DE940F3-4E66-4FCB-AF0A-BAE80AEF4D9C}"/>
    <cellStyle name="Comma 2 2 2 2 4 2 4" xfId="13337" xr:uid="{00000000-0005-0000-0000-0000E30B0000}"/>
    <cellStyle name="Comma 2 2 2 2 4 2 4 2" xfId="30842" xr:uid="{DB889875-A2BC-4BDC-B831-24AFEA451DA1}"/>
    <cellStyle name="Comma 2 2 2 2 4 2 5" xfId="22090" xr:uid="{42DC37D7-D2C8-4CC6-B969-EB05530900ED}"/>
    <cellStyle name="Comma 2 2 2 2 4 3" xfId="5677" xr:uid="{00000000-0005-0000-0000-0000E40B0000}"/>
    <cellStyle name="Comma 2 2 2 2 4 3 2" xfId="10054" xr:uid="{00000000-0005-0000-0000-0000E50B0000}"/>
    <cellStyle name="Comma 2 2 2 2 4 3 2 2" xfId="18807" xr:uid="{00000000-0005-0000-0000-0000E60B0000}"/>
    <cellStyle name="Comma 2 2 2 2 4 3 2 2 2" xfId="36312" xr:uid="{8FF82031-55C8-42EE-B31A-75E7573FDCA8}"/>
    <cellStyle name="Comma 2 2 2 2 4 3 2 3" xfId="27560" xr:uid="{96D5E407-674C-4753-BF24-626F9FA8B4EE}"/>
    <cellStyle name="Comma 2 2 2 2 4 3 3" xfId="14431" xr:uid="{00000000-0005-0000-0000-0000E70B0000}"/>
    <cellStyle name="Comma 2 2 2 2 4 3 3 2" xfId="31936" xr:uid="{16F10AA1-E91A-4AFC-891E-6FDE22D4E80A}"/>
    <cellStyle name="Comma 2 2 2 2 4 3 4" xfId="23184" xr:uid="{867DD17D-61AE-4DFC-AECD-878EDA9CBF63}"/>
    <cellStyle name="Comma 2 2 2 2 4 4" xfId="7866" xr:uid="{00000000-0005-0000-0000-0000E80B0000}"/>
    <cellStyle name="Comma 2 2 2 2 4 4 2" xfId="16619" xr:uid="{00000000-0005-0000-0000-0000E90B0000}"/>
    <cellStyle name="Comma 2 2 2 2 4 4 2 2" xfId="34124" xr:uid="{A355751A-FD54-4DEF-B89D-21A40465191A}"/>
    <cellStyle name="Comma 2 2 2 2 4 4 3" xfId="25372" xr:uid="{119C8692-EE87-4B09-BC99-EE23139E0A93}"/>
    <cellStyle name="Comma 2 2 2 2 4 5" xfId="12243" xr:uid="{00000000-0005-0000-0000-0000EA0B0000}"/>
    <cellStyle name="Comma 2 2 2 2 4 5 2" xfId="29748" xr:uid="{949D59F9-181C-4F1D-B870-B0A3B86F7D1F}"/>
    <cellStyle name="Comma 2 2 2 2 4 6" xfId="20996" xr:uid="{F16C9A63-7216-487D-BEAC-A5D0631521E2}"/>
    <cellStyle name="Comma 2 2 2 2 5" xfId="4034" xr:uid="{00000000-0005-0000-0000-0000EB0B0000}"/>
    <cellStyle name="Comma 2 2 2 2 5 2" xfId="6223" xr:uid="{00000000-0005-0000-0000-0000EC0B0000}"/>
    <cellStyle name="Comma 2 2 2 2 5 2 2" xfId="10600" xr:uid="{00000000-0005-0000-0000-0000ED0B0000}"/>
    <cellStyle name="Comma 2 2 2 2 5 2 2 2" xfId="19353" xr:uid="{00000000-0005-0000-0000-0000EE0B0000}"/>
    <cellStyle name="Comma 2 2 2 2 5 2 2 2 2" xfId="36858" xr:uid="{73F8FBFB-AFF7-4C6A-BA0B-CF936F3CE92A}"/>
    <cellStyle name="Comma 2 2 2 2 5 2 2 3" xfId="28106" xr:uid="{24F3EC06-A7A6-4A57-9349-9A4DB48E0D5E}"/>
    <cellStyle name="Comma 2 2 2 2 5 2 3" xfId="14977" xr:uid="{00000000-0005-0000-0000-0000EF0B0000}"/>
    <cellStyle name="Comma 2 2 2 2 5 2 3 2" xfId="32482" xr:uid="{804A99DC-8F00-4884-8B52-8EB1AA95A70C}"/>
    <cellStyle name="Comma 2 2 2 2 5 2 4" xfId="23730" xr:uid="{21B7143E-B240-477F-A245-CC6D4D2B6BB4}"/>
    <cellStyle name="Comma 2 2 2 2 5 3" xfId="8412" xr:uid="{00000000-0005-0000-0000-0000F00B0000}"/>
    <cellStyle name="Comma 2 2 2 2 5 3 2" xfId="17165" xr:uid="{00000000-0005-0000-0000-0000F10B0000}"/>
    <cellStyle name="Comma 2 2 2 2 5 3 2 2" xfId="34670" xr:uid="{D8F0E973-4DA1-47A6-B56F-5E60C55AE2D4}"/>
    <cellStyle name="Comma 2 2 2 2 5 3 3" xfId="25918" xr:uid="{D2AC2B5C-F982-4509-BADE-080A8B3A70F4}"/>
    <cellStyle name="Comma 2 2 2 2 5 4" xfId="12789" xr:uid="{00000000-0005-0000-0000-0000F20B0000}"/>
    <cellStyle name="Comma 2 2 2 2 5 4 2" xfId="30294" xr:uid="{0E35F899-5F04-4558-ADBF-F5CF02F8AED9}"/>
    <cellStyle name="Comma 2 2 2 2 5 5" xfId="21542" xr:uid="{ECCE82DC-62D7-4F64-AA12-F9350C6C586D}"/>
    <cellStyle name="Comma 2 2 2 2 6" xfId="5129" xr:uid="{00000000-0005-0000-0000-0000F30B0000}"/>
    <cellStyle name="Comma 2 2 2 2 6 2" xfId="9506" xr:uid="{00000000-0005-0000-0000-0000F40B0000}"/>
    <cellStyle name="Comma 2 2 2 2 6 2 2" xfId="18259" xr:uid="{00000000-0005-0000-0000-0000F50B0000}"/>
    <cellStyle name="Comma 2 2 2 2 6 2 2 2" xfId="35764" xr:uid="{D46442E6-98B3-423C-BC08-828CC5955D68}"/>
    <cellStyle name="Comma 2 2 2 2 6 2 3" xfId="27012" xr:uid="{795570D0-4C7F-4BF6-86F6-E66F494EF4E8}"/>
    <cellStyle name="Comma 2 2 2 2 6 3" xfId="13883" xr:uid="{00000000-0005-0000-0000-0000F60B0000}"/>
    <cellStyle name="Comma 2 2 2 2 6 3 2" xfId="31388" xr:uid="{67B0ACB0-8457-46E3-B6C4-D7BBC950BE7E}"/>
    <cellStyle name="Comma 2 2 2 2 6 4" xfId="22636" xr:uid="{2A1A82C6-2386-4D1D-B701-D8AB3543972B}"/>
    <cellStyle name="Comma 2 2 2 2 7" xfId="7318" xr:uid="{00000000-0005-0000-0000-0000F70B0000}"/>
    <cellStyle name="Comma 2 2 2 2 7 2" xfId="16071" xr:uid="{00000000-0005-0000-0000-0000F80B0000}"/>
    <cellStyle name="Comma 2 2 2 2 7 2 2" xfId="33576" xr:uid="{5D1581EF-5EE4-4CCD-BD29-87AFECB79814}"/>
    <cellStyle name="Comma 2 2 2 2 7 3" xfId="24824" xr:uid="{08769A4F-4E83-4785-8099-3F1447D6D502}"/>
    <cellStyle name="Comma 2 2 2 2 8" xfId="11695" xr:uid="{00000000-0005-0000-0000-0000F90B0000}"/>
    <cellStyle name="Comma 2 2 2 2 8 2" xfId="29200" xr:uid="{15F7B038-7558-4D82-8483-9273FA028CED}"/>
    <cellStyle name="Comma 2 2 2 2 9" xfId="20448" xr:uid="{4CCFD7C6-6DD2-4DF2-8F96-49E2259ADAB9}"/>
    <cellStyle name="Comma 2 2 2 3" xfId="2990" xr:uid="{00000000-0005-0000-0000-0000FA0B0000}"/>
    <cellStyle name="Comma 2 2 2 3 2" xfId="3266" xr:uid="{00000000-0005-0000-0000-0000FB0B0000}"/>
    <cellStyle name="Comma 2 2 2 3 2 2" xfId="3819" xr:uid="{00000000-0005-0000-0000-0000FC0B0000}"/>
    <cellStyle name="Comma 2 2 2 3 2 2 2" xfId="4915" xr:uid="{00000000-0005-0000-0000-0000FD0B0000}"/>
    <cellStyle name="Comma 2 2 2 3 2 2 2 2" xfId="7104" xr:uid="{00000000-0005-0000-0000-0000FE0B0000}"/>
    <cellStyle name="Comma 2 2 2 3 2 2 2 2 2" xfId="11481" xr:uid="{00000000-0005-0000-0000-0000FF0B0000}"/>
    <cellStyle name="Comma 2 2 2 3 2 2 2 2 2 2" xfId="20234" xr:uid="{00000000-0005-0000-0000-0000000C0000}"/>
    <cellStyle name="Comma 2 2 2 3 2 2 2 2 2 2 2" xfId="37739" xr:uid="{02476A6F-566F-4BFC-B875-ACB79FC71698}"/>
    <cellStyle name="Comma 2 2 2 3 2 2 2 2 2 3" xfId="28987" xr:uid="{267DC54B-6B98-4504-B076-DB4E706A7E8D}"/>
    <cellStyle name="Comma 2 2 2 3 2 2 2 2 3" xfId="15858" xr:uid="{00000000-0005-0000-0000-0000010C0000}"/>
    <cellStyle name="Comma 2 2 2 3 2 2 2 2 3 2" xfId="33363" xr:uid="{002BB129-3974-4F5A-88C7-7EF6C17E9656}"/>
    <cellStyle name="Comma 2 2 2 3 2 2 2 2 4" xfId="24611" xr:uid="{A0079CB4-A00B-46BF-B6A8-359C810DC5A7}"/>
    <cellStyle name="Comma 2 2 2 3 2 2 2 3" xfId="9293" xr:uid="{00000000-0005-0000-0000-0000020C0000}"/>
    <cellStyle name="Comma 2 2 2 3 2 2 2 3 2" xfId="18046" xr:uid="{00000000-0005-0000-0000-0000030C0000}"/>
    <cellStyle name="Comma 2 2 2 3 2 2 2 3 2 2" xfId="35551" xr:uid="{CF8C486E-D5D4-4BF9-85C4-283723F915CC}"/>
    <cellStyle name="Comma 2 2 2 3 2 2 2 3 3" xfId="26799" xr:uid="{4939A6E2-0AA2-4969-B912-A23098389443}"/>
    <cellStyle name="Comma 2 2 2 3 2 2 2 4" xfId="13670" xr:uid="{00000000-0005-0000-0000-0000040C0000}"/>
    <cellStyle name="Comma 2 2 2 3 2 2 2 4 2" xfId="31175" xr:uid="{CE7465D1-A95E-4A47-A385-74DA899CF7E4}"/>
    <cellStyle name="Comma 2 2 2 3 2 2 2 5" xfId="22423" xr:uid="{9453E0AC-E28C-478B-93F6-7EAF5B80D606}"/>
    <cellStyle name="Comma 2 2 2 3 2 2 3" xfId="6010" xr:uid="{00000000-0005-0000-0000-0000050C0000}"/>
    <cellStyle name="Comma 2 2 2 3 2 2 3 2" xfId="10387" xr:uid="{00000000-0005-0000-0000-0000060C0000}"/>
    <cellStyle name="Comma 2 2 2 3 2 2 3 2 2" xfId="19140" xr:uid="{00000000-0005-0000-0000-0000070C0000}"/>
    <cellStyle name="Comma 2 2 2 3 2 2 3 2 2 2" xfId="36645" xr:uid="{9C585D5D-E7D9-4128-A379-C3FF2598297A}"/>
    <cellStyle name="Comma 2 2 2 3 2 2 3 2 3" xfId="27893" xr:uid="{F2FA4D99-0E42-439D-90B5-5F62BF62CA4B}"/>
    <cellStyle name="Comma 2 2 2 3 2 2 3 3" xfId="14764" xr:uid="{00000000-0005-0000-0000-0000080C0000}"/>
    <cellStyle name="Comma 2 2 2 3 2 2 3 3 2" xfId="32269" xr:uid="{F9059820-E672-4BA5-9F67-E41BF585BAD9}"/>
    <cellStyle name="Comma 2 2 2 3 2 2 3 4" xfId="23517" xr:uid="{7C4105EF-B4A5-483C-9737-D00C9BF6D862}"/>
    <cellStyle name="Comma 2 2 2 3 2 2 4" xfId="8199" xr:uid="{00000000-0005-0000-0000-0000090C0000}"/>
    <cellStyle name="Comma 2 2 2 3 2 2 4 2" xfId="16952" xr:uid="{00000000-0005-0000-0000-00000A0C0000}"/>
    <cellStyle name="Comma 2 2 2 3 2 2 4 2 2" xfId="34457" xr:uid="{121C23AC-14BF-4C50-B5A8-A4D1B3DFDB3B}"/>
    <cellStyle name="Comma 2 2 2 3 2 2 4 3" xfId="25705" xr:uid="{01FE97A9-F9D0-4AF4-ACFA-76F2AAA7819A}"/>
    <cellStyle name="Comma 2 2 2 3 2 2 5" xfId="12576" xr:uid="{00000000-0005-0000-0000-00000B0C0000}"/>
    <cellStyle name="Comma 2 2 2 3 2 2 5 2" xfId="30081" xr:uid="{93BFDFE9-FB1B-42B9-A7A9-AE77EB191F4F}"/>
    <cellStyle name="Comma 2 2 2 3 2 2 6" xfId="21329" xr:uid="{B0821DAC-EEC0-4632-BE55-28AB7B48C1D4}"/>
    <cellStyle name="Comma 2 2 2 3 2 3" xfId="4367" xr:uid="{00000000-0005-0000-0000-00000C0C0000}"/>
    <cellStyle name="Comma 2 2 2 3 2 3 2" xfId="6556" xr:uid="{00000000-0005-0000-0000-00000D0C0000}"/>
    <cellStyle name="Comma 2 2 2 3 2 3 2 2" xfId="10933" xr:uid="{00000000-0005-0000-0000-00000E0C0000}"/>
    <cellStyle name="Comma 2 2 2 3 2 3 2 2 2" xfId="19686" xr:uid="{00000000-0005-0000-0000-00000F0C0000}"/>
    <cellStyle name="Comma 2 2 2 3 2 3 2 2 2 2" xfId="37191" xr:uid="{3646F4AC-7041-4FDF-92EB-29D15890F31F}"/>
    <cellStyle name="Comma 2 2 2 3 2 3 2 2 3" xfId="28439" xr:uid="{CFFEA8AD-0549-49B8-82FA-9B45BA6B04A3}"/>
    <cellStyle name="Comma 2 2 2 3 2 3 2 3" xfId="15310" xr:uid="{00000000-0005-0000-0000-0000100C0000}"/>
    <cellStyle name="Comma 2 2 2 3 2 3 2 3 2" xfId="32815" xr:uid="{CD92595C-9E26-4CA8-ABAC-C74F65DBC004}"/>
    <cellStyle name="Comma 2 2 2 3 2 3 2 4" xfId="24063" xr:uid="{6D4EBC75-AB24-4EB3-ADAA-C3F7624FFAD0}"/>
    <cellStyle name="Comma 2 2 2 3 2 3 3" xfId="8745" xr:uid="{00000000-0005-0000-0000-0000110C0000}"/>
    <cellStyle name="Comma 2 2 2 3 2 3 3 2" xfId="17498" xr:uid="{00000000-0005-0000-0000-0000120C0000}"/>
    <cellStyle name="Comma 2 2 2 3 2 3 3 2 2" xfId="35003" xr:uid="{1257B868-76E2-4E08-A825-CB8108C74DBB}"/>
    <cellStyle name="Comma 2 2 2 3 2 3 3 3" xfId="26251" xr:uid="{4EC0E6DB-9F99-44FF-BD2D-0071247CD5C0}"/>
    <cellStyle name="Comma 2 2 2 3 2 3 4" xfId="13122" xr:uid="{00000000-0005-0000-0000-0000130C0000}"/>
    <cellStyle name="Comma 2 2 2 3 2 3 4 2" xfId="30627" xr:uid="{58D15EFD-B980-44BC-AAA2-3B76C5482AE5}"/>
    <cellStyle name="Comma 2 2 2 3 2 3 5" xfId="21875" xr:uid="{DAF40CAF-6A11-4AB2-9EE8-07B1F4DC4C8B}"/>
    <cellStyle name="Comma 2 2 2 3 2 4" xfId="5462" xr:uid="{00000000-0005-0000-0000-0000140C0000}"/>
    <cellStyle name="Comma 2 2 2 3 2 4 2" xfId="9839" xr:uid="{00000000-0005-0000-0000-0000150C0000}"/>
    <cellStyle name="Comma 2 2 2 3 2 4 2 2" xfId="18592" xr:uid="{00000000-0005-0000-0000-0000160C0000}"/>
    <cellStyle name="Comma 2 2 2 3 2 4 2 2 2" xfId="36097" xr:uid="{6107765E-B879-4F5E-98FD-825089314A24}"/>
    <cellStyle name="Comma 2 2 2 3 2 4 2 3" xfId="27345" xr:uid="{3C8862DE-EA11-473B-9673-8FE20DAD9B3C}"/>
    <cellStyle name="Comma 2 2 2 3 2 4 3" xfId="14216" xr:uid="{00000000-0005-0000-0000-0000170C0000}"/>
    <cellStyle name="Comma 2 2 2 3 2 4 3 2" xfId="31721" xr:uid="{C2C0EC58-BFD9-4EF0-AABD-2E49464D2584}"/>
    <cellStyle name="Comma 2 2 2 3 2 4 4" xfId="22969" xr:uid="{BACF9024-D729-4067-A5A5-70A299BC7286}"/>
    <cellStyle name="Comma 2 2 2 3 2 5" xfId="7651" xr:uid="{00000000-0005-0000-0000-0000180C0000}"/>
    <cellStyle name="Comma 2 2 2 3 2 5 2" xfId="16404" xr:uid="{00000000-0005-0000-0000-0000190C0000}"/>
    <cellStyle name="Comma 2 2 2 3 2 5 2 2" xfId="33909" xr:uid="{B3A3797B-D38D-4CC9-8EF9-6A5A95E20340}"/>
    <cellStyle name="Comma 2 2 2 3 2 5 3" xfId="25157" xr:uid="{CECA532A-F46C-4C76-9DF8-D7BD9728AF48}"/>
    <cellStyle name="Comma 2 2 2 3 2 6" xfId="12028" xr:uid="{00000000-0005-0000-0000-00001A0C0000}"/>
    <cellStyle name="Comma 2 2 2 3 2 6 2" xfId="29533" xr:uid="{777074DE-19BF-4534-9A32-FD6F1B0FF927}"/>
    <cellStyle name="Comma 2 2 2 3 2 7" xfId="20781" xr:uid="{D624FCB5-F37F-4FF0-8CA9-40AE67F1948D}"/>
    <cellStyle name="Comma 2 2 2 3 3" xfId="3545" xr:uid="{00000000-0005-0000-0000-00001B0C0000}"/>
    <cellStyle name="Comma 2 2 2 3 3 2" xfId="4641" xr:uid="{00000000-0005-0000-0000-00001C0C0000}"/>
    <cellStyle name="Comma 2 2 2 3 3 2 2" xfId="6830" xr:uid="{00000000-0005-0000-0000-00001D0C0000}"/>
    <cellStyle name="Comma 2 2 2 3 3 2 2 2" xfId="11207" xr:uid="{00000000-0005-0000-0000-00001E0C0000}"/>
    <cellStyle name="Comma 2 2 2 3 3 2 2 2 2" xfId="19960" xr:uid="{00000000-0005-0000-0000-00001F0C0000}"/>
    <cellStyle name="Comma 2 2 2 3 3 2 2 2 2 2" xfId="37465" xr:uid="{FBF03771-08E4-4C17-AE86-96D91DC5EFB1}"/>
    <cellStyle name="Comma 2 2 2 3 3 2 2 2 3" xfId="28713" xr:uid="{B23AA1AC-3E7E-4D15-8E5F-A8ADD05B75B5}"/>
    <cellStyle name="Comma 2 2 2 3 3 2 2 3" xfId="15584" xr:uid="{00000000-0005-0000-0000-0000200C0000}"/>
    <cellStyle name="Comma 2 2 2 3 3 2 2 3 2" xfId="33089" xr:uid="{FDB73194-0CC2-42D2-ACC9-948BA3792411}"/>
    <cellStyle name="Comma 2 2 2 3 3 2 2 4" xfId="24337" xr:uid="{01BFB584-2FB4-44CA-99FE-54F2A0B2AFF1}"/>
    <cellStyle name="Comma 2 2 2 3 3 2 3" xfId="9019" xr:uid="{00000000-0005-0000-0000-0000210C0000}"/>
    <cellStyle name="Comma 2 2 2 3 3 2 3 2" xfId="17772" xr:uid="{00000000-0005-0000-0000-0000220C0000}"/>
    <cellStyle name="Comma 2 2 2 3 3 2 3 2 2" xfId="35277" xr:uid="{86235760-55C6-4127-AFA0-7A0B2F4C8A90}"/>
    <cellStyle name="Comma 2 2 2 3 3 2 3 3" xfId="26525" xr:uid="{0A643DBC-F826-4C72-949D-784EC8756281}"/>
    <cellStyle name="Comma 2 2 2 3 3 2 4" xfId="13396" xr:uid="{00000000-0005-0000-0000-0000230C0000}"/>
    <cellStyle name="Comma 2 2 2 3 3 2 4 2" xfId="30901" xr:uid="{D6541FAC-B154-4280-9F1C-91AB07125FE2}"/>
    <cellStyle name="Comma 2 2 2 3 3 2 5" xfId="22149" xr:uid="{E2D83795-7713-43CA-8769-7914865FDDAF}"/>
    <cellStyle name="Comma 2 2 2 3 3 3" xfId="5736" xr:uid="{00000000-0005-0000-0000-0000240C0000}"/>
    <cellStyle name="Comma 2 2 2 3 3 3 2" xfId="10113" xr:uid="{00000000-0005-0000-0000-0000250C0000}"/>
    <cellStyle name="Comma 2 2 2 3 3 3 2 2" xfId="18866" xr:uid="{00000000-0005-0000-0000-0000260C0000}"/>
    <cellStyle name="Comma 2 2 2 3 3 3 2 2 2" xfId="36371" xr:uid="{3E16CC28-5AAE-40D4-97C1-EAFB73918634}"/>
    <cellStyle name="Comma 2 2 2 3 3 3 2 3" xfId="27619" xr:uid="{9826F3FE-3D2F-4C16-B692-2985F318F974}"/>
    <cellStyle name="Comma 2 2 2 3 3 3 3" xfId="14490" xr:uid="{00000000-0005-0000-0000-0000270C0000}"/>
    <cellStyle name="Comma 2 2 2 3 3 3 3 2" xfId="31995" xr:uid="{43C20E0D-E80D-460D-B2C9-0AD399519CE9}"/>
    <cellStyle name="Comma 2 2 2 3 3 3 4" xfId="23243" xr:uid="{1B740F5B-0055-49A5-BAC8-4B2B490EB333}"/>
    <cellStyle name="Comma 2 2 2 3 3 4" xfId="7925" xr:uid="{00000000-0005-0000-0000-0000280C0000}"/>
    <cellStyle name="Comma 2 2 2 3 3 4 2" xfId="16678" xr:uid="{00000000-0005-0000-0000-0000290C0000}"/>
    <cellStyle name="Comma 2 2 2 3 3 4 2 2" xfId="34183" xr:uid="{281AD45F-9472-406B-B004-7E0A30E760EA}"/>
    <cellStyle name="Comma 2 2 2 3 3 4 3" xfId="25431" xr:uid="{DE4FE0F2-12F8-40EB-A420-51A6C4D1267D}"/>
    <cellStyle name="Comma 2 2 2 3 3 5" xfId="12302" xr:uid="{00000000-0005-0000-0000-00002A0C0000}"/>
    <cellStyle name="Comma 2 2 2 3 3 5 2" xfId="29807" xr:uid="{ECB3486D-74B0-43DA-BD7A-5F99BB259586}"/>
    <cellStyle name="Comma 2 2 2 3 3 6" xfId="21055" xr:uid="{9241E728-F8C0-49FA-9F44-4CA7B5105752}"/>
    <cellStyle name="Comma 2 2 2 3 4" xfId="4093" xr:uid="{00000000-0005-0000-0000-00002B0C0000}"/>
    <cellStyle name="Comma 2 2 2 3 4 2" xfId="6282" xr:uid="{00000000-0005-0000-0000-00002C0C0000}"/>
    <cellStyle name="Comma 2 2 2 3 4 2 2" xfId="10659" xr:uid="{00000000-0005-0000-0000-00002D0C0000}"/>
    <cellStyle name="Comma 2 2 2 3 4 2 2 2" xfId="19412" xr:uid="{00000000-0005-0000-0000-00002E0C0000}"/>
    <cellStyle name="Comma 2 2 2 3 4 2 2 2 2" xfId="36917" xr:uid="{D2F57208-0CC3-4043-8B51-A9E545A7C2D5}"/>
    <cellStyle name="Comma 2 2 2 3 4 2 2 3" xfId="28165" xr:uid="{E8B95E26-A4D0-42E1-BA95-8C52FAF34A56}"/>
    <cellStyle name="Comma 2 2 2 3 4 2 3" xfId="15036" xr:uid="{00000000-0005-0000-0000-00002F0C0000}"/>
    <cellStyle name="Comma 2 2 2 3 4 2 3 2" xfId="32541" xr:uid="{3825F941-8277-48D2-83C4-8062BE12F62B}"/>
    <cellStyle name="Comma 2 2 2 3 4 2 4" xfId="23789" xr:uid="{B4581BA7-90AB-4F53-AD5C-6EDC70983AE4}"/>
    <cellStyle name="Comma 2 2 2 3 4 3" xfId="8471" xr:uid="{00000000-0005-0000-0000-0000300C0000}"/>
    <cellStyle name="Comma 2 2 2 3 4 3 2" xfId="17224" xr:uid="{00000000-0005-0000-0000-0000310C0000}"/>
    <cellStyle name="Comma 2 2 2 3 4 3 2 2" xfId="34729" xr:uid="{B55EBF25-1D66-4769-A0F9-30379F07D357}"/>
    <cellStyle name="Comma 2 2 2 3 4 3 3" xfId="25977" xr:uid="{CB44DCA4-FE24-4D8B-9B45-18CB18157791}"/>
    <cellStyle name="Comma 2 2 2 3 4 4" xfId="12848" xr:uid="{00000000-0005-0000-0000-0000320C0000}"/>
    <cellStyle name="Comma 2 2 2 3 4 4 2" xfId="30353" xr:uid="{4A666DCE-677C-4E76-9CC8-D090888FA253}"/>
    <cellStyle name="Comma 2 2 2 3 4 5" xfId="21601" xr:uid="{F4BE1973-DEE9-46A3-8A78-563AA1B5DDBF}"/>
    <cellStyle name="Comma 2 2 2 3 5" xfId="5188" xr:uid="{00000000-0005-0000-0000-0000330C0000}"/>
    <cellStyle name="Comma 2 2 2 3 5 2" xfId="9565" xr:uid="{00000000-0005-0000-0000-0000340C0000}"/>
    <cellStyle name="Comma 2 2 2 3 5 2 2" xfId="18318" xr:uid="{00000000-0005-0000-0000-0000350C0000}"/>
    <cellStyle name="Comma 2 2 2 3 5 2 2 2" xfId="35823" xr:uid="{ABFC9B00-3C08-4A7D-AC1B-85EB6ED621F1}"/>
    <cellStyle name="Comma 2 2 2 3 5 2 3" xfId="27071" xr:uid="{0E8EE9EF-DB2A-440E-B68E-E2FE48FB355C}"/>
    <cellStyle name="Comma 2 2 2 3 5 3" xfId="13942" xr:uid="{00000000-0005-0000-0000-0000360C0000}"/>
    <cellStyle name="Comma 2 2 2 3 5 3 2" xfId="31447" xr:uid="{9380D2E7-B61C-4D54-9BAC-E6DCF46681CA}"/>
    <cellStyle name="Comma 2 2 2 3 5 4" xfId="22695" xr:uid="{FF930BDF-1C6C-41B7-9F64-69B5C6E6455F}"/>
    <cellStyle name="Comma 2 2 2 3 6" xfId="7377" xr:uid="{00000000-0005-0000-0000-0000370C0000}"/>
    <cellStyle name="Comma 2 2 2 3 6 2" xfId="16130" xr:uid="{00000000-0005-0000-0000-0000380C0000}"/>
    <cellStyle name="Comma 2 2 2 3 6 2 2" xfId="33635" xr:uid="{C8D63893-073A-4FBA-8A6A-0678F860D43F}"/>
    <cellStyle name="Comma 2 2 2 3 6 3" xfId="24883" xr:uid="{FC7F3976-1686-4294-9E00-7AEAE6320B8F}"/>
    <cellStyle name="Comma 2 2 2 3 7" xfId="11754" xr:uid="{00000000-0005-0000-0000-0000390C0000}"/>
    <cellStyle name="Comma 2 2 2 3 7 2" xfId="29259" xr:uid="{050FB2FF-ED12-46CA-BB2B-ACA254E846D3}"/>
    <cellStyle name="Comma 2 2 2 3 8" xfId="20507" xr:uid="{96C45023-DC3B-426B-94FA-5243D20B57B8}"/>
    <cellStyle name="Comma 2 2 2 4" xfId="2877" xr:uid="{00000000-0005-0000-0000-00003A0C0000}"/>
    <cellStyle name="Comma 2 2 2 4 2" xfId="3156" xr:uid="{00000000-0005-0000-0000-00003B0C0000}"/>
    <cellStyle name="Comma 2 2 2 4 2 2" xfId="3709" xr:uid="{00000000-0005-0000-0000-00003C0C0000}"/>
    <cellStyle name="Comma 2 2 2 4 2 2 2" xfId="4805" xr:uid="{00000000-0005-0000-0000-00003D0C0000}"/>
    <cellStyle name="Comma 2 2 2 4 2 2 2 2" xfId="6994" xr:uid="{00000000-0005-0000-0000-00003E0C0000}"/>
    <cellStyle name="Comma 2 2 2 4 2 2 2 2 2" xfId="11371" xr:uid="{00000000-0005-0000-0000-00003F0C0000}"/>
    <cellStyle name="Comma 2 2 2 4 2 2 2 2 2 2" xfId="20124" xr:uid="{00000000-0005-0000-0000-0000400C0000}"/>
    <cellStyle name="Comma 2 2 2 4 2 2 2 2 2 2 2" xfId="37629" xr:uid="{0D6BB829-FE2D-4895-9F07-0D1BAE79E2DA}"/>
    <cellStyle name="Comma 2 2 2 4 2 2 2 2 2 3" xfId="28877" xr:uid="{FF40C87D-F5A2-4605-AA11-1F12A1576822}"/>
    <cellStyle name="Comma 2 2 2 4 2 2 2 2 3" xfId="15748" xr:uid="{00000000-0005-0000-0000-0000410C0000}"/>
    <cellStyle name="Comma 2 2 2 4 2 2 2 2 3 2" xfId="33253" xr:uid="{A1C9F8FA-D080-47A0-AEEE-D19FF7A72B98}"/>
    <cellStyle name="Comma 2 2 2 4 2 2 2 2 4" xfId="24501" xr:uid="{64869F99-DB2C-4E43-904C-1B0B57A07923}"/>
    <cellStyle name="Comma 2 2 2 4 2 2 2 3" xfId="9183" xr:uid="{00000000-0005-0000-0000-0000420C0000}"/>
    <cellStyle name="Comma 2 2 2 4 2 2 2 3 2" xfId="17936" xr:uid="{00000000-0005-0000-0000-0000430C0000}"/>
    <cellStyle name="Comma 2 2 2 4 2 2 2 3 2 2" xfId="35441" xr:uid="{1C139D32-7F16-4A86-8CB0-6EABDB9F1156}"/>
    <cellStyle name="Comma 2 2 2 4 2 2 2 3 3" xfId="26689" xr:uid="{79B23A92-7F08-4717-B23A-30363FFAF004}"/>
    <cellStyle name="Comma 2 2 2 4 2 2 2 4" xfId="13560" xr:uid="{00000000-0005-0000-0000-0000440C0000}"/>
    <cellStyle name="Comma 2 2 2 4 2 2 2 4 2" xfId="31065" xr:uid="{BEFBD4E2-F3C2-4364-8A12-A5E31CD7DCB1}"/>
    <cellStyle name="Comma 2 2 2 4 2 2 2 5" xfId="22313" xr:uid="{56ADCE29-5AE4-4554-9377-B5D4ABE51F97}"/>
    <cellStyle name="Comma 2 2 2 4 2 2 3" xfId="5900" xr:uid="{00000000-0005-0000-0000-0000450C0000}"/>
    <cellStyle name="Comma 2 2 2 4 2 2 3 2" xfId="10277" xr:uid="{00000000-0005-0000-0000-0000460C0000}"/>
    <cellStyle name="Comma 2 2 2 4 2 2 3 2 2" xfId="19030" xr:uid="{00000000-0005-0000-0000-0000470C0000}"/>
    <cellStyle name="Comma 2 2 2 4 2 2 3 2 2 2" xfId="36535" xr:uid="{B2EAC341-0274-48BE-957D-BFFAC8409677}"/>
    <cellStyle name="Comma 2 2 2 4 2 2 3 2 3" xfId="27783" xr:uid="{A1A9AD03-3D69-40DD-9ADF-4375E0F4FD6B}"/>
    <cellStyle name="Comma 2 2 2 4 2 2 3 3" xfId="14654" xr:uid="{00000000-0005-0000-0000-0000480C0000}"/>
    <cellStyle name="Comma 2 2 2 4 2 2 3 3 2" xfId="32159" xr:uid="{307B4FF6-68AE-4554-AD8B-6E11C497934F}"/>
    <cellStyle name="Comma 2 2 2 4 2 2 3 4" xfId="23407" xr:uid="{22947D66-0AC2-41E9-A9A4-5130EC54DA50}"/>
    <cellStyle name="Comma 2 2 2 4 2 2 4" xfId="8089" xr:uid="{00000000-0005-0000-0000-0000490C0000}"/>
    <cellStyle name="Comma 2 2 2 4 2 2 4 2" xfId="16842" xr:uid="{00000000-0005-0000-0000-00004A0C0000}"/>
    <cellStyle name="Comma 2 2 2 4 2 2 4 2 2" xfId="34347" xr:uid="{2F66C571-7924-4845-9AEE-5DAA1B64163E}"/>
    <cellStyle name="Comma 2 2 2 4 2 2 4 3" xfId="25595" xr:uid="{BEE5D962-3865-48B2-A5FC-AEFEB3D84EBD}"/>
    <cellStyle name="Comma 2 2 2 4 2 2 5" xfId="12466" xr:uid="{00000000-0005-0000-0000-00004B0C0000}"/>
    <cellStyle name="Comma 2 2 2 4 2 2 5 2" xfId="29971" xr:uid="{3495F6AA-4F09-4FBE-AB93-902AE65F568D}"/>
    <cellStyle name="Comma 2 2 2 4 2 2 6" xfId="21219" xr:uid="{4AE99AA3-6FB6-42CB-9148-23FB62C80A31}"/>
    <cellStyle name="Comma 2 2 2 4 2 3" xfId="4257" xr:uid="{00000000-0005-0000-0000-00004C0C0000}"/>
    <cellStyle name="Comma 2 2 2 4 2 3 2" xfId="6446" xr:uid="{00000000-0005-0000-0000-00004D0C0000}"/>
    <cellStyle name="Comma 2 2 2 4 2 3 2 2" xfId="10823" xr:uid="{00000000-0005-0000-0000-00004E0C0000}"/>
    <cellStyle name="Comma 2 2 2 4 2 3 2 2 2" xfId="19576" xr:uid="{00000000-0005-0000-0000-00004F0C0000}"/>
    <cellStyle name="Comma 2 2 2 4 2 3 2 2 2 2" xfId="37081" xr:uid="{2B2262ED-429E-4249-83B7-8DFCD7C10FEB}"/>
    <cellStyle name="Comma 2 2 2 4 2 3 2 2 3" xfId="28329" xr:uid="{611F9A3A-5FEF-4464-976D-19B71BE9C3AF}"/>
    <cellStyle name="Comma 2 2 2 4 2 3 2 3" xfId="15200" xr:uid="{00000000-0005-0000-0000-0000500C0000}"/>
    <cellStyle name="Comma 2 2 2 4 2 3 2 3 2" xfId="32705" xr:uid="{65294616-FE53-449A-B2F0-2A3FE900FCAE}"/>
    <cellStyle name="Comma 2 2 2 4 2 3 2 4" xfId="23953" xr:uid="{12639633-FDBC-4C74-A8AA-1AB456725E19}"/>
    <cellStyle name="Comma 2 2 2 4 2 3 3" xfId="8635" xr:uid="{00000000-0005-0000-0000-0000510C0000}"/>
    <cellStyle name="Comma 2 2 2 4 2 3 3 2" xfId="17388" xr:uid="{00000000-0005-0000-0000-0000520C0000}"/>
    <cellStyle name="Comma 2 2 2 4 2 3 3 2 2" xfId="34893" xr:uid="{57BE31BD-743B-48E7-B960-AAD1CD0940E0}"/>
    <cellStyle name="Comma 2 2 2 4 2 3 3 3" xfId="26141" xr:uid="{1CE32318-0688-4D5A-ABAD-25D9BC5C0ADA}"/>
    <cellStyle name="Comma 2 2 2 4 2 3 4" xfId="13012" xr:uid="{00000000-0005-0000-0000-0000530C0000}"/>
    <cellStyle name="Comma 2 2 2 4 2 3 4 2" xfId="30517" xr:uid="{BE405DB3-9B50-4DC9-9095-12A9B84433D7}"/>
    <cellStyle name="Comma 2 2 2 4 2 3 5" xfId="21765" xr:uid="{A2C0BB13-1254-43ED-8F54-760993CEC500}"/>
    <cellStyle name="Comma 2 2 2 4 2 4" xfId="5352" xr:uid="{00000000-0005-0000-0000-0000540C0000}"/>
    <cellStyle name="Comma 2 2 2 4 2 4 2" xfId="9729" xr:uid="{00000000-0005-0000-0000-0000550C0000}"/>
    <cellStyle name="Comma 2 2 2 4 2 4 2 2" xfId="18482" xr:uid="{00000000-0005-0000-0000-0000560C0000}"/>
    <cellStyle name="Comma 2 2 2 4 2 4 2 2 2" xfId="35987" xr:uid="{8CEC3003-20C9-4E95-BD6B-9FB33F5A84FD}"/>
    <cellStyle name="Comma 2 2 2 4 2 4 2 3" xfId="27235" xr:uid="{D9D353D7-B69B-4FBF-AAD8-B9D9F56B3653}"/>
    <cellStyle name="Comma 2 2 2 4 2 4 3" xfId="14106" xr:uid="{00000000-0005-0000-0000-0000570C0000}"/>
    <cellStyle name="Comma 2 2 2 4 2 4 3 2" xfId="31611" xr:uid="{3B2A80AC-86A9-4B1D-B189-2463D0DF838A}"/>
    <cellStyle name="Comma 2 2 2 4 2 4 4" xfId="22859" xr:uid="{FD362220-299F-4D33-85A4-78DE0F40AB0A}"/>
    <cellStyle name="Comma 2 2 2 4 2 5" xfId="7541" xr:uid="{00000000-0005-0000-0000-0000580C0000}"/>
    <cellStyle name="Comma 2 2 2 4 2 5 2" xfId="16294" xr:uid="{00000000-0005-0000-0000-0000590C0000}"/>
    <cellStyle name="Comma 2 2 2 4 2 5 2 2" xfId="33799" xr:uid="{D3A7F3D1-844E-4312-8FA8-D1A25D64AFA3}"/>
    <cellStyle name="Comma 2 2 2 4 2 5 3" xfId="25047" xr:uid="{572CBC43-94AD-4738-84FC-93BDC574F269}"/>
    <cellStyle name="Comma 2 2 2 4 2 6" xfId="11918" xr:uid="{00000000-0005-0000-0000-00005A0C0000}"/>
    <cellStyle name="Comma 2 2 2 4 2 6 2" xfId="29423" xr:uid="{93EB4242-87E6-4D10-B3FA-9D9A9E384F50}"/>
    <cellStyle name="Comma 2 2 2 4 2 7" xfId="20671" xr:uid="{2F50BA97-DC47-46A0-9844-4AAEDAEE3020}"/>
    <cellStyle name="Comma 2 2 2 4 3" xfId="3435" xr:uid="{00000000-0005-0000-0000-00005B0C0000}"/>
    <cellStyle name="Comma 2 2 2 4 3 2" xfId="4531" xr:uid="{00000000-0005-0000-0000-00005C0C0000}"/>
    <cellStyle name="Comma 2 2 2 4 3 2 2" xfId="6720" xr:uid="{00000000-0005-0000-0000-00005D0C0000}"/>
    <cellStyle name="Comma 2 2 2 4 3 2 2 2" xfId="11097" xr:uid="{00000000-0005-0000-0000-00005E0C0000}"/>
    <cellStyle name="Comma 2 2 2 4 3 2 2 2 2" xfId="19850" xr:uid="{00000000-0005-0000-0000-00005F0C0000}"/>
    <cellStyle name="Comma 2 2 2 4 3 2 2 2 2 2" xfId="37355" xr:uid="{BAB4BECD-E32B-4792-8E44-600DE5EA3B18}"/>
    <cellStyle name="Comma 2 2 2 4 3 2 2 2 3" xfId="28603" xr:uid="{F41184BF-5520-46F5-A78D-915E8738CC03}"/>
    <cellStyle name="Comma 2 2 2 4 3 2 2 3" xfId="15474" xr:uid="{00000000-0005-0000-0000-0000600C0000}"/>
    <cellStyle name="Comma 2 2 2 4 3 2 2 3 2" xfId="32979" xr:uid="{0B547D15-95E5-4F65-AF13-C39BC6682300}"/>
    <cellStyle name="Comma 2 2 2 4 3 2 2 4" xfId="24227" xr:uid="{14B3A3C7-303C-406B-9CD7-EA703FF16703}"/>
    <cellStyle name="Comma 2 2 2 4 3 2 3" xfId="8909" xr:uid="{00000000-0005-0000-0000-0000610C0000}"/>
    <cellStyle name="Comma 2 2 2 4 3 2 3 2" xfId="17662" xr:uid="{00000000-0005-0000-0000-0000620C0000}"/>
    <cellStyle name="Comma 2 2 2 4 3 2 3 2 2" xfId="35167" xr:uid="{A5874C4E-B14C-4873-AAF1-E304765C3CBC}"/>
    <cellStyle name="Comma 2 2 2 4 3 2 3 3" xfId="26415" xr:uid="{08B7B657-4D93-475D-8329-1D4F9EBD3669}"/>
    <cellStyle name="Comma 2 2 2 4 3 2 4" xfId="13286" xr:uid="{00000000-0005-0000-0000-0000630C0000}"/>
    <cellStyle name="Comma 2 2 2 4 3 2 4 2" xfId="30791" xr:uid="{6403D9CD-549B-404B-B54C-08B1FAB3914D}"/>
    <cellStyle name="Comma 2 2 2 4 3 2 5" xfId="22039" xr:uid="{1BE1AAE8-12AC-41C8-B37B-54E0359C72DC}"/>
    <cellStyle name="Comma 2 2 2 4 3 3" xfId="5626" xr:uid="{00000000-0005-0000-0000-0000640C0000}"/>
    <cellStyle name="Comma 2 2 2 4 3 3 2" xfId="10003" xr:uid="{00000000-0005-0000-0000-0000650C0000}"/>
    <cellStyle name="Comma 2 2 2 4 3 3 2 2" xfId="18756" xr:uid="{00000000-0005-0000-0000-0000660C0000}"/>
    <cellStyle name="Comma 2 2 2 4 3 3 2 2 2" xfId="36261" xr:uid="{A38ABED5-A104-46C6-94A6-7892CC58C2E2}"/>
    <cellStyle name="Comma 2 2 2 4 3 3 2 3" xfId="27509" xr:uid="{140D9A26-1B51-48CE-9DB8-F7C2F84D0A1A}"/>
    <cellStyle name="Comma 2 2 2 4 3 3 3" xfId="14380" xr:uid="{00000000-0005-0000-0000-0000670C0000}"/>
    <cellStyle name="Comma 2 2 2 4 3 3 3 2" xfId="31885" xr:uid="{3B5795BB-022E-4CEB-85F1-0AEA6F74864C}"/>
    <cellStyle name="Comma 2 2 2 4 3 3 4" xfId="23133" xr:uid="{4F7E9D83-276E-446A-8796-D9BE0D68C4D7}"/>
    <cellStyle name="Comma 2 2 2 4 3 4" xfId="7815" xr:uid="{00000000-0005-0000-0000-0000680C0000}"/>
    <cellStyle name="Comma 2 2 2 4 3 4 2" xfId="16568" xr:uid="{00000000-0005-0000-0000-0000690C0000}"/>
    <cellStyle name="Comma 2 2 2 4 3 4 2 2" xfId="34073" xr:uid="{1805C9E1-D4A3-48E6-9578-63F2BD44AE02}"/>
    <cellStyle name="Comma 2 2 2 4 3 4 3" xfId="25321" xr:uid="{405575E0-7FC6-4752-A7CE-505D14B49E4E}"/>
    <cellStyle name="Comma 2 2 2 4 3 5" xfId="12192" xr:uid="{00000000-0005-0000-0000-00006A0C0000}"/>
    <cellStyle name="Comma 2 2 2 4 3 5 2" xfId="29697" xr:uid="{9C9D5161-23FF-45DA-A7E1-F7079DEDD06C}"/>
    <cellStyle name="Comma 2 2 2 4 3 6" xfId="20945" xr:uid="{5E2A1F20-B777-4945-99B2-5F6BB827AF0F}"/>
    <cellStyle name="Comma 2 2 2 4 4" xfId="3983" xr:uid="{00000000-0005-0000-0000-00006B0C0000}"/>
    <cellStyle name="Comma 2 2 2 4 4 2" xfId="6172" xr:uid="{00000000-0005-0000-0000-00006C0C0000}"/>
    <cellStyle name="Comma 2 2 2 4 4 2 2" xfId="10549" xr:uid="{00000000-0005-0000-0000-00006D0C0000}"/>
    <cellStyle name="Comma 2 2 2 4 4 2 2 2" xfId="19302" xr:uid="{00000000-0005-0000-0000-00006E0C0000}"/>
    <cellStyle name="Comma 2 2 2 4 4 2 2 2 2" xfId="36807" xr:uid="{1EBB1C2E-F358-4FA0-9B7E-CA2A74729DE8}"/>
    <cellStyle name="Comma 2 2 2 4 4 2 2 3" xfId="28055" xr:uid="{435A8F2F-41E9-45C8-AA24-D066656D6B9E}"/>
    <cellStyle name="Comma 2 2 2 4 4 2 3" xfId="14926" xr:uid="{00000000-0005-0000-0000-00006F0C0000}"/>
    <cellStyle name="Comma 2 2 2 4 4 2 3 2" xfId="32431" xr:uid="{84E47D00-B80A-4E22-BCE2-7B8115469F87}"/>
    <cellStyle name="Comma 2 2 2 4 4 2 4" xfId="23679" xr:uid="{D1AB7C1C-E8E4-4B4B-A935-39C788EE5B29}"/>
    <cellStyle name="Comma 2 2 2 4 4 3" xfId="8361" xr:uid="{00000000-0005-0000-0000-0000700C0000}"/>
    <cellStyle name="Comma 2 2 2 4 4 3 2" xfId="17114" xr:uid="{00000000-0005-0000-0000-0000710C0000}"/>
    <cellStyle name="Comma 2 2 2 4 4 3 2 2" xfId="34619" xr:uid="{8BCAA038-5B98-40EF-ACC1-9EDF00E629BE}"/>
    <cellStyle name="Comma 2 2 2 4 4 3 3" xfId="25867" xr:uid="{014E1EFA-F5BE-479C-AAD9-3AFAF11BE69E}"/>
    <cellStyle name="Comma 2 2 2 4 4 4" xfId="12738" xr:uid="{00000000-0005-0000-0000-0000720C0000}"/>
    <cellStyle name="Comma 2 2 2 4 4 4 2" xfId="30243" xr:uid="{C3FE9EE3-0787-4082-9A97-3FEF54AA8AFE}"/>
    <cellStyle name="Comma 2 2 2 4 4 5" xfId="21491" xr:uid="{68D5283A-E5CF-4DE0-88A4-FBFE599115ED}"/>
    <cellStyle name="Comma 2 2 2 4 5" xfId="5078" xr:uid="{00000000-0005-0000-0000-0000730C0000}"/>
    <cellStyle name="Comma 2 2 2 4 5 2" xfId="9455" xr:uid="{00000000-0005-0000-0000-0000740C0000}"/>
    <cellStyle name="Comma 2 2 2 4 5 2 2" xfId="18208" xr:uid="{00000000-0005-0000-0000-0000750C0000}"/>
    <cellStyle name="Comma 2 2 2 4 5 2 2 2" xfId="35713" xr:uid="{EA4D20C4-4CE8-447F-9A53-15C5715A2F8A}"/>
    <cellStyle name="Comma 2 2 2 4 5 2 3" xfId="26961" xr:uid="{233D260A-6F3F-4E6B-8229-F35C3450302E}"/>
    <cellStyle name="Comma 2 2 2 4 5 3" xfId="13832" xr:uid="{00000000-0005-0000-0000-0000760C0000}"/>
    <cellStyle name="Comma 2 2 2 4 5 3 2" xfId="31337" xr:uid="{916FA247-9390-4C33-85C6-C9549853BA93}"/>
    <cellStyle name="Comma 2 2 2 4 5 4" xfId="22585" xr:uid="{7D417E85-71F7-48AA-A791-5599702B4457}"/>
    <cellStyle name="Comma 2 2 2 4 6" xfId="7267" xr:uid="{00000000-0005-0000-0000-0000770C0000}"/>
    <cellStyle name="Comma 2 2 2 4 6 2" xfId="16020" xr:uid="{00000000-0005-0000-0000-0000780C0000}"/>
    <cellStyle name="Comma 2 2 2 4 6 2 2" xfId="33525" xr:uid="{D4F08057-A762-451C-A4ED-C3742034109E}"/>
    <cellStyle name="Comma 2 2 2 4 6 3" xfId="24773" xr:uid="{77EC5A33-8F2D-4B40-A403-138B7A1B4FB8}"/>
    <cellStyle name="Comma 2 2 2 4 7" xfId="11644" xr:uid="{00000000-0005-0000-0000-0000790C0000}"/>
    <cellStyle name="Comma 2 2 2 4 7 2" xfId="29149" xr:uid="{FB17949D-B007-4A91-8143-70556438DE85}"/>
    <cellStyle name="Comma 2 2 2 4 8" xfId="20397" xr:uid="{A9FAFF50-CC2A-430F-9184-4A368926996F}"/>
    <cellStyle name="Comma 2 2 2 5" xfId="3106" xr:uid="{00000000-0005-0000-0000-00007A0C0000}"/>
    <cellStyle name="Comma 2 2 2 5 2" xfId="3660" xr:uid="{00000000-0005-0000-0000-00007B0C0000}"/>
    <cellStyle name="Comma 2 2 2 5 2 2" xfId="4756" xr:uid="{00000000-0005-0000-0000-00007C0C0000}"/>
    <cellStyle name="Comma 2 2 2 5 2 2 2" xfId="6945" xr:uid="{00000000-0005-0000-0000-00007D0C0000}"/>
    <cellStyle name="Comma 2 2 2 5 2 2 2 2" xfId="11322" xr:uid="{00000000-0005-0000-0000-00007E0C0000}"/>
    <cellStyle name="Comma 2 2 2 5 2 2 2 2 2" xfId="20075" xr:uid="{00000000-0005-0000-0000-00007F0C0000}"/>
    <cellStyle name="Comma 2 2 2 5 2 2 2 2 2 2" xfId="37580" xr:uid="{D3E2533C-A695-4C34-AC6D-0EAC4A59EA37}"/>
    <cellStyle name="Comma 2 2 2 5 2 2 2 2 3" xfId="28828" xr:uid="{C5A9FDC8-55AD-4098-87CF-95A9044D1384}"/>
    <cellStyle name="Comma 2 2 2 5 2 2 2 3" xfId="15699" xr:uid="{00000000-0005-0000-0000-0000800C0000}"/>
    <cellStyle name="Comma 2 2 2 5 2 2 2 3 2" xfId="33204" xr:uid="{01239FA5-9FDA-48F9-901D-E566AA075301}"/>
    <cellStyle name="Comma 2 2 2 5 2 2 2 4" xfId="24452" xr:uid="{1E9B1F71-FE7D-4F73-B7B3-342CAE8CD157}"/>
    <cellStyle name="Comma 2 2 2 5 2 2 3" xfId="9134" xr:uid="{00000000-0005-0000-0000-0000810C0000}"/>
    <cellStyle name="Comma 2 2 2 5 2 2 3 2" xfId="17887" xr:uid="{00000000-0005-0000-0000-0000820C0000}"/>
    <cellStyle name="Comma 2 2 2 5 2 2 3 2 2" xfId="35392" xr:uid="{9082D0BA-B4C0-4498-9218-404973A1CAF2}"/>
    <cellStyle name="Comma 2 2 2 5 2 2 3 3" xfId="26640" xr:uid="{8B35EB73-E004-4B91-8910-87AB26530149}"/>
    <cellStyle name="Comma 2 2 2 5 2 2 4" xfId="13511" xr:uid="{00000000-0005-0000-0000-0000830C0000}"/>
    <cellStyle name="Comma 2 2 2 5 2 2 4 2" xfId="31016" xr:uid="{B534EBA6-0FB5-4B26-A186-9B0FFA624315}"/>
    <cellStyle name="Comma 2 2 2 5 2 2 5" xfId="22264" xr:uid="{54A8E520-83C9-4349-9A85-6C02A2968773}"/>
    <cellStyle name="Comma 2 2 2 5 2 3" xfId="5851" xr:uid="{00000000-0005-0000-0000-0000840C0000}"/>
    <cellStyle name="Comma 2 2 2 5 2 3 2" xfId="10228" xr:uid="{00000000-0005-0000-0000-0000850C0000}"/>
    <cellStyle name="Comma 2 2 2 5 2 3 2 2" xfId="18981" xr:uid="{00000000-0005-0000-0000-0000860C0000}"/>
    <cellStyle name="Comma 2 2 2 5 2 3 2 2 2" xfId="36486" xr:uid="{B8EA2877-55D4-410C-9961-93B1D132AF60}"/>
    <cellStyle name="Comma 2 2 2 5 2 3 2 3" xfId="27734" xr:uid="{FA38B170-DF5F-4958-ACB5-36AE73A58A37}"/>
    <cellStyle name="Comma 2 2 2 5 2 3 3" xfId="14605" xr:uid="{00000000-0005-0000-0000-0000870C0000}"/>
    <cellStyle name="Comma 2 2 2 5 2 3 3 2" xfId="32110" xr:uid="{612F264B-4466-46E2-BEFB-554F593A1B23}"/>
    <cellStyle name="Comma 2 2 2 5 2 3 4" xfId="23358" xr:uid="{DC48AAE4-730F-4FF2-A513-DBFB1EC42E84}"/>
    <cellStyle name="Comma 2 2 2 5 2 4" xfId="8040" xr:uid="{00000000-0005-0000-0000-0000880C0000}"/>
    <cellStyle name="Comma 2 2 2 5 2 4 2" xfId="16793" xr:uid="{00000000-0005-0000-0000-0000890C0000}"/>
    <cellStyle name="Comma 2 2 2 5 2 4 2 2" xfId="34298" xr:uid="{615BECAE-C35D-4737-89E7-5FF8E0BD7C34}"/>
    <cellStyle name="Comma 2 2 2 5 2 4 3" xfId="25546" xr:uid="{046988EC-7239-4C62-A60A-34A552F83FEB}"/>
    <cellStyle name="Comma 2 2 2 5 2 5" xfId="12417" xr:uid="{00000000-0005-0000-0000-00008A0C0000}"/>
    <cellStyle name="Comma 2 2 2 5 2 5 2" xfId="29922" xr:uid="{8F612E12-33FB-44D5-92A3-4B8D52998F31}"/>
    <cellStyle name="Comma 2 2 2 5 2 6" xfId="21170" xr:uid="{03DC998F-13AB-44B4-800D-9AA3EAC7E94E}"/>
    <cellStyle name="Comma 2 2 2 5 3" xfId="4208" xr:uid="{00000000-0005-0000-0000-00008B0C0000}"/>
    <cellStyle name="Comma 2 2 2 5 3 2" xfId="6397" xr:uid="{00000000-0005-0000-0000-00008C0C0000}"/>
    <cellStyle name="Comma 2 2 2 5 3 2 2" xfId="10774" xr:uid="{00000000-0005-0000-0000-00008D0C0000}"/>
    <cellStyle name="Comma 2 2 2 5 3 2 2 2" xfId="19527" xr:uid="{00000000-0005-0000-0000-00008E0C0000}"/>
    <cellStyle name="Comma 2 2 2 5 3 2 2 2 2" xfId="37032" xr:uid="{D7C9DCE6-26E3-472D-8DCC-86F183EED9CE}"/>
    <cellStyle name="Comma 2 2 2 5 3 2 2 3" xfId="28280" xr:uid="{8B1E3467-0ADD-48A3-A3C1-EB9D17DBF0CE}"/>
    <cellStyle name="Comma 2 2 2 5 3 2 3" xfId="15151" xr:uid="{00000000-0005-0000-0000-00008F0C0000}"/>
    <cellStyle name="Comma 2 2 2 5 3 2 3 2" xfId="32656" xr:uid="{0083915B-EA56-46FE-AE50-87AB93D0678A}"/>
    <cellStyle name="Comma 2 2 2 5 3 2 4" xfId="23904" xr:uid="{1F9B588A-E7AC-46BF-A4F2-691E29B862E6}"/>
    <cellStyle name="Comma 2 2 2 5 3 3" xfId="8586" xr:uid="{00000000-0005-0000-0000-0000900C0000}"/>
    <cellStyle name="Comma 2 2 2 5 3 3 2" xfId="17339" xr:uid="{00000000-0005-0000-0000-0000910C0000}"/>
    <cellStyle name="Comma 2 2 2 5 3 3 2 2" xfId="34844" xr:uid="{144F46EA-7D88-4AF7-9420-D210C8722FE4}"/>
    <cellStyle name="Comma 2 2 2 5 3 3 3" xfId="26092" xr:uid="{D3601B3E-F664-4AA3-A28A-9D7002DB68D9}"/>
    <cellStyle name="Comma 2 2 2 5 3 4" xfId="12963" xr:uid="{00000000-0005-0000-0000-0000920C0000}"/>
    <cellStyle name="Comma 2 2 2 5 3 4 2" xfId="30468" xr:uid="{4EFF5DEE-303C-4BD3-9EC2-004C1EEFC96F}"/>
    <cellStyle name="Comma 2 2 2 5 3 5" xfId="21716" xr:uid="{44C349F3-0053-4485-A6FD-82565AFC4C5B}"/>
    <cellStyle name="Comma 2 2 2 5 4" xfId="5303" xr:uid="{00000000-0005-0000-0000-0000930C0000}"/>
    <cellStyle name="Comma 2 2 2 5 4 2" xfId="9680" xr:uid="{00000000-0005-0000-0000-0000940C0000}"/>
    <cellStyle name="Comma 2 2 2 5 4 2 2" xfId="18433" xr:uid="{00000000-0005-0000-0000-0000950C0000}"/>
    <cellStyle name="Comma 2 2 2 5 4 2 2 2" xfId="35938" xr:uid="{0557A651-0B5C-45A6-BD94-A6CE98CD69A4}"/>
    <cellStyle name="Comma 2 2 2 5 4 2 3" xfId="27186" xr:uid="{C02A66E2-F2A8-457C-90DA-663ECA33D172}"/>
    <cellStyle name="Comma 2 2 2 5 4 3" xfId="14057" xr:uid="{00000000-0005-0000-0000-0000960C0000}"/>
    <cellStyle name="Comma 2 2 2 5 4 3 2" xfId="31562" xr:uid="{D2C90692-C90C-4287-B954-10181B79504A}"/>
    <cellStyle name="Comma 2 2 2 5 4 4" xfId="22810" xr:uid="{F3859DAD-06B0-429A-B967-70088A67A0D3}"/>
    <cellStyle name="Comma 2 2 2 5 5" xfId="7492" xr:uid="{00000000-0005-0000-0000-0000970C0000}"/>
    <cellStyle name="Comma 2 2 2 5 5 2" xfId="16245" xr:uid="{00000000-0005-0000-0000-0000980C0000}"/>
    <cellStyle name="Comma 2 2 2 5 5 2 2" xfId="33750" xr:uid="{574B4EC3-C8A6-4299-9F52-2BD518501FCE}"/>
    <cellStyle name="Comma 2 2 2 5 5 3" xfId="24998" xr:uid="{5E9C9C3C-3F4D-4542-9F47-E0F472F9C136}"/>
    <cellStyle name="Comma 2 2 2 5 6" xfId="11869" xr:uid="{00000000-0005-0000-0000-0000990C0000}"/>
    <cellStyle name="Comma 2 2 2 5 6 2" xfId="29374" xr:uid="{2D91BB54-77F0-4C8C-9AB6-BB02D72C7BFD}"/>
    <cellStyle name="Comma 2 2 2 5 7" xfId="20622" xr:uid="{E80C3650-07E4-43BB-B57D-6F54CE638D41}"/>
    <cellStyle name="Comma 2 2 2 6" xfId="3385" xr:uid="{00000000-0005-0000-0000-00009A0C0000}"/>
    <cellStyle name="Comma 2 2 2 6 2" xfId="4482" xr:uid="{00000000-0005-0000-0000-00009B0C0000}"/>
    <cellStyle name="Comma 2 2 2 6 2 2" xfId="6671" xr:uid="{00000000-0005-0000-0000-00009C0C0000}"/>
    <cellStyle name="Comma 2 2 2 6 2 2 2" xfId="11048" xr:uid="{00000000-0005-0000-0000-00009D0C0000}"/>
    <cellStyle name="Comma 2 2 2 6 2 2 2 2" xfId="19801" xr:uid="{00000000-0005-0000-0000-00009E0C0000}"/>
    <cellStyle name="Comma 2 2 2 6 2 2 2 2 2" xfId="37306" xr:uid="{7105AA5E-FFF4-40F2-AF0C-68496151030F}"/>
    <cellStyle name="Comma 2 2 2 6 2 2 2 3" xfId="28554" xr:uid="{CD25AC05-A656-4EEC-8D09-A33B286F2A8C}"/>
    <cellStyle name="Comma 2 2 2 6 2 2 3" xfId="15425" xr:uid="{00000000-0005-0000-0000-00009F0C0000}"/>
    <cellStyle name="Comma 2 2 2 6 2 2 3 2" xfId="32930" xr:uid="{C49F8193-E08E-4B02-9B73-B03AB1692BEE}"/>
    <cellStyle name="Comma 2 2 2 6 2 2 4" xfId="24178" xr:uid="{7C91D332-99CB-4F12-BEA9-5E8D0F2C524E}"/>
    <cellStyle name="Comma 2 2 2 6 2 3" xfId="8860" xr:uid="{00000000-0005-0000-0000-0000A00C0000}"/>
    <cellStyle name="Comma 2 2 2 6 2 3 2" xfId="17613" xr:uid="{00000000-0005-0000-0000-0000A10C0000}"/>
    <cellStyle name="Comma 2 2 2 6 2 3 2 2" xfId="35118" xr:uid="{7B5370EA-46D3-475F-BC3A-5B47254BDB31}"/>
    <cellStyle name="Comma 2 2 2 6 2 3 3" xfId="26366" xr:uid="{3C3B14E4-A37A-4E1E-8D02-041D02C71C1C}"/>
    <cellStyle name="Comma 2 2 2 6 2 4" xfId="13237" xr:uid="{00000000-0005-0000-0000-0000A20C0000}"/>
    <cellStyle name="Comma 2 2 2 6 2 4 2" xfId="30742" xr:uid="{093BF642-979E-4A30-AB66-AA5BAC643C5F}"/>
    <cellStyle name="Comma 2 2 2 6 2 5" xfId="21990" xr:uid="{178971BB-048E-4B18-8E64-E0A2B2693139}"/>
    <cellStyle name="Comma 2 2 2 6 3" xfId="5577" xr:uid="{00000000-0005-0000-0000-0000A30C0000}"/>
    <cellStyle name="Comma 2 2 2 6 3 2" xfId="9954" xr:uid="{00000000-0005-0000-0000-0000A40C0000}"/>
    <cellStyle name="Comma 2 2 2 6 3 2 2" xfId="18707" xr:uid="{00000000-0005-0000-0000-0000A50C0000}"/>
    <cellStyle name="Comma 2 2 2 6 3 2 2 2" xfId="36212" xr:uid="{F66C25C1-41DC-4D31-8606-305EF6335B1A}"/>
    <cellStyle name="Comma 2 2 2 6 3 2 3" xfId="27460" xr:uid="{1D209139-3776-4368-9565-38BF00006216}"/>
    <cellStyle name="Comma 2 2 2 6 3 3" xfId="14331" xr:uid="{00000000-0005-0000-0000-0000A60C0000}"/>
    <cellStyle name="Comma 2 2 2 6 3 3 2" xfId="31836" xr:uid="{5245EAF1-06DC-4E59-91A2-DC9364528934}"/>
    <cellStyle name="Comma 2 2 2 6 3 4" xfId="23084" xr:uid="{C5D98A56-1B0D-4064-BA67-FFA54EDB417D}"/>
    <cellStyle name="Comma 2 2 2 6 4" xfId="7766" xr:uid="{00000000-0005-0000-0000-0000A70C0000}"/>
    <cellStyle name="Comma 2 2 2 6 4 2" xfId="16519" xr:uid="{00000000-0005-0000-0000-0000A80C0000}"/>
    <cellStyle name="Comma 2 2 2 6 4 2 2" xfId="34024" xr:uid="{A50BF31E-195E-497C-8936-79D1A86F31F2}"/>
    <cellStyle name="Comma 2 2 2 6 4 3" xfId="25272" xr:uid="{D3A36E46-E1D8-4726-9E09-F33E252D236F}"/>
    <cellStyle name="Comma 2 2 2 6 5" xfId="12143" xr:uid="{00000000-0005-0000-0000-0000A90C0000}"/>
    <cellStyle name="Comma 2 2 2 6 5 2" xfId="29648" xr:uid="{54EF29BF-9FF4-41DE-9B56-CA9C6BD3E9B4}"/>
    <cellStyle name="Comma 2 2 2 6 6" xfId="20896" xr:uid="{04791C14-FF3E-4DF0-AEEF-A6FBDEEAEEF8}"/>
    <cellStyle name="Comma 2 2 2 7" xfId="3935" xr:uid="{00000000-0005-0000-0000-0000AA0C0000}"/>
    <cellStyle name="Comma 2 2 2 7 2" xfId="6124" xr:uid="{00000000-0005-0000-0000-0000AB0C0000}"/>
    <cellStyle name="Comma 2 2 2 7 2 2" xfId="10501" xr:uid="{00000000-0005-0000-0000-0000AC0C0000}"/>
    <cellStyle name="Comma 2 2 2 7 2 2 2" xfId="19254" xr:uid="{00000000-0005-0000-0000-0000AD0C0000}"/>
    <cellStyle name="Comma 2 2 2 7 2 2 2 2" xfId="36759" xr:uid="{4ED0F930-8431-47DB-A126-9F4CAF3CE6D4}"/>
    <cellStyle name="Comma 2 2 2 7 2 2 3" xfId="28007" xr:uid="{129F716C-ABE6-4124-BF56-BDA3D45864AA}"/>
    <cellStyle name="Comma 2 2 2 7 2 3" xfId="14878" xr:uid="{00000000-0005-0000-0000-0000AE0C0000}"/>
    <cellStyle name="Comma 2 2 2 7 2 3 2" xfId="32383" xr:uid="{3AB28A68-247F-4AD1-82A5-F8D29458FBCA}"/>
    <cellStyle name="Comma 2 2 2 7 2 4" xfId="23631" xr:uid="{D5E80B1F-676D-4C62-8BC1-DE7633C0113E}"/>
    <cellStyle name="Comma 2 2 2 7 3" xfId="8313" xr:uid="{00000000-0005-0000-0000-0000AF0C0000}"/>
    <cellStyle name="Comma 2 2 2 7 3 2" xfId="17066" xr:uid="{00000000-0005-0000-0000-0000B00C0000}"/>
    <cellStyle name="Comma 2 2 2 7 3 2 2" xfId="34571" xr:uid="{58DB00FE-6F95-4C1C-968F-5328F71B8F79}"/>
    <cellStyle name="Comma 2 2 2 7 3 3" xfId="25819" xr:uid="{7597C19D-42E2-4171-9F31-E05F61460A9B}"/>
    <cellStyle name="Comma 2 2 2 7 4" xfId="12690" xr:uid="{00000000-0005-0000-0000-0000B10C0000}"/>
    <cellStyle name="Comma 2 2 2 7 4 2" xfId="30195" xr:uid="{0C2DC2F8-2359-421F-B6F7-0D576395160E}"/>
    <cellStyle name="Comma 2 2 2 7 5" xfId="21443" xr:uid="{ABAFD71A-BBE3-4BBD-A130-5AE5C1ED60F8}"/>
    <cellStyle name="Comma 2 2 2 8" xfId="5030" xr:uid="{00000000-0005-0000-0000-0000B20C0000}"/>
    <cellStyle name="Comma 2 2 2 8 2" xfId="9407" xr:uid="{00000000-0005-0000-0000-0000B30C0000}"/>
    <cellStyle name="Comma 2 2 2 8 2 2" xfId="18160" xr:uid="{00000000-0005-0000-0000-0000B40C0000}"/>
    <cellStyle name="Comma 2 2 2 8 2 2 2" xfId="35665" xr:uid="{FB162ADA-4DFD-4ED7-8272-EBBDD03220F3}"/>
    <cellStyle name="Comma 2 2 2 8 2 3" xfId="26913" xr:uid="{374464EF-448E-4241-98F6-04239B5A9D37}"/>
    <cellStyle name="Comma 2 2 2 8 3" xfId="13784" xr:uid="{00000000-0005-0000-0000-0000B50C0000}"/>
    <cellStyle name="Comma 2 2 2 8 3 2" xfId="31289" xr:uid="{60C30FCD-0A2C-4A5F-B8C5-92AFA4196795}"/>
    <cellStyle name="Comma 2 2 2 8 4" xfId="22537" xr:uid="{2D42C240-C274-4D91-8DAC-4BE0481E0223}"/>
    <cellStyle name="Comma 2 2 2 9" xfId="7219" xr:uid="{00000000-0005-0000-0000-0000B60C0000}"/>
    <cellStyle name="Comma 2 2 2 9 2" xfId="15972" xr:uid="{00000000-0005-0000-0000-0000B70C0000}"/>
    <cellStyle name="Comma 2 2 2 9 2 2" xfId="33477" xr:uid="{522A37EC-043E-4228-B582-536F09BBBFAC}"/>
    <cellStyle name="Comma 2 2 2 9 3" xfId="24725" xr:uid="{F90568E3-CE0D-4FF9-972B-F6EDCBF84204}"/>
    <cellStyle name="Comma 2 2 3" xfId="2930" xr:uid="{00000000-0005-0000-0000-0000B80C0000}"/>
    <cellStyle name="Comma 2 2 3 2" xfId="3042" xr:uid="{00000000-0005-0000-0000-0000B90C0000}"/>
    <cellStyle name="Comma 2 2 3 2 2" xfId="3318" xr:uid="{00000000-0005-0000-0000-0000BA0C0000}"/>
    <cellStyle name="Comma 2 2 3 2 2 2" xfId="3871" xr:uid="{00000000-0005-0000-0000-0000BB0C0000}"/>
    <cellStyle name="Comma 2 2 3 2 2 2 2" xfId="4967" xr:uid="{00000000-0005-0000-0000-0000BC0C0000}"/>
    <cellStyle name="Comma 2 2 3 2 2 2 2 2" xfId="7156" xr:uid="{00000000-0005-0000-0000-0000BD0C0000}"/>
    <cellStyle name="Comma 2 2 3 2 2 2 2 2 2" xfId="11533" xr:uid="{00000000-0005-0000-0000-0000BE0C0000}"/>
    <cellStyle name="Comma 2 2 3 2 2 2 2 2 2 2" xfId="20286" xr:uid="{00000000-0005-0000-0000-0000BF0C0000}"/>
    <cellStyle name="Comma 2 2 3 2 2 2 2 2 2 2 2" xfId="37791" xr:uid="{3E0204F6-68FC-4634-9A08-2C15CFFB0F76}"/>
    <cellStyle name="Comma 2 2 3 2 2 2 2 2 2 3" xfId="29039" xr:uid="{BFEBBB0C-E182-4F90-A829-BB5B164878EC}"/>
    <cellStyle name="Comma 2 2 3 2 2 2 2 2 3" xfId="15910" xr:uid="{00000000-0005-0000-0000-0000C00C0000}"/>
    <cellStyle name="Comma 2 2 3 2 2 2 2 2 3 2" xfId="33415" xr:uid="{25D5E774-3699-41C5-B075-B73EB6082A24}"/>
    <cellStyle name="Comma 2 2 3 2 2 2 2 2 4" xfId="24663" xr:uid="{529656DE-0EDB-483F-A26B-8BD536B612C0}"/>
    <cellStyle name="Comma 2 2 3 2 2 2 2 3" xfId="9345" xr:uid="{00000000-0005-0000-0000-0000C10C0000}"/>
    <cellStyle name="Comma 2 2 3 2 2 2 2 3 2" xfId="18098" xr:uid="{00000000-0005-0000-0000-0000C20C0000}"/>
    <cellStyle name="Comma 2 2 3 2 2 2 2 3 2 2" xfId="35603" xr:uid="{7DAA645F-E5BE-4E96-9759-EC32C628F551}"/>
    <cellStyle name="Comma 2 2 3 2 2 2 2 3 3" xfId="26851" xr:uid="{E4252520-2867-4D1A-8BC7-1B36718E178A}"/>
    <cellStyle name="Comma 2 2 3 2 2 2 2 4" xfId="13722" xr:uid="{00000000-0005-0000-0000-0000C30C0000}"/>
    <cellStyle name="Comma 2 2 3 2 2 2 2 4 2" xfId="31227" xr:uid="{DF4B442C-6740-41AB-9207-548F8C560E4F}"/>
    <cellStyle name="Comma 2 2 3 2 2 2 2 5" xfId="22475" xr:uid="{F4BDCE19-974B-4FA0-86C4-01F1EB85E2B0}"/>
    <cellStyle name="Comma 2 2 3 2 2 2 3" xfId="6062" xr:uid="{00000000-0005-0000-0000-0000C40C0000}"/>
    <cellStyle name="Comma 2 2 3 2 2 2 3 2" xfId="10439" xr:uid="{00000000-0005-0000-0000-0000C50C0000}"/>
    <cellStyle name="Comma 2 2 3 2 2 2 3 2 2" xfId="19192" xr:uid="{00000000-0005-0000-0000-0000C60C0000}"/>
    <cellStyle name="Comma 2 2 3 2 2 2 3 2 2 2" xfId="36697" xr:uid="{C86C754B-87B8-4BB1-9214-87962F99CB58}"/>
    <cellStyle name="Comma 2 2 3 2 2 2 3 2 3" xfId="27945" xr:uid="{960DD316-9814-423C-BB85-A5FEDD86EB68}"/>
    <cellStyle name="Comma 2 2 3 2 2 2 3 3" xfId="14816" xr:uid="{00000000-0005-0000-0000-0000C70C0000}"/>
    <cellStyle name="Comma 2 2 3 2 2 2 3 3 2" xfId="32321" xr:uid="{072C7D8E-6D59-4FBF-9EC4-7DB3453C4510}"/>
    <cellStyle name="Comma 2 2 3 2 2 2 3 4" xfId="23569" xr:uid="{E2B98426-5274-4D56-A5B9-640A60E10B1C}"/>
    <cellStyle name="Comma 2 2 3 2 2 2 4" xfId="8251" xr:uid="{00000000-0005-0000-0000-0000C80C0000}"/>
    <cellStyle name="Comma 2 2 3 2 2 2 4 2" xfId="17004" xr:uid="{00000000-0005-0000-0000-0000C90C0000}"/>
    <cellStyle name="Comma 2 2 3 2 2 2 4 2 2" xfId="34509" xr:uid="{86E950F8-93A3-4A32-A964-1D8DC7AA04C7}"/>
    <cellStyle name="Comma 2 2 3 2 2 2 4 3" xfId="25757" xr:uid="{54B021CB-0A36-4DA1-B36D-DD8E70138514}"/>
    <cellStyle name="Comma 2 2 3 2 2 2 5" xfId="12628" xr:uid="{00000000-0005-0000-0000-0000CA0C0000}"/>
    <cellStyle name="Comma 2 2 3 2 2 2 5 2" xfId="30133" xr:uid="{4B2F8125-2D0B-49F8-984F-9D7FFE40C793}"/>
    <cellStyle name="Comma 2 2 3 2 2 2 6" xfId="21381" xr:uid="{8441B15E-A548-4CD3-B2EC-FD5799E8E40E}"/>
    <cellStyle name="Comma 2 2 3 2 2 3" xfId="4419" xr:uid="{00000000-0005-0000-0000-0000CB0C0000}"/>
    <cellStyle name="Comma 2 2 3 2 2 3 2" xfId="6608" xr:uid="{00000000-0005-0000-0000-0000CC0C0000}"/>
    <cellStyle name="Comma 2 2 3 2 2 3 2 2" xfId="10985" xr:uid="{00000000-0005-0000-0000-0000CD0C0000}"/>
    <cellStyle name="Comma 2 2 3 2 2 3 2 2 2" xfId="19738" xr:uid="{00000000-0005-0000-0000-0000CE0C0000}"/>
    <cellStyle name="Comma 2 2 3 2 2 3 2 2 2 2" xfId="37243" xr:uid="{D2A031D2-98AB-40B8-AE12-59A294DCDC76}"/>
    <cellStyle name="Comma 2 2 3 2 2 3 2 2 3" xfId="28491" xr:uid="{024A3FA3-6BC5-405C-B4B2-2670292D89D1}"/>
    <cellStyle name="Comma 2 2 3 2 2 3 2 3" xfId="15362" xr:uid="{00000000-0005-0000-0000-0000CF0C0000}"/>
    <cellStyle name="Comma 2 2 3 2 2 3 2 3 2" xfId="32867" xr:uid="{0606E7DC-F998-4796-B462-E77F544E5A0B}"/>
    <cellStyle name="Comma 2 2 3 2 2 3 2 4" xfId="24115" xr:uid="{4FAC0B5E-820A-405B-858B-CA8E2C41CC84}"/>
    <cellStyle name="Comma 2 2 3 2 2 3 3" xfId="8797" xr:uid="{00000000-0005-0000-0000-0000D00C0000}"/>
    <cellStyle name="Comma 2 2 3 2 2 3 3 2" xfId="17550" xr:uid="{00000000-0005-0000-0000-0000D10C0000}"/>
    <cellStyle name="Comma 2 2 3 2 2 3 3 2 2" xfId="35055" xr:uid="{E37FD056-2C74-4D75-96FF-86AAD5A6621F}"/>
    <cellStyle name="Comma 2 2 3 2 2 3 3 3" xfId="26303" xr:uid="{A2A7BB50-36E2-42D5-8384-E87ABC9DB0BD}"/>
    <cellStyle name="Comma 2 2 3 2 2 3 4" xfId="13174" xr:uid="{00000000-0005-0000-0000-0000D20C0000}"/>
    <cellStyle name="Comma 2 2 3 2 2 3 4 2" xfId="30679" xr:uid="{D0264222-BC15-48CA-945F-3099CF61F7F7}"/>
    <cellStyle name="Comma 2 2 3 2 2 3 5" xfId="21927" xr:uid="{721F4ECA-97FA-4777-B85B-8AEC9DD3A89B}"/>
    <cellStyle name="Comma 2 2 3 2 2 4" xfId="5514" xr:uid="{00000000-0005-0000-0000-0000D30C0000}"/>
    <cellStyle name="Comma 2 2 3 2 2 4 2" xfId="9891" xr:uid="{00000000-0005-0000-0000-0000D40C0000}"/>
    <cellStyle name="Comma 2 2 3 2 2 4 2 2" xfId="18644" xr:uid="{00000000-0005-0000-0000-0000D50C0000}"/>
    <cellStyle name="Comma 2 2 3 2 2 4 2 2 2" xfId="36149" xr:uid="{1925C7C7-EE1B-4CC4-A40C-9E3841432D00}"/>
    <cellStyle name="Comma 2 2 3 2 2 4 2 3" xfId="27397" xr:uid="{DE1080F4-084D-4B14-ACB2-9E32D34C4AA3}"/>
    <cellStyle name="Comma 2 2 3 2 2 4 3" xfId="14268" xr:uid="{00000000-0005-0000-0000-0000D60C0000}"/>
    <cellStyle name="Comma 2 2 3 2 2 4 3 2" xfId="31773" xr:uid="{0A1E7E85-2D0C-42E8-A114-65ECD9D47FE4}"/>
    <cellStyle name="Comma 2 2 3 2 2 4 4" xfId="23021" xr:uid="{B206E924-0557-46CE-86E9-1F272B45F392}"/>
    <cellStyle name="Comma 2 2 3 2 2 5" xfId="7703" xr:uid="{00000000-0005-0000-0000-0000D70C0000}"/>
    <cellStyle name="Comma 2 2 3 2 2 5 2" xfId="16456" xr:uid="{00000000-0005-0000-0000-0000D80C0000}"/>
    <cellStyle name="Comma 2 2 3 2 2 5 2 2" xfId="33961" xr:uid="{8F76599F-5752-451E-B70F-8C857B5623CC}"/>
    <cellStyle name="Comma 2 2 3 2 2 5 3" xfId="25209" xr:uid="{71124569-DCE2-4B2A-B101-FD14EF909496}"/>
    <cellStyle name="Comma 2 2 3 2 2 6" xfId="12080" xr:uid="{00000000-0005-0000-0000-0000D90C0000}"/>
    <cellStyle name="Comma 2 2 3 2 2 6 2" xfId="29585" xr:uid="{E1503D04-E12B-42C3-ABD0-DB0F726B1655}"/>
    <cellStyle name="Comma 2 2 3 2 2 7" xfId="20833" xr:uid="{3F8413BE-E9D1-4BA0-8097-17768B1E27C6}"/>
    <cellStyle name="Comma 2 2 3 2 3" xfId="3597" xr:uid="{00000000-0005-0000-0000-0000DA0C0000}"/>
    <cellStyle name="Comma 2 2 3 2 3 2" xfId="4693" xr:uid="{00000000-0005-0000-0000-0000DB0C0000}"/>
    <cellStyle name="Comma 2 2 3 2 3 2 2" xfId="6882" xr:uid="{00000000-0005-0000-0000-0000DC0C0000}"/>
    <cellStyle name="Comma 2 2 3 2 3 2 2 2" xfId="11259" xr:uid="{00000000-0005-0000-0000-0000DD0C0000}"/>
    <cellStyle name="Comma 2 2 3 2 3 2 2 2 2" xfId="20012" xr:uid="{00000000-0005-0000-0000-0000DE0C0000}"/>
    <cellStyle name="Comma 2 2 3 2 3 2 2 2 2 2" xfId="37517" xr:uid="{57D49F16-7C1C-44D6-B034-5E6014E7ABC5}"/>
    <cellStyle name="Comma 2 2 3 2 3 2 2 2 3" xfId="28765" xr:uid="{0D2BC028-4F2F-4F2F-9EF9-46FBB4673239}"/>
    <cellStyle name="Comma 2 2 3 2 3 2 2 3" xfId="15636" xr:uid="{00000000-0005-0000-0000-0000DF0C0000}"/>
    <cellStyle name="Comma 2 2 3 2 3 2 2 3 2" xfId="33141" xr:uid="{45CA783E-036F-471F-8625-7373EC276539}"/>
    <cellStyle name="Comma 2 2 3 2 3 2 2 4" xfId="24389" xr:uid="{23118359-F2DE-47A6-A8A0-C561B469D80B}"/>
    <cellStyle name="Comma 2 2 3 2 3 2 3" xfId="9071" xr:uid="{00000000-0005-0000-0000-0000E00C0000}"/>
    <cellStyle name="Comma 2 2 3 2 3 2 3 2" xfId="17824" xr:uid="{00000000-0005-0000-0000-0000E10C0000}"/>
    <cellStyle name="Comma 2 2 3 2 3 2 3 2 2" xfId="35329" xr:uid="{3A2FD318-14F6-4ADB-B047-3B68F52778BD}"/>
    <cellStyle name="Comma 2 2 3 2 3 2 3 3" xfId="26577" xr:uid="{D00E884A-B781-4ACF-A3C0-F7268620AD6C}"/>
    <cellStyle name="Comma 2 2 3 2 3 2 4" xfId="13448" xr:uid="{00000000-0005-0000-0000-0000E20C0000}"/>
    <cellStyle name="Comma 2 2 3 2 3 2 4 2" xfId="30953" xr:uid="{705358EC-5C98-4A1C-AFB4-B939652E612D}"/>
    <cellStyle name="Comma 2 2 3 2 3 2 5" xfId="22201" xr:uid="{70087723-DF83-4BC9-9F58-951ACA40B0C0}"/>
    <cellStyle name="Comma 2 2 3 2 3 3" xfId="5788" xr:uid="{00000000-0005-0000-0000-0000E30C0000}"/>
    <cellStyle name="Comma 2 2 3 2 3 3 2" xfId="10165" xr:uid="{00000000-0005-0000-0000-0000E40C0000}"/>
    <cellStyle name="Comma 2 2 3 2 3 3 2 2" xfId="18918" xr:uid="{00000000-0005-0000-0000-0000E50C0000}"/>
    <cellStyle name="Comma 2 2 3 2 3 3 2 2 2" xfId="36423" xr:uid="{E8BF9F9D-CF5C-4CD0-8875-EC8A944E0E33}"/>
    <cellStyle name="Comma 2 2 3 2 3 3 2 3" xfId="27671" xr:uid="{6D45C345-573F-44C4-A715-88F41F4C76AB}"/>
    <cellStyle name="Comma 2 2 3 2 3 3 3" xfId="14542" xr:uid="{00000000-0005-0000-0000-0000E60C0000}"/>
    <cellStyle name="Comma 2 2 3 2 3 3 3 2" xfId="32047" xr:uid="{CCEEF0B6-C181-4CD8-B194-42BC8D094C4F}"/>
    <cellStyle name="Comma 2 2 3 2 3 3 4" xfId="23295" xr:uid="{7C6A9263-0006-49F5-BDF8-DF6A765A4D1D}"/>
    <cellStyle name="Comma 2 2 3 2 3 4" xfId="7977" xr:uid="{00000000-0005-0000-0000-0000E70C0000}"/>
    <cellStyle name="Comma 2 2 3 2 3 4 2" xfId="16730" xr:uid="{00000000-0005-0000-0000-0000E80C0000}"/>
    <cellStyle name="Comma 2 2 3 2 3 4 2 2" xfId="34235" xr:uid="{08A759A5-7F89-45F5-8B94-3E8C4AD263E1}"/>
    <cellStyle name="Comma 2 2 3 2 3 4 3" xfId="25483" xr:uid="{9C0657F2-1592-44A3-BA11-D11D87086072}"/>
    <cellStyle name="Comma 2 2 3 2 3 5" xfId="12354" xr:uid="{00000000-0005-0000-0000-0000E90C0000}"/>
    <cellStyle name="Comma 2 2 3 2 3 5 2" xfId="29859" xr:uid="{17AF23EB-72B2-4FD0-B52A-11546D0A6B1B}"/>
    <cellStyle name="Comma 2 2 3 2 3 6" xfId="21107" xr:uid="{6C4FD640-4CAF-4B78-B820-2E04D81CF584}"/>
    <cellStyle name="Comma 2 2 3 2 4" xfId="4145" xr:uid="{00000000-0005-0000-0000-0000EA0C0000}"/>
    <cellStyle name="Comma 2 2 3 2 4 2" xfId="6334" xr:uid="{00000000-0005-0000-0000-0000EB0C0000}"/>
    <cellStyle name="Comma 2 2 3 2 4 2 2" xfId="10711" xr:uid="{00000000-0005-0000-0000-0000EC0C0000}"/>
    <cellStyle name="Comma 2 2 3 2 4 2 2 2" xfId="19464" xr:uid="{00000000-0005-0000-0000-0000ED0C0000}"/>
    <cellStyle name="Comma 2 2 3 2 4 2 2 2 2" xfId="36969" xr:uid="{547BFAE3-8306-4138-9A11-CCD818102AE6}"/>
    <cellStyle name="Comma 2 2 3 2 4 2 2 3" xfId="28217" xr:uid="{C305E694-649A-4686-B783-FFA73F7AD3FA}"/>
    <cellStyle name="Comma 2 2 3 2 4 2 3" xfId="15088" xr:uid="{00000000-0005-0000-0000-0000EE0C0000}"/>
    <cellStyle name="Comma 2 2 3 2 4 2 3 2" xfId="32593" xr:uid="{BE7E2229-8398-498A-B173-6EEE6ABC742F}"/>
    <cellStyle name="Comma 2 2 3 2 4 2 4" xfId="23841" xr:uid="{020B23E5-FE15-4B8A-9E56-70FF1A7394B8}"/>
    <cellStyle name="Comma 2 2 3 2 4 3" xfId="8523" xr:uid="{00000000-0005-0000-0000-0000EF0C0000}"/>
    <cellStyle name="Comma 2 2 3 2 4 3 2" xfId="17276" xr:uid="{00000000-0005-0000-0000-0000F00C0000}"/>
    <cellStyle name="Comma 2 2 3 2 4 3 2 2" xfId="34781" xr:uid="{916419DF-BA9B-497F-98E0-3B74BEA5313F}"/>
    <cellStyle name="Comma 2 2 3 2 4 3 3" xfId="26029" xr:uid="{BF51DB83-E053-4560-AB7F-32743C24744C}"/>
    <cellStyle name="Comma 2 2 3 2 4 4" xfId="12900" xr:uid="{00000000-0005-0000-0000-0000F10C0000}"/>
    <cellStyle name="Comma 2 2 3 2 4 4 2" xfId="30405" xr:uid="{CBAF3B0C-71B0-40B5-B5B5-43E7FAA8114F}"/>
    <cellStyle name="Comma 2 2 3 2 4 5" xfId="21653" xr:uid="{90B20F75-AA90-4E3D-8CBC-29947AD54CA3}"/>
    <cellStyle name="Comma 2 2 3 2 5" xfId="5240" xr:uid="{00000000-0005-0000-0000-0000F20C0000}"/>
    <cellStyle name="Comma 2 2 3 2 5 2" xfId="9617" xr:uid="{00000000-0005-0000-0000-0000F30C0000}"/>
    <cellStyle name="Comma 2 2 3 2 5 2 2" xfId="18370" xr:uid="{00000000-0005-0000-0000-0000F40C0000}"/>
    <cellStyle name="Comma 2 2 3 2 5 2 2 2" xfId="35875" xr:uid="{D3939CE4-5431-48E3-9863-677CF2A84417}"/>
    <cellStyle name="Comma 2 2 3 2 5 2 3" xfId="27123" xr:uid="{72A14FE5-2B19-474B-8B9B-AE372DA89C24}"/>
    <cellStyle name="Comma 2 2 3 2 5 3" xfId="13994" xr:uid="{00000000-0005-0000-0000-0000F50C0000}"/>
    <cellStyle name="Comma 2 2 3 2 5 3 2" xfId="31499" xr:uid="{440B6B36-6F14-49B7-A3BE-0ADDE941E099}"/>
    <cellStyle name="Comma 2 2 3 2 5 4" xfId="22747" xr:uid="{6AD45064-A113-49E0-A41B-D0849C0C4A3E}"/>
    <cellStyle name="Comma 2 2 3 2 6" xfId="7429" xr:uid="{00000000-0005-0000-0000-0000F60C0000}"/>
    <cellStyle name="Comma 2 2 3 2 6 2" xfId="16182" xr:uid="{00000000-0005-0000-0000-0000F70C0000}"/>
    <cellStyle name="Comma 2 2 3 2 6 2 2" xfId="33687" xr:uid="{D81F2340-9E44-4976-B560-FCD596A3523C}"/>
    <cellStyle name="Comma 2 2 3 2 6 3" xfId="24935" xr:uid="{FC698CD7-A029-4CDA-8B26-738FD109CC97}"/>
    <cellStyle name="Comma 2 2 3 2 7" xfId="11806" xr:uid="{00000000-0005-0000-0000-0000F80C0000}"/>
    <cellStyle name="Comma 2 2 3 2 7 2" xfId="29311" xr:uid="{2D758AD1-90CC-424A-8984-F64397B1B89B}"/>
    <cellStyle name="Comma 2 2 3 2 8" xfId="20559" xr:uid="{5E475AD3-A237-474D-80DA-D9528A0A45E0}"/>
    <cellStyle name="Comma 2 2 3 3" xfId="3206" xr:uid="{00000000-0005-0000-0000-0000F90C0000}"/>
    <cellStyle name="Comma 2 2 3 3 2" xfId="3759" xr:uid="{00000000-0005-0000-0000-0000FA0C0000}"/>
    <cellStyle name="Comma 2 2 3 3 2 2" xfId="4855" xr:uid="{00000000-0005-0000-0000-0000FB0C0000}"/>
    <cellStyle name="Comma 2 2 3 3 2 2 2" xfId="7044" xr:uid="{00000000-0005-0000-0000-0000FC0C0000}"/>
    <cellStyle name="Comma 2 2 3 3 2 2 2 2" xfId="11421" xr:uid="{00000000-0005-0000-0000-0000FD0C0000}"/>
    <cellStyle name="Comma 2 2 3 3 2 2 2 2 2" xfId="20174" xr:uid="{00000000-0005-0000-0000-0000FE0C0000}"/>
    <cellStyle name="Comma 2 2 3 3 2 2 2 2 2 2" xfId="37679" xr:uid="{597C4253-7EB0-478A-AEA5-39BD96719165}"/>
    <cellStyle name="Comma 2 2 3 3 2 2 2 2 3" xfId="28927" xr:uid="{2EA90464-A8D5-4B12-B787-824FD0854B4C}"/>
    <cellStyle name="Comma 2 2 3 3 2 2 2 3" xfId="15798" xr:uid="{00000000-0005-0000-0000-0000FF0C0000}"/>
    <cellStyle name="Comma 2 2 3 3 2 2 2 3 2" xfId="33303" xr:uid="{BD471F7B-F590-44B4-B2A2-EF0DD34E8E8F}"/>
    <cellStyle name="Comma 2 2 3 3 2 2 2 4" xfId="24551" xr:uid="{C8228BA0-F361-45AB-86F2-29BF26264560}"/>
    <cellStyle name="Comma 2 2 3 3 2 2 3" xfId="9233" xr:uid="{00000000-0005-0000-0000-0000000D0000}"/>
    <cellStyle name="Comma 2 2 3 3 2 2 3 2" xfId="17986" xr:uid="{00000000-0005-0000-0000-0000010D0000}"/>
    <cellStyle name="Comma 2 2 3 3 2 2 3 2 2" xfId="35491" xr:uid="{693634CF-C05D-4C97-99D6-BC5C8C41CDE3}"/>
    <cellStyle name="Comma 2 2 3 3 2 2 3 3" xfId="26739" xr:uid="{B42C35C9-9897-4EED-ADD4-EA02D6E90FFC}"/>
    <cellStyle name="Comma 2 2 3 3 2 2 4" xfId="13610" xr:uid="{00000000-0005-0000-0000-0000020D0000}"/>
    <cellStyle name="Comma 2 2 3 3 2 2 4 2" xfId="31115" xr:uid="{724AF475-06B3-4721-93CC-C95C051FB8DE}"/>
    <cellStyle name="Comma 2 2 3 3 2 2 5" xfId="22363" xr:uid="{3BBCF7FA-1C82-45C9-8330-23EF04E03403}"/>
    <cellStyle name="Comma 2 2 3 3 2 3" xfId="5950" xr:uid="{00000000-0005-0000-0000-0000030D0000}"/>
    <cellStyle name="Comma 2 2 3 3 2 3 2" xfId="10327" xr:uid="{00000000-0005-0000-0000-0000040D0000}"/>
    <cellStyle name="Comma 2 2 3 3 2 3 2 2" xfId="19080" xr:uid="{00000000-0005-0000-0000-0000050D0000}"/>
    <cellStyle name="Comma 2 2 3 3 2 3 2 2 2" xfId="36585" xr:uid="{FE235A87-0AD7-4707-9735-C7F7944B2BD3}"/>
    <cellStyle name="Comma 2 2 3 3 2 3 2 3" xfId="27833" xr:uid="{60FA8608-1077-4025-B442-4656ECB654CA}"/>
    <cellStyle name="Comma 2 2 3 3 2 3 3" xfId="14704" xr:uid="{00000000-0005-0000-0000-0000060D0000}"/>
    <cellStyle name="Comma 2 2 3 3 2 3 3 2" xfId="32209" xr:uid="{DA11F5B2-8C03-4555-8A32-9C232932454F}"/>
    <cellStyle name="Comma 2 2 3 3 2 3 4" xfId="23457" xr:uid="{338063E5-AABE-4730-988F-620B6E18583E}"/>
    <cellStyle name="Comma 2 2 3 3 2 4" xfId="8139" xr:uid="{00000000-0005-0000-0000-0000070D0000}"/>
    <cellStyle name="Comma 2 2 3 3 2 4 2" xfId="16892" xr:uid="{00000000-0005-0000-0000-0000080D0000}"/>
    <cellStyle name="Comma 2 2 3 3 2 4 2 2" xfId="34397" xr:uid="{6199EDD6-5D59-4C08-8915-27972E171FF0}"/>
    <cellStyle name="Comma 2 2 3 3 2 4 3" xfId="25645" xr:uid="{6DC671E3-B1F8-4306-9155-70A802AAE9D4}"/>
    <cellStyle name="Comma 2 2 3 3 2 5" xfId="12516" xr:uid="{00000000-0005-0000-0000-0000090D0000}"/>
    <cellStyle name="Comma 2 2 3 3 2 5 2" xfId="30021" xr:uid="{C99B2621-C411-4F85-B9A4-6FF5744EB45E}"/>
    <cellStyle name="Comma 2 2 3 3 2 6" xfId="21269" xr:uid="{C77830D2-B8BA-4A0D-9523-ADF7E37BBC91}"/>
    <cellStyle name="Comma 2 2 3 3 3" xfId="4307" xr:uid="{00000000-0005-0000-0000-00000A0D0000}"/>
    <cellStyle name="Comma 2 2 3 3 3 2" xfId="6496" xr:uid="{00000000-0005-0000-0000-00000B0D0000}"/>
    <cellStyle name="Comma 2 2 3 3 3 2 2" xfId="10873" xr:uid="{00000000-0005-0000-0000-00000C0D0000}"/>
    <cellStyle name="Comma 2 2 3 3 3 2 2 2" xfId="19626" xr:uid="{00000000-0005-0000-0000-00000D0D0000}"/>
    <cellStyle name="Comma 2 2 3 3 3 2 2 2 2" xfId="37131" xr:uid="{6869B9A1-F819-4F9D-BDD3-338DDB2FD705}"/>
    <cellStyle name="Comma 2 2 3 3 3 2 2 3" xfId="28379" xr:uid="{77C16FD2-7C9A-49F2-9ABE-40B3E5820158}"/>
    <cellStyle name="Comma 2 2 3 3 3 2 3" xfId="15250" xr:uid="{00000000-0005-0000-0000-00000E0D0000}"/>
    <cellStyle name="Comma 2 2 3 3 3 2 3 2" xfId="32755" xr:uid="{06EA3ADA-68F3-4B94-983E-CB156FB8CD38}"/>
    <cellStyle name="Comma 2 2 3 3 3 2 4" xfId="24003" xr:uid="{64853903-35CA-4217-A62C-09D3FD6F9CC5}"/>
    <cellStyle name="Comma 2 2 3 3 3 3" xfId="8685" xr:uid="{00000000-0005-0000-0000-00000F0D0000}"/>
    <cellStyle name="Comma 2 2 3 3 3 3 2" xfId="17438" xr:uid="{00000000-0005-0000-0000-0000100D0000}"/>
    <cellStyle name="Comma 2 2 3 3 3 3 2 2" xfId="34943" xr:uid="{7C305B4D-3804-487B-BBD0-088FC8F260DA}"/>
    <cellStyle name="Comma 2 2 3 3 3 3 3" xfId="26191" xr:uid="{4540CB4B-78A4-451E-85A9-F45147C2DA88}"/>
    <cellStyle name="Comma 2 2 3 3 3 4" xfId="13062" xr:uid="{00000000-0005-0000-0000-0000110D0000}"/>
    <cellStyle name="Comma 2 2 3 3 3 4 2" xfId="30567" xr:uid="{CA96F540-BA57-46F3-BE55-63C346BB7E3B}"/>
    <cellStyle name="Comma 2 2 3 3 3 5" xfId="21815" xr:uid="{2D6CD3F4-6336-43F3-8F67-A6410E227750}"/>
    <cellStyle name="Comma 2 2 3 3 4" xfId="5402" xr:uid="{00000000-0005-0000-0000-0000120D0000}"/>
    <cellStyle name="Comma 2 2 3 3 4 2" xfId="9779" xr:uid="{00000000-0005-0000-0000-0000130D0000}"/>
    <cellStyle name="Comma 2 2 3 3 4 2 2" xfId="18532" xr:uid="{00000000-0005-0000-0000-0000140D0000}"/>
    <cellStyle name="Comma 2 2 3 3 4 2 2 2" xfId="36037" xr:uid="{9C213975-F80E-457E-ABE1-05BAFCD2EBEB}"/>
    <cellStyle name="Comma 2 2 3 3 4 2 3" xfId="27285" xr:uid="{F3CE2157-AD15-4B98-8A86-CEFAD18BDE04}"/>
    <cellStyle name="Comma 2 2 3 3 4 3" xfId="14156" xr:uid="{00000000-0005-0000-0000-0000150D0000}"/>
    <cellStyle name="Comma 2 2 3 3 4 3 2" xfId="31661" xr:uid="{030F5B02-CE2B-4D43-B629-1321ADB4C7C1}"/>
    <cellStyle name="Comma 2 2 3 3 4 4" xfId="22909" xr:uid="{A5920B24-667C-49CC-8963-A88BF867D53E}"/>
    <cellStyle name="Comma 2 2 3 3 5" xfId="7591" xr:uid="{00000000-0005-0000-0000-0000160D0000}"/>
    <cellStyle name="Comma 2 2 3 3 5 2" xfId="16344" xr:uid="{00000000-0005-0000-0000-0000170D0000}"/>
    <cellStyle name="Comma 2 2 3 3 5 2 2" xfId="33849" xr:uid="{C1039DDE-AFDB-4FEC-921B-8C62380A8384}"/>
    <cellStyle name="Comma 2 2 3 3 5 3" xfId="25097" xr:uid="{EF584FBF-6AC9-4BC8-9E1D-63A804A6EF9F}"/>
    <cellStyle name="Comma 2 2 3 3 6" xfId="11968" xr:uid="{00000000-0005-0000-0000-0000180D0000}"/>
    <cellStyle name="Comma 2 2 3 3 6 2" xfId="29473" xr:uid="{1AEF7AEA-8900-481E-AE2D-95C1C7AA9815}"/>
    <cellStyle name="Comma 2 2 3 3 7" xfId="20721" xr:uid="{106DD9A5-7B5F-4EC8-AF8D-4537A0E444A0}"/>
    <cellStyle name="Comma 2 2 3 4" xfId="3485" xr:uid="{00000000-0005-0000-0000-0000190D0000}"/>
    <cellStyle name="Comma 2 2 3 4 2" xfId="4581" xr:uid="{00000000-0005-0000-0000-00001A0D0000}"/>
    <cellStyle name="Comma 2 2 3 4 2 2" xfId="6770" xr:uid="{00000000-0005-0000-0000-00001B0D0000}"/>
    <cellStyle name="Comma 2 2 3 4 2 2 2" xfId="11147" xr:uid="{00000000-0005-0000-0000-00001C0D0000}"/>
    <cellStyle name="Comma 2 2 3 4 2 2 2 2" xfId="19900" xr:uid="{00000000-0005-0000-0000-00001D0D0000}"/>
    <cellStyle name="Comma 2 2 3 4 2 2 2 2 2" xfId="37405" xr:uid="{66100F46-AA23-4255-A6B7-0537C65BCA6A}"/>
    <cellStyle name="Comma 2 2 3 4 2 2 2 3" xfId="28653" xr:uid="{75D680CF-FEA6-4E18-B134-EC85E31FACFD}"/>
    <cellStyle name="Comma 2 2 3 4 2 2 3" xfId="15524" xr:uid="{00000000-0005-0000-0000-00001E0D0000}"/>
    <cellStyle name="Comma 2 2 3 4 2 2 3 2" xfId="33029" xr:uid="{20F30F96-06BF-4974-9617-D7C85EC3C41F}"/>
    <cellStyle name="Comma 2 2 3 4 2 2 4" xfId="24277" xr:uid="{E5570A44-BA22-4759-B725-2A641D3E547C}"/>
    <cellStyle name="Comma 2 2 3 4 2 3" xfId="8959" xr:uid="{00000000-0005-0000-0000-00001F0D0000}"/>
    <cellStyle name="Comma 2 2 3 4 2 3 2" xfId="17712" xr:uid="{00000000-0005-0000-0000-0000200D0000}"/>
    <cellStyle name="Comma 2 2 3 4 2 3 2 2" xfId="35217" xr:uid="{8DC2EF73-D9BD-48E0-B094-E2296117243E}"/>
    <cellStyle name="Comma 2 2 3 4 2 3 3" xfId="26465" xr:uid="{1AE83394-C1EC-40CB-B274-30A7D4F2E6DC}"/>
    <cellStyle name="Comma 2 2 3 4 2 4" xfId="13336" xr:uid="{00000000-0005-0000-0000-0000210D0000}"/>
    <cellStyle name="Comma 2 2 3 4 2 4 2" xfId="30841" xr:uid="{D0EC66C8-79DD-4B2B-BB2F-5106C980AE39}"/>
    <cellStyle name="Comma 2 2 3 4 2 5" xfId="22089" xr:uid="{80A484D0-E6A6-4C52-BEA8-2C998228B81F}"/>
    <cellStyle name="Comma 2 2 3 4 3" xfId="5676" xr:uid="{00000000-0005-0000-0000-0000220D0000}"/>
    <cellStyle name="Comma 2 2 3 4 3 2" xfId="10053" xr:uid="{00000000-0005-0000-0000-0000230D0000}"/>
    <cellStyle name="Comma 2 2 3 4 3 2 2" xfId="18806" xr:uid="{00000000-0005-0000-0000-0000240D0000}"/>
    <cellStyle name="Comma 2 2 3 4 3 2 2 2" xfId="36311" xr:uid="{6410BA48-8F08-4979-B619-3DADCE4E3020}"/>
    <cellStyle name="Comma 2 2 3 4 3 2 3" xfId="27559" xr:uid="{D76D62CC-F937-445D-9D90-5A77ECDED4D4}"/>
    <cellStyle name="Comma 2 2 3 4 3 3" xfId="14430" xr:uid="{00000000-0005-0000-0000-0000250D0000}"/>
    <cellStyle name="Comma 2 2 3 4 3 3 2" xfId="31935" xr:uid="{80111419-F77D-44CA-8A5F-B732E9229970}"/>
    <cellStyle name="Comma 2 2 3 4 3 4" xfId="23183" xr:uid="{8ADAD9CB-B0BD-43CE-BFEF-F5D8551F1FCD}"/>
    <cellStyle name="Comma 2 2 3 4 4" xfId="7865" xr:uid="{00000000-0005-0000-0000-0000260D0000}"/>
    <cellStyle name="Comma 2 2 3 4 4 2" xfId="16618" xr:uid="{00000000-0005-0000-0000-0000270D0000}"/>
    <cellStyle name="Comma 2 2 3 4 4 2 2" xfId="34123" xr:uid="{81E0A718-2C2D-4471-AE3B-197275F57A4B}"/>
    <cellStyle name="Comma 2 2 3 4 4 3" xfId="25371" xr:uid="{AC489285-C709-4DD6-B5D8-3BB1B5871E77}"/>
    <cellStyle name="Comma 2 2 3 4 5" xfId="12242" xr:uid="{00000000-0005-0000-0000-0000280D0000}"/>
    <cellStyle name="Comma 2 2 3 4 5 2" xfId="29747" xr:uid="{35F79DAF-4A7C-466D-ACBC-F1980C3EC3CE}"/>
    <cellStyle name="Comma 2 2 3 4 6" xfId="20995" xr:uid="{BDA657AC-D144-45AD-991B-A008BE776051}"/>
    <cellStyle name="Comma 2 2 3 5" xfId="4033" xr:uid="{00000000-0005-0000-0000-0000290D0000}"/>
    <cellStyle name="Comma 2 2 3 5 2" xfId="6222" xr:uid="{00000000-0005-0000-0000-00002A0D0000}"/>
    <cellStyle name="Comma 2 2 3 5 2 2" xfId="10599" xr:uid="{00000000-0005-0000-0000-00002B0D0000}"/>
    <cellStyle name="Comma 2 2 3 5 2 2 2" xfId="19352" xr:uid="{00000000-0005-0000-0000-00002C0D0000}"/>
    <cellStyle name="Comma 2 2 3 5 2 2 2 2" xfId="36857" xr:uid="{6B56B2B5-B9F6-434F-9600-288A7E9167F6}"/>
    <cellStyle name="Comma 2 2 3 5 2 2 3" xfId="28105" xr:uid="{829DA813-4CC9-4BE5-B9C3-BC8670C7B6A0}"/>
    <cellStyle name="Comma 2 2 3 5 2 3" xfId="14976" xr:uid="{00000000-0005-0000-0000-00002D0D0000}"/>
    <cellStyle name="Comma 2 2 3 5 2 3 2" xfId="32481" xr:uid="{444D3135-D49E-46F6-88EE-663CBD90BBEA}"/>
    <cellStyle name="Comma 2 2 3 5 2 4" xfId="23729" xr:uid="{686ECE86-C3FA-4087-9C8D-0FFC84B1C15F}"/>
    <cellStyle name="Comma 2 2 3 5 3" xfId="8411" xr:uid="{00000000-0005-0000-0000-00002E0D0000}"/>
    <cellStyle name="Comma 2 2 3 5 3 2" xfId="17164" xr:uid="{00000000-0005-0000-0000-00002F0D0000}"/>
    <cellStyle name="Comma 2 2 3 5 3 2 2" xfId="34669" xr:uid="{BF4522D1-3C87-4103-87EB-5F24C668CCCC}"/>
    <cellStyle name="Comma 2 2 3 5 3 3" xfId="25917" xr:uid="{1497987F-8F78-4A9A-84C6-972282D6D96C}"/>
    <cellStyle name="Comma 2 2 3 5 4" xfId="12788" xr:uid="{00000000-0005-0000-0000-0000300D0000}"/>
    <cellStyle name="Comma 2 2 3 5 4 2" xfId="30293" xr:uid="{53937502-5F84-440D-B165-72928D802C5F}"/>
    <cellStyle name="Comma 2 2 3 5 5" xfId="21541" xr:uid="{F8DEDD7C-DA7E-4026-83BE-46EC339547C3}"/>
    <cellStyle name="Comma 2 2 3 6" xfId="5128" xr:uid="{00000000-0005-0000-0000-0000310D0000}"/>
    <cellStyle name="Comma 2 2 3 6 2" xfId="9505" xr:uid="{00000000-0005-0000-0000-0000320D0000}"/>
    <cellStyle name="Comma 2 2 3 6 2 2" xfId="18258" xr:uid="{00000000-0005-0000-0000-0000330D0000}"/>
    <cellStyle name="Comma 2 2 3 6 2 2 2" xfId="35763" xr:uid="{80A38340-0978-44B7-A3FE-C32FB03191B6}"/>
    <cellStyle name="Comma 2 2 3 6 2 3" xfId="27011" xr:uid="{20A34EDD-5D80-432D-B5F9-C02BF9C79BA5}"/>
    <cellStyle name="Comma 2 2 3 6 3" xfId="13882" xr:uid="{00000000-0005-0000-0000-0000340D0000}"/>
    <cellStyle name="Comma 2 2 3 6 3 2" xfId="31387" xr:uid="{DCD046F1-64A4-48C3-90C9-1750B282EB2D}"/>
    <cellStyle name="Comma 2 2 3 6 4" xfId="22635" xr:uid="{B73A46CB-D6FB-4C7F-BDEE-D7A880E9A744}"/>
    <cellStyle name="Comma 2 2 3 7" xfId="7317" xr:uid="{00000000-0005-0000-0000-0000350D0000}"/>
    <cellStyle name="Comma 2 2 3 7 2" xfId="16070" xr:uid="{00000000-0005-0000-0000-0000360D0000}"/>
    <cellStyle name="Comma 2 2 3 7 2 2" xfId="33575" xr:uid="{F507F9DA-76F9-4C4F-B531-42ABCFBBD1B7}"/>
    <cellStyle name="Comma 2 2 3 7 3" xfId="24823" xr:uid="{1B56FF34-7D1A-4000-B524-0ABD35F34631}"/>
    <cellStyle name="Comma 2 2 3 8" xfId="11694" xr:uid="{00000000-0005-0000-0000-0000370D0000}"/>
    <cellStyle name="Comma 2 2 3 8 2" xfId="29199" xr:uid="{4D5A1D77-EA7C-4564-8F2A-2E1E9EE93503}"/>
    <cellStyle name="Comma 2 2 3 9" xfId="20447" xr:uid="{8D946C2E-D8EE-44B7-8974-0C613B093087}"/>
    <cellStyle name="Comma 2 2 4" xfId="2989" xr:uid="{00000000-0005-0000-0000-0000380D0000}"/>
    <cellStyle name="Comma 2 2 4 2" xfId="3265" xr:uid="{00000000-0005-0000-0000-0000390D0000}"/>
    <cellStyle name="Comma 2 2 4 2 2" xfId="3818" xr:uid="{00000000-0005-0000-0000-00003A0D0000}"/>
    <cellStyle name="Comma 2 2 4 2 2 2" xfId="4914" xr:uid="{00000000-0005-0000-0000-00003B0D0000}"/>
    <cellStyle name="Comma 2 2 4 2 2 2 2" xfId="7103" xr:uid="{00000000-0005-0000-0000-00003C0D0000}"/>
    <cellStyle name="Comma 2 2 4 2 2 2 2 2" xfId="11480" xr:uid="{00000000-0005-0000-0000-00003D0D0000}"/>
    <cellStyle name="Comma 2 2 4 2 2 2 2 2 2" xfId="20233" xr:uid="{00000000-0005-0000-0000-00003E0D0000}"/>
    <cellStyle name="Comma 2 2 4 2 2 2 2 2 2 2" xfId="37738" xr:uid="{F0D99DC4-6329-47CE-8E31-C8A031B6206E}"/>
    <cellStyle name="Comma 2 2 4 2 2 2 2 2 3" xfId="28986" xr:uid="{4A357B30-E48A-4A9C-B423-84CDF413A668}"/>
    <cellStyle name="Comma 2 2 4 2 2 2 2 3" xfId="15857" xr:uid="{00000000-0005-0000-0000-00003F0D0000}"/>
    <cellStyle name="Comma 2 2 4 2 2 2 2 3 2" xfId="33362" xr:uid="{8A8BCD26-9996-4C77-A192-3F2B108891F8}"/>
    <cellStyle name="Comma 2 2 4 2 2 2 2 4" xfId="24610" xr:uid="{9CCBDE6D-AA18-4BEB-97E9-F9FACAD8FCC3}"/>
    <cellStyle name="Comma 2 2 4 2 2 2 3" xfId="9292" xr:uid="{00000000-0005-0000-0000-0000400D0000}"/>
    <cellStyle name="Comma 2 2 4 2 2 2 3 2" xfId="18045" xr:uid="{00000000-0005-0000-0000-0000410D0000}"/>
    <cellStyle name="Comma 2 2 4 2 2 2 3 2 2" xfId="35550" xr:uid="{26297DF1-1492-41C0-930B-68D2D2A89D9D}"/>
    <cellStyle name="Comma 2 2 4 2 2 2 3 3" xfId="26798" xr:uid="{2FBC27F2-CB42-4515-89F3-379F6FE65954}"/>
    <cellStyle name="Comma 2 2 4 2 2 2 4" xfId="13669" xr:uid="{00000000-0005-0000-0000-0000420D0000}"/>
    <cellStyle name="Comma 2 2 4 2 2 2 4 2" xfId="31174" xr:uid="{F0AAEF4A-1C95-4BAC-B365-99515689C049}"/>
    <cellStyle name="Comma 2 2 4 2 2 2 5" xfId="22422" xr:uid="{9B1D061D-D8E6-43FF-A55F-549757D874DC}"/>
    <cellStyle name="Comma 2 2 4 2 2 3" xfId="6009" xr:uid="{00000000-0005-0000-0000-0000430D0000}"/>
    <cellStyle name="Comma 2 2 4 2 2 3 2" xfId="10386" xr:uid="{00000000-0005-0000-0000-0000440D0000}"/>
    <cellStyle name="Comma 2 2 4 2 2 3 2 2" xfId="19139" xr:uid="{00000000-0005-0000-0000-0000450D0000}"/>
    <cellStyle name="Comma 2 2 4 2 2 3 2 2 2" xfId="36644" xr:uid="{899B67E2-9C57-4905-B878-7EEE4951920C}"/>
    <cellStyle name="Comma 2 2 4 2 2 3 2 3" xfId="27892" xr:uid="{F4CB35E6-6962-41AB-A95E-5609E34454C8}"/>
    <cellStyle name="Comma 2 2 4 2 2 3 3" xfId="14763" xr:uid="{00000000-0005-0000-0000-0000460D0000}"/>
    <cellStyle name="Comma 2 2 4 2 2 3 3 2" xfId="32268" xr:uid="{56F5F310-5B67-4B3C-8FCB-3977C8A38219}"/>
    <cellStyle name="Comma 2 2 4 2 2 3 4" xfId="23516" xr:uid="{5D7BEF1F-C075-47E8-8A58-D1FC2C746BA3}"/>
    <cellStyle name="Comma 2 2 4 2 2 4" xfId="8198" xr:uid="{00000000-0005-0000-0000-0000470D0000}"/>
    <cellStyle name="Comma 2 2 4 2 2 4 2" xfId="16951" xr:uid="{00000000-0005-0000-0000-0000480D0000}"/>
    <cellStyle name="Comma 2 2 4 2 2 4 2 2" xfId="34456" xr:uid="{5432D415-7FEE-458C-B218-8F0A8E8DAD69}"/>
    <cellStyle name="Comma 2 2 4 2 2 4 3" xfId="25704" xr:uid="{AA8EA162-60E1-43C3-A5AB-BFA2BBC97193}"/>
    <cellStyle name="Comma 2 2 4 2 2 5" xfId="12575" xr:uid="{00000000-0005-0000-0000-0000490D0000}"/>
    <cellStyle name="Comma 2 2 4 2 2 5 2" xfId="30080" xr:uid="{D774BD06-EA27-4380-A118-FB18A5E98457}"/>
    <cellStyle name="Comma 2 2 4 2 2 6" xfId="21328" xr:uid="{FEEAEF53-7115-4E10-8466-3024C4E9DC5C}"/>
    <cellStyle name="Comma 2 2 4 2 3" xfId="4366" xr:uid="{00000000-0005-0000-0000-00004A0D0000}"/>
    <cellStyle name="Comma 2 2 4 2 3 2" xfId="6555" xr:uid="{00000000-0005-0000-0000-00004B0D0000}"/>
    <cellStyle name="Comma 2 2 4 2 3 2 2" xfId="10932" xr:uid="{00000000-0005-0000-0000-00004C0D0000}"/>
    <cellStyle name="Comma 2 2 4 2 3 2 2 2" xfId="19685" xr:uid="{00000000-0005-0000-0000-00004D0D0000}"/>
    <cellStyle name="Comma 2 2 4 2 3 2 2 2 2" xfId="37190" xr:uid="{B736DD43-D72D-4DA8-94E9-B3CDB0313C7C}"/>
    <cellStyle name="Comma 2 2 4 2 3 2 2 3" xfId="28438" xr:uid="{966EBEEE-B739-41C9-B682-AD95AF38F0BF}"/>
    <cellStyle name="Comma 2 2 4 2 3 2 3" xfId="15309" xr:uid="{00000000-0005-0000-0000-00004E0D0000}"/>
    <cellStyle name="Comma 2 2 4 2 3 2 3 2" xfId="32814" xr:uid="{DDA61C12-9F7E-41CD-9660-0FFEC6164375}"/>
    <cellStyle name="Comma 2 2 4 2 3 2 4" xfId="24062" xr:uid="{712AC4DE-31C4-4CE4-9BB9-4FCC0D93FE55}"/>
    <cellStyle name="Comma 2 2 4 2 3 3" xfId="8744" xr:uid="{00000000-0005-0000-0000-00004F0D0000}"/>
    <cellStyle name="Comma 2 2 4 2 3 3 2" xfId="17497" xr:uid="{00000000-0005-0000-0000-0000500D0000}"/>
    <cellStyle name="Comma 2 2 4 2 3 3 2 2" xfId="35002" xr:uid="{6CBD5EE2-2BB0-4FE6-A137-ACA66FEB65E1}"/>
    <cellStyle name="Comma 2 2 4 2 3 3 3" xfId="26250" xr:uid="{3A8EB469-3428-4790-AE94-A69B150336AB}"/>
    <cellStyle name="Comma 2 2 4 2 3 4" xfId="13121" xr:uid="{00000000-0005-0000-0000-0000510D0000}"/>
    <cellStyle name="Comma 2 2 4 2 3 4 2" xfId="30626" xr:uid="{E241B92C-9046-4502-8405-EF392E0E653C}"/>
    <cellStyle name="Comma 2 2 4 2 3 5" xfId="21874" xr:uid="{27D763F1-0E0B-428D-A5F5-0A826F309507}"/>
    <cellStyle name="Comma 2 2 4 2 4" xfId="5461" xr:uid="{00000000-0005-0000-0000-0000520D0000}"/>
    <cellStyle name="Comma 2 2 4 2 4 2" xfId="9838" xr:uid="{00000000-0005-0000-0000-0000530D0000}"/>
    <cellStyle name="Comma 2 2 4 2 4 2 2" xfId="18591" xr:uid="{00000000-0005-0000-0000-0000540D0000}"/>
    <cellStyle name="Comma 2 2 4 2 4 2 2 2" xfId="36096" xr:uid="{C0349B51-F95C-4E1E-93CB-7468D4BC5FF8}"/>
    <cellStyle name="Comma 2 2 4 2 4 2 3" xfId="27344" xr:uid="{E9CAF87F-21F8-4AAE-81E7-3982DE97A2C6}"/>
    <cellStyle name="Comma 2 2 4 2 4 3" xfId="14215" xr:uid="{00000000-0005-0000-0000-0000550D0000}"/>
    <cellStyle name="Comma 2 2 4 2 4 3 2" xfId="31720" xr:uid="{635A7EE1-6C54-4802-8B47-D32D96521A23}"/>
    <cellStyle name="Comma 2 2 4 2 4 4" xfId="22968" xr:uid="{E14CBA12-37EE-4F90-B633-A84D88DD232F}"/>
    <cellStyle name="Comma 2 2 4 2 5" xfId="7650" xr:uid="{00000000-0005-0000-0000-0000560D0000}"/>
    <cellStyle name="Comma 2 2 4 2 5 2" xfId="16403" xr:uid="{00000000-0005-0000-0000-0000570D0000}"/>
    <cellStyle name="Comma 2 2 4 2 5 2 2" xfId="33908" xr:uid="{84A08D4C-A4ED-4CEB-8768-3E00A13DF726}"/>
    <cellStyle name="Comma 2 2 4 2 5 3" xfId="25156" xr:uid="{FE13B3C9-048D-485D-870F-D142EB206415}"/>
    <cellStyle name="Comma 2 2 4 2 6" xfId="12027" xr:uid="{00000000-0005-0000-0000-0000580D0000}"/>
    <cellStyle name="Comma 2 2 4 2 6 2" xfId="29532" xr:uid="{037B256C-6B0D-4158-B642-8B775FE01C3F}"/>
    <cellStyle name="Comma 2 2 4 2 7" xfId="20780" xr:uid="{89DBE54E-FF96-4041-9A5F-19F0BBC50196}"/>
    <cellStyle name="Comma 2 2 4 3" xfId="3544" xr:uid="{00000000-0005-0000-0000-0000590D0000}"/>
    <cellStyle name="Comma 2 2 4 3 2" xfId="4640" xr:uid="{00000000-0005-0000-0000-00005A0D0000}"/>
    <cellStyle name="Comma 2 2 4 3 2 2" xfId="6829" xr:uid="{00000000-0005-0000-0000-00005B0D0000}"/>
    <cellStyle name="Comma 2 2 4 3 2 2 2" xfId="11206" xr:uid="{00000000-0005-0000-0000-00005C0D0000}"/>
    <cellStyle name="Comma 2 2 4 3 2 2 2 2" xfId="19959" xr:uid="{00000000-0005-0000-0000-00005D0D0000}"/>
    <cellStyle name="Comma 2 2 4 3 2 2 2 2 2" xfId="37464" xr:uid="{AC4E86D8-3FD1-48AF-ADE9-2492C878B574}"/>
    <cellStyle name="Comma 2 2 4 3 2 2 2 3" xfId="28712" xr:uid="{6D7D6061-8EC1-424D-B8C2-74A5E04C80F9}"/>
    <cellStyle name="Comma 2 2 4 3 2 2 3" xfId="15583" xr:uid="{00000000-0005-0000-0000-00005E0D0000}"/>
    <cellStyle name="Comma 2 2 4 3 2 2 3 2" xfId="33088" xr:uid="{AB0ECFF1-EC4B-4DEA-8619-442C356D010E}"/>
    <cellStyle name="Comma 2 2 4 3 2 2 4" xfId="24336" xr:uid="{8777B8C5-95D0-40B2-A8EE-3FBB59063C9C}"/>
    <cellStyle name="Comma 2 2 4 3 2 3" xfId="9018" xr:uid="{00000000-0005-0000-0000-00005F0D0000}"/>
    <cellStyle name="Comma 2 2 4 3 2 3 2" xfId="17771" xr:uid="{00000000-0005-0000-0000-0000600D0000}"/>
    <cellStyle name="Comma 2 2 4 3 2 3 2 2" xfId="35276" xr:uid="{ECB784D9-681E-4D13-9368-DBBABF176F2D}"/>
    <cellStyle name="Comma 2 2 4 3 2 3 3" xfId="26524" xr:uid="{11BC70F1-8BA9-48E8-ACBE-30B4BB8B1C36}"/>
    <cellStyle name="Comma 2 2 4 3 2 4" xfId="13395" xr:uid="{00000000-0005-0000-0000-0000610D0000}"/>
    <cellStyle name="Comma 2 2 4 3 2 4 2" xfId="30900" xr:uid="{F29ADC69-3CEC-4AEB-A747-39D1AA6E8FCF}"/>
    <cellStyle name="Comma 2 2 4 3 2 5" xfId="22148" xr:uid="{84E21A74-3DC8-48DE-8CBF-1322048C02CA}"/>
    <cellStyle name="Comma 2 2 4 3 3" xfId="5735" xr:uid="{00000000-0005-0000-0000-0000620D0000}"/>
    <cellStyle name="Comma 2 2 4 3 3 2" xfId="10112" xr:uid="{00000000-0005-0000-0000-0000630D0000}"/>
    <cellStyle name="Comma 2 2 4 3 3 2 2" xfId="18865" xr:uid="{00000000-0005-0000-0000-0000640D0000}"/>
    <cellStyle name="Comma 2 2 4 3 3 2 2 2" xfId="36370" xr:uid="{3121D3E7-B7D3-4074-AAAF-B4AFA44DD4DE}"/>
    <cellStyle name="Comma 2 2 4 3 3 2 3" xfId="27618" xr:uid="{3E2FB0B6-392D-4903-869A-6F90538E6038}"/>
    <cellStyle name="Comma 2 2 4 3 3 3" xfId="14489" xr:uid="{00000000-0005-0000-0000-0000650D0000}"/>
    <cellStyle name="Comma 2 2 4 3 3 3 2" xfId="31994" xr:uid="{7C189D45-A5B7-4A75-8F1A-4BE6B1E9D778}"/>
    <cellStyle name="Comma 2 2 4 3 3 4" xfId="23242" xr:uid="{7434C0E0-17B9-4B8A-9374-0E2E8EC1C459}"/>
    <cellStyle name="Comma 2 2 4 3 4" xfId="7924" xr:uid="{00000000-0005-0000-0000-0000660D0000}"/>
    <cellStyle name="Comma 2 2 4 3 4 2" xfId="16677" xr:uid="{00000000-0005-0000-0000-0000670D0000}"/>
    <cellStyle name="Comma 2 2 4 3 4 2 2" xfId="34182" xr:uid="{7CCDF907-D74F-4FF4-873B-A1DA5EC308F1}"/>
    <cellStyle name="Comma 2 2 4 3 4 3" xfId="25430" xr:uid="{54391F56-8AE9-463E-9A40-ABDEF45D682B}"/>
    <cellStyle name="Comma 2 2 4 3 5" xfId="12301" xr:uid="{00000000-0005-0000-0000-0000680D0000}"/>
    <cellStyle name="Comma 2 2 4 3 5 2" xfId="29806" xr:uid="{D5194FB9-9873-49BF-87EB-4AC1165FA3B9}"/>
    <cellStyle name="Comma 2 2 4 3 6" xfId="21054" xr:uid="{FC3ACBD8-6F43-4448-A691-59BA400C899D}"/>
    <cellStyle name="Comma 2 2 4 4" xfId="4092" xr:uid="{00000000-0005-0000-0000-0000690D0000}"/>
    <cellStyle name="Comma 2 2 4 4 2" xfId="6281" xr:uid="{00000000-0005-0000-0000-00006A0D0000}"/>
    <cellStyle name="Comma 2 2 4 4 2 2" xfId="10658" xr:uid="{00000000-0005-0000-0000-00006B0D0000}"/>
    <cellStyle name="Comma 2 2 4 4 2 2 2" xfId="19411" xr:uid="{00000000-0005-0000-0000-00006C0D0000}"/>
    <cellStyle name="Comma 2 2 4 4 2 2 2 2" xfId="36916" xr:uid="{E9214FB4-9EDD-4A28-ABD3-91E31852CAAA}"/>
    <cellStyle name="Comma 2 2 4 4 2 2 3" xfId="28164" xr:uid="{EDE7BD5C-83B8-40EF-928B-1976DF8FDE9A}"/>
    <cellStyle name="Comma 2 2 4 4 2 3" xfId="15035" xr:uid="{00000000-0005-0000-0000-00006D0D0000}"/>
    <cellStyle name="Comma 2 2 4 4 2 3 2" xfId="32540" xr:uid="{7D6CAD70-4504-4B68-A791-14E43EEF853F}"/>
    <cellStyle name="Comma 2 2 4 4 2 4" xfId="23788" xr:uid="{618AA933-7EC1-4499-9A97-8B8BE08E4881}"/>
    <cellStyle name="Comma 2 2 4 4 3" xfId="8470" xr:uid="{00000000-0005-0000-0000-00006E0D0000}"/>
    <cellStyle name="Comma 2 2 4 4 3 2" xfId="17223" xr:uid="{00000000-0005-0000-0000-00006F0D0000}"/>
    <cellStyle name="Comma 2 2 4 4 3 2 2" xfId="34728" xr:uid="{593EB1D8-5BD6-48E3-B5A8-86FAA8C7CC86}"/>
    <cellStyle name="Comma 2 2 4 4 3 3" xfId="25976" xr:uid="{BA731ACB-5E1F-480F-8AFB-D42678C39755}"/>
    <cellStyle name="Comma 2 2 4 4 4" xfId="12847" xr:uid="{00000000-0005-0000-0000-0000700D0000}"/>
    <cellStyle name="Comma 2 2 4 4 4 2" xfId="30352" xr:uid="{C434C73A-F2E8-4F62-964B-38A173598508}"/>
    <cellStyle name="Comma 2 2 4 4 5" xfId="21600" xr:uid="{CEADE01E-CEBA-4910-BC45-796F18A4C881}"/>
    <cellStyle name="Comma 2 2 4 5" xfId="5187" xr:uid="{00000000-0005-0000-0000-0000710D0000}"/>
    <cellStyle name="Comma 2 2 4 5 2" xfId="9564" xr:uid="{00000000-0005-0000-0000-0000720D0000}"/>
    <cellStyle name="Comma 2 2 4 5 2 2" xfId="18317" xr:uid="{00000000-0005-0000-0000-0000730D0000}"/>
    <cellStyle name="Comma 2 2 4 5 2 2 2" xfId="35822" xr:uid="{F8A2112E-9412-406C-9607-2126F9908D96}"/>
    <cellStyle name="Comma 2 2 4 5 2 3" xfId="27070" xr:uid="{077DE76D-6A8D-42A7-B675-7013D1223C67}"/>
    <cellStyle name="Comma 2 2 4 5 3" xfId="13941" xr:uid="{00000000-0005-0000-0000-0000740D0000}"/>
    <cellStyle name="Comma 2 2 4 5 3 2" xfId="31446" xr:uid="{630C62B3-10DD-429C-88D6-06FDDFAE26D1}"/>
    <cellStyle name="Comma 2 2 4 5 4" xfId="22694" xr:uid="{C86BCC39-5E68-47CD-BA45-D5CEA41F082C}"/>
    <cellStyle name="Comma 2 2 4 6" xfId="7376" xr:uid="{00000000-0005-0000-0000-0000750D0000}"/>
    <cellStyle name="Comma 2 2 4 6 2" xfId="16129" xr:uid="{00000000-0005-0000-0000-0000760D0000}"/>
    <cellStyle name="Comma 2 2 4 6 2 2" xfId="33634" xr:uid="{9399A61C-FD25-4E85-A31C-29492485DD43}"/>
    <cellStyle name="Comma 2 2 4 6 3" xfId="24882" xr:uid="{62E3BC7C-F68A-4662-9A36-1E4E1B713B64}"/>
    <cellStyle name="Comma 2 2 4 7" xfId="11753" xr:uid="{00000000-0005-0000-0000-0000770D0000}"/>
    <cellStyle name="Comma 2 2 4 7 2" xfId="29258" xr:uid="{CE0AE7C6-E6D1-4708-9541-07AC0B766542}"/>
    <cellStyle name="Comma 2 2 4 8" xfId="20506" xr:uid="{F6A49142-9F99-4B17-9963-2AB486777B7D}"/>
    <cellStyle name="Comma 2 2 5" xfId="2876" xr:uid="{00000000-0005-0000-0000-0000780D0000}"/>
    <cellStyle name="Comma 2 2 5 2" xfId="3155" xr:uid="{00000000-0005-0000-0000-0000790D0000}"/>
    <cellStyle name="Comma 2 2 5 2 2" xfId="3708" xr:uid="{00000000-0005-0000-0000-00007A0D0000}"/>
    <cellStyle name="Comma 2 2 5 2 2 2" xfId="4804" xr:uid="{00000000-0005-0000-0000-00007B0D0000}"/>
    <cellStyle name="Comma 2 2 5 2 2 2 2" xfId="6993" xr:uid="{00000000-0005-0000-0000-00007C0D0000}"/>
    <cellStyle name="Comma 2 2 5 2 2 2 2 2" xfId="11370" xr:uid="{00000000-0005-0000-0000-00007D0D0000}"/>
    <cellStyle name="Comma 2 2 5 2 2 2 2 2 2" xfId="20123" xr:uid="{00000000-0005-0000-0000-00007E0D0000}"/>
    <cellStyle name="Comma 2 2 5 2 2 2 2 2 2 2" xfId="37628" xr:uid="{D22306B9-C7E1-4356-A80F-A0ACB45A0E25}"/>
    <cellStyle name="Comma 2 2 5 2 2 2 2 2 3" xfId="28876" xr:uid="{04316630-A1D4-48F5-B446-BB2629D28E9C}"/>
    <cellStyle name="Comma 2 2 5 2 2 2 2 3" xfId="15747" xr:uid="{00000000-0005-0000-0000-00007F0D0000}"/>
    <cellStyle name="Comma 2 2 5 2 2 2 2 3 2" xfId="33252" xr:uid="{8F93BB55-4250-490B-A66B-D16E94FB03CB}"/>
    <cellStyle name="Comma 2 2 5 2 2 2 2 4" xfId="24500" xr:uid="{CE364740-CADA-4C7C-AC8D-3EEF10854A4C}"/>
    <cellStyle name="Comma 2 2 5 2 2 2 3" xfId="9182" xr:uid="{00000000-0005-0000-0000-0000800D0000}"/>
    <cellStyle name="Comma 2 2 5 2 2 2 3 2" xfId="17935" xr:uid="{00000000-0005-0000-0000-0000810D0000}"/>
    <cellStyle name="Comma 2 2 5 2 2 2 3 2 2" xfId="35440" xr:uid="{549B3B23-F0AD-4A2B-8095-C7E12E8EE414}"/>
    <cellStyle name="Comma 2 2 5 2 2 2 3 3" xfId="26688" xr:uid="{4F3195C4-BA28-46C6-9CEE-BEDE4B3BA90C}"/>
    <cellStyle name="Comma 2 2 5 2 2 2 4" xfId="13559" xr:uid="{00000000-0005-0000-0000-0000820D0000}"/>
    <cellStyle name="Comma 2 2 5 2 2 2 4 2" xfId="31064" xr:uid="{D14E7588-DFDF-4696-99E6-4CCD6F51B1E4}"/>
    <cellStyle name="Comma 2 2 5 2 2 2 5" xfId="22312" xr:uid="{1CAFF212-BE73-4793-BF39-CCDDD5CC5433}"/>
    <cellStyle name="Comma 2 2 5 2 2 3" xfId="5899" xr:uid="{00000000-0005-0000-0000-0000830D0000}"/>
    <cellStyle name="Comma 2 2 5 2 2 3 2" xfId="10276" xr:uid="{00000000-0005-0000-0000-0000840D0000}"/>
    <cellStyle name="Comma 2 2 5 2 2 3 2 2" xfId="19029" xr:uid="{00000000-0005-0000-0000-0000850D0000}"/>
    <cellStyle name="Comma 2 2 5 2 2 3 2 2 2" xfId="36534" xr:uid="{A40F35BC-45D9-40F8-A3B3-91DAE9FC5667}"/>
    <cellStyle name="Comma 2 2 5 2 2 3 2 3" xfId="27782" xr:uid="{4FAD3E73-B14B-4663-A42D-4326EB94F9C5}"/>
    <cellStyle name="Comma 2 2 5 2 2 3 3" xfId="14653" xr:uid="{00000000-0005-0000-0000-0000860D0000}"/>
    <cellStyle name="Comma 2 2 5 2 2 3 3 2" xfId="32158" xr:uid="{402B2522-04AD-4BCE-9592-820672333342}"/>
    <cellStyle name="Comma 2 2 5 2 2 3 4" xfId="23406" xr:uid="{B39518A5-3EA5-4F35-996E-6B5FB6CB937A}"/>
    <cellStyle name="Comma 2 2 5 2 2 4" xfId="8088" xr:uid="{00000000-0005-0000-0000-0000870D0000}"/>
    <cellStyle name="Comma 2 2 5 2 2 4 2" xfId="16841" xr:uid="{00000000-0005-0000-0000-0000880D0000}"/>
    <cellStyle name="Comma 2 2 5 2 2 4 2 2" xfId="34346" xr:uid="{B2462958-907F-44C9-8DE5-41EAFB921B47}"/>
    <cellStyle name="Comma 2 2 5 2 2 4 3" xfId="25594" xr:uid="{31DCE5BB-0B60-49C1-9182-450BEBCCE95C}"/>
    <cellStyle name="Comma 2 2 5 2 2 5" xfId="12465" xr:uid="{00000000-0005-0000-0000-0000890D0000}"/>
    <cellStyle name="Comma 2 2 5 2 2 5 2" xfId="29970" xr:uid="{D81B07F5-29DD-400A-9415-4E3B9504EE43}"/>
    <cellStyle name="Comma 2 2 5 2 2 6" xfId="21218" xr:uid="{E75A8FAC-66ED-48E6-9E42-82AE91CE67D7}"/>
    <cellStyle name="Comma 2 2 5 2 3" xfId="4256" xr:uid="{00000000-0005-0000-0000-00008A0D0000}"/>
    <cellStyle name="Comma 2 2 5 2 3 2" xfId="6445" xr:uid="{00000000-0005-0000-0000-00008B0D0000}"/>
    <cellStyle name="Comma 2 2 5 2 3 2 2" xfId="10822" xr:uid="{00000000-0005-0000-0000-00008C0D0000}"/>
    <cellStyle name="Comma 2 2 5 2 3 2 2 2" xfId="19575" xr:uid="{00000000-0005-0000-0000-00008D0D0000}"/>
    <cellStyle name="Comma 2 2 5 2 3 2 2 2 2" xfId="37080" xr:uid="{00526C30-D5C4-4C17-B0F3-E38724815D11}"/>
    <cellStyle name="Comma 2 2 5 2 3 2 2 3" xfId="28328" xr:uid="{C14284FF-E598-40E4-939C-428AA7DE304F}"/>
    <cellStyle name="Comma 2 2 5 2 3 2 3" xfId="15199" xr:uid="{00000000-0005-0000-0000-00008E0D0000}"/>
    <cellStyle name="Comma 2 2 5 2 3 2 3 2" xfId="32704" xr:uid="{6D58431C-958B-472A-95EB-B42C6B35EBB5}"/>
    <cellStyle name="Comma 2 2 5 2 3 2 4" xfId="23952" xr:uid="{5B872A62-F0CB-4C9A-A524-5E6694C8FF28}"/>
    <cellStyle name="Comma 2 2 5 2 3 3" xfId="8634" xr:uid="{00000000-0005-0000-0000-00008F0D0000}"/>
    <cellStyle name="Comma 2 2 5 2 3 3 2" xfId="17387" xr:uid="{00000000-0005-0000-0000-0000900D0000}"/>
    <cellStyle name="Comma 2 2 5 2 3 3 2 2" xfId="34892" xr:uid="{6EF67E01-55E9-463B-A395-0B59FC390495}"/>
    <cellStyle name="Comma 2 2 5 2 3 3 3" xfId="26140" xr:uid="{D4E08F84-6FDF-413B-A87C-754A6D6A9BD4}"/>
    <cellStyle name="Comma 2 2 5 2 3 4" xfId="13011" xr:uid="{00000000-0005-0000-0000-0000910D0000}"/>
    <cellStyle name="Comma 2 2 5 2 3 4 2" xfId="30516" xr:uid="{2D08732A-2913-43EC-9537-D69C9BE8441E}"/>
    <cellStyle name="Comma 2 2 5 2 3 5" xfId="21764" xr:uid="{859EAA17-F79D-4D7D-8FF2-E7BBAE53D572}"/>
    <cellStyle name="Comma 2 2 5 2 4" xfId="5351" xr:uid="{00000000-0005-0000-0000-0000920D0000}"/>
    <cellStyle name="Comma 2 2 5 2 4 2" xfId="9728" xr:uid="{00000000-0005-0000-0000-0000930D0000}"/>
    <cellStyle name="Comma 2 2 5 2 4 2 2" xfId="18481" xr:uid="{00000000-0005-0000-0000-0000940D0000}"/>
    <cellStyle name="Comma 2 2 5 2 4 2 2 2" xfId="35986" xr:uid="{3B702637-8DAF-4BC4-8B8F-38C146F4536F}"/>
    <cellStyle name="Comma 2 2 5 2 4 2 3" xfId="27234" xr:uid="{086EE45A-10CD-46FF-9BF9-D18E33DE6CC6}"/>
    <cellStyle name="Comma 2 2 5 2 4 3" xfId="14105" xr:uid="{00000000-0005-0000-0000-0000950D0000}"/>
    <cellStyle name="Comma 2 2 5 2 4 3 2" xfId="31610" xr:uid="{0E1F730E-E0D1-42C3-8C6A-AA823A5BA432}"/>
    <cellStyle name="Comma 2 2 5 2 4 4" xfId="22858" xr:uid="{F81E29A6-6482-4EF6-A605-F48F5B0A818E}"/>
    <cellStyle name="Comma 2 2 5 2 5" xfId="7540" xr:uid="{00000000-0005-0000-0000-0000960D0000}"/>
    <cellStyle name="Comma 2 2 5 2 5 2" xfId="16293" xr:uid="{00000000-0005-0000-0000-0000970D0000}"/>
    <cellStyle name="Comma 2 2 5 2 5 2 2" xfId="33798" xr:uid="{EB8CA08C-D0A2-4713-B40F-DE6170CFE593}"/>
    <cellStyle name="Comma 2 2 5 2 5 3" xfId="25046" xr:uid="{C5F7C074-594C-41A3-9C6F-5E096AD32FA0}"/>
    <cellStyle name="Comma 2 2 5 2 6" xfId="11917" xr:uid="{00000000-0005-0000-0000-0000980D0000}"/>
    <cellStyle name="Comma 2 2 5 2 6 2" xfId="29422" xr:uid="{B8DDDEEE-FDC3-4B50-9D8D-206175E5F8AC}"/>
    <cellStyle name="Comma 2 2 5 2 7" xfId="20670" xr:uid="{D0C0B143-CA24-48BE-A49C-20FDA38D65A8}"/>
    <cellStyle name="Comma 2 2 5 3" xfId="3434" xr:uid="{00000000-0005-0000-0000-0000990D0000}"/>
    <cellStyle name="Comma 2 2 5 3 2" xfId="4530" xr:uid="{00000000-0005-0000-0000-00009A0D0000}"/>
    <cellStyle name="Comma 2 2 5 3 2 2" xfId="6719" xr:uid="{00000000-0005-0000-0000-00009B0D0000}"/>
    <cellStyle name="Comma 2 2 5 3 2 2 2" xfId="11096" xr:uid="{00000000-0005-0000-0000-00009C0D0000}"/>
    <cellStyle name="Comma 2 2 5 3 2 2 2 2" xfId="19849" xr:uid="{00000000-0005-0000-0000-00009D0D0000}"/>
    <cellStyle name="Comma 2 2 5 3 2 2 2 2 2" xfId="37354" xr:uid="{6465F996-2ED1-405C-AB7F-7CC591BD7D48}"/>
    <cellStyle name="Comma 2 2 5 3 2 2 2 3" xfId="28602" xr:uid="{B57A65BA-B5FB-4A2F-A241-A306786803B9}"/>
    <cellStyle name="Comma 2 2 5 3 2 2 3" xfId="15473" xr:uid="{00000000-0005-0000-0000-00009E0D0000}"/>
    <cellStyle name="Comma 2 2 5 3 2 2 3 2" xfId="32978" xr:uid="{3AD1BE5F-6D6B-42C2-AE0B-AAEFD61CD6ED}"/>
    <cellStyle name="Comma 2 2 5 3 2 2 4" xfId="24226" xr:uid="{919AB887-DC5F-4985-ADF5-CACDCA8A05CD}"/>
    <cellStyle name="Comma 2 2 5 3 2 3" xfId="8908" xr:uid="{00000000-0005-0000-0000-00009F0D0000}"/>
    <cellStyle name="Comma 2 2 5 3 2 3 2" xfId="17661" xr:uid="{00000000-0005-0000-0000-0000A00D0000}"/>
    <cellStyle name="Comma 2 2 5 3 2 3 2 2" xfId="35166" xr:uid="{6089119C-F735-47FC-822C-FD840B450CB0}"/>
    <cellStyle name="Comma 2 2 5 3 2 3 3" xfId="26414" xr:uid="{C033F10A-BF07-4E4B-B8D4-6F52EDA5EA70}"/>
    <cellStyle name="Comma 2 2 5 3 2 4" xfId="13285" xr:uid="{00000000-0005-0000-0000-0000A10D0000}"/>
    <cellStyle name="Comma 2 2 5 3 2 4 2" xfId="30790" xr:uid="{1EB6A459-CA70-48C9-AE61-DCA0B881C918}"/>
    <cellStyle name="Comma 2 2 5 3 2 5" xfId="22038" xr:uid="{969EC3A7-4C8D-4C4A-BCC8-712D983890A1}"/>
    <cellStyle name="Comma 2 2 5 3 3" xfId="5625" xr:uid="{00000000-0005-0000-0000-0000A20D0000}"/>
    <cellStyle name="Comma 2 2 5 3 3 2" xfId="10002" xr:uid="{00000000-0005-0000-0000-0000A30D0000}"/>
    <cellStyle name="Comma 2 2 5 3 3 2 2" xfId="18755" xr:uid="{00000000-0005-0000-0000-0000A40D0000}"/>
    <cellStyle name="Comma 2 2 5 3 3 2 2 2" xfId="36260" xr:uid="{FEC56E8E-2DDB-4566-891A-571AB1873D1F}"/>
    <cellStyle name="Comma 2 2 5 3 3 2 3" xfId="27508" xr:uid="{7DC70E39-4AB6-44AE-8C08-BC86DEEF271F}"/>
    <cellStyle name="Comma 2 2 5 3 3 3" xfId="14379" xr:uid="{00000000-0005-0000-0000-0000A50D0000}"/>
    <cellStyle name="Comma 2 2 5 3 3 3 2" xfId="31884" xr:uid="{43A183D2-87C1-44C4-9E79-276E8D9009F8}"/>
    <cellStyle name="Comma 2 2 5 3 3 4" xfId="23132" xr:uid="{4C2AEDB5-DD0A-43BC-9D11-E64559994D0B}"/>
    <cellStyle name="Comma 2 2 5 3 4" xfId="7814" xr:uid="{00000000-0005-0000-0000-0000A60D0000}"/>
    <cellStyle name="Comma 2 2 5 3 4 2" xfId="16567" xr:uid="{00000000-0005-0000-0000-0000A70D0000}"/>
    <cellStyle name="Comma 2 2 5 3 4 2 2" xfId="34072" xr:uid="{8B4E9872-D1E3-4358-B101-C69485241853}"/>
    <cellStyle name="Comma 2 2 5 3 4 3" xfId="25320" xr:uid="{96BF6E68-93AA-4FF2-9DEB-4905DAB4B24C}"/>
    <cellStyle name="Comma 2 2 5 3 5" xfId="12191" xr:uid="{00000000-0005-0000-0000-0000A80D0000}"/>
    <cellStyle name="Comma 2 2 5 3 5 2" xfId="29696" xr:uid="{FE6ED99C-27AD-4470-BC22-39C06F22F991}"/>
    <cellStyle name="Comma 2 2 5 3 6" xfId="20944" xr:uid="{831426A0-7593-459D-BA30-8F29A56B29D2}"/>
    <cellStyle name="Comma 2 2 5 4" xfId="3982" xr:uid="{00000000-0005-0000-0000-0000A90D0000}"/>
    <cellStyle name="Comma 2 2 5 4 2" xfId="6171" xr:uid="{00000000-0005-0000-0000-0000AA0D0000}"/>
    <cellStyle name="Comma 2 2 5 4 2 2" xfId="10548" xr:uid="{00000000-0005-0000-0000-0000AB0D0000}"/>
    <cellStyle name="Comma 2 2 5 4 2 2 2" xfId="19301" xr:uid="{00000000-0005-0000-0000-0000AC0D0000}"/>
    <cellStyle name="Comma 2 2 5 4 2 2 2 2" xfId="36806" xr:uid="{ADC28E3A-8DE9-403F-B338-0F5BBBB64A70}"/>
    <cellStyle name="Comma 2 2 5 4 2 2 3" xfId="28054" xr:uid="{D84E56E1-A09C-4091-ADEB-EF59E561079E}"/>
    <cellStyle name="Comma 2 2 5 4 2 3" xfId="14925" xr:uid="{00000000-0005-0000-0000-0000AD0D0000}"/>
    <cellStyle name="Comma 2 2 5 4 2 3 2" xfId="32430" xr:uid="{FC67C281-C2F3-402C-877E-401AD23BA8DC}"/>
    <cellStyle name="Comma 2 2 5 4 2 4" xfId="23678" xr:uid="{28F73E9C-29D9-406D-9536-6E08AF096E52}"/>
    <cellStyle name="Comma 2 2 5 4 3" xfId="8360" xr:uid="{00000000-0005-0000-0000-0000AE0D0000}"/>
    <cellStyle name="Comma 2 2 5 4 3 2" xfId="17113" xr:uid="{00000000-0005-0000-0000-0000AF0D0000}"/>
    <cellStyle name="Comma 2 2 5 4 3 2 2" xfId="34618" xr:uid="{AC944920-FE7E-4F53-9EBA-D6DB184AAD38}"/>
    <cellStyle name="Comma 2 2 5 4 3 3" xfId="25866" xr:uid="{47C16D39-7F11-4A6D-842C-108CBD9820D4}"/>
    <cellStyle name="Comma 2 2 5 4 4" xfId="12737" xr:uid="{00000000-0005-0000-0000-0000B00D0000}"/>
    <cellStyle name="Comma 2 2 5 4 4 2" xfId="30242" xr:uid="{5EA09199-9530-4866-9BD7-06D494B74528}"/>
    <cellStyle name="Comma 2 2 5 4 5" xfId="21490" xr:uid="{0358658A-52B4-417E-B0E6-CFE2FE01BBB7}"/>
    <cellStyle name="Comma 2 2 5 5" xfId="5077" xr:uid="{00000000-0005-0000-0000-0000B10D0000}"/>
    <cellStyle name="Comma 2 2 5 5 2" xfId="9454" xr:uid="{00000000-0005-0000-0000-0000B20D0000}"/>
    <cellStyle name="Comma 2 2 5 5 2 2" xfId="18207" xr:uid="{00000000-0005-0000-0000-0000B30D0000}"/>
    <cellStyle name="Comma 2 2 5 5 2 2 2" xfId="35712" xr:uid="{841D733E-F8DA-4FCF-88DC-6D6447C1DE6C}"/>
    <cellStyle name="Comma 2 2 5 5 2 3" xfId="26960" xr:uid="{78CD2C6C-F331-453F-808B-E9A5F852F234}"/>
    <cellStyle name="Comma 2 2 5 5 3" xfId="13831" xr:uid="{00000000-0005-0000-0000-0000B40D0000}"/>
    <cellStyle name="Comma 2 2 5 5 3 2" xfId="31336" xr:uid="{12331C3D-88E6-44BB-B907-422C41A6A36E}"/>
    <cellStyle name="Comma 2 2 5 5 4" xfId="22584" xr:uid="{76636650-3130-4047-9F5E-08596781B412}"/>
    <cellStyle name="Comma 2 2 5 6" xfId="7266" xr:uid="{00000000-0005-0000-0000-0000B50D0000}"/>
    <cellStyle name="Comma 2 2 5 6 2" xfId="16019" xr:uid="{00000000-0005-0000-0000-0000B60D0000}"/>
    <cellStyle name="Comma 2 2 5 6 2 2" xfId="33524" xr:uid="{EFCC6262-A4C6-415C-B6C0-11B23FD9C30C}"/>
    <cellStyle name="Comma 2 2 5 6 3" xfId="24772" xr:uid="{2835CE89-AA8F-4DF2-A51A-9346628F2F4F}"/>
    <cellStyle name="Comma 2 2 5 7" xfId="11643" xr:uid="{00000000-0005-0000-0000-0000B70D0000}"/>
    <cellStyle name="Comma 2 2 5 7 2" xfId="29148" xr:uid="{2063B104-9427-4F8E-AC9B-5EAEF3F3A9F3}"/>
    <cellStyle name="Comma 2 2 5 8" xfId="20396" xr:uid="{AD9BEB70-8AF3-444E-9C93-63B674758D63}"/>
    <cellStyle name="Comma 2 2 6" xfId="3105" xr:uid="{00000000-0005-0000-0000-0000B80D0000}"/>
    <cellStyle name="Comma 2 2 6 2" xfId="3659" xr:uid="{00000000-0005-0000-0000-0000B90D0000}"/>
    <cellStyle name="Comma 2 2 6 2 2" xfId="4755" xr:uid="{00000000-0005-0000-0000-0000BA0D0000}"/>
    <cellStyle name="Comma 2 2 6 2 2 2" xfId="6944" xr:uid="{00000000-0005-0000-0000-0000BB0D0000}"/>
    <cellStyle name="Comma 2 2 6 2 2 2 2" xfId="11321" xr:uid="{00000000-0005-0000-0000-0000BC0D0000}"/>
    <cellStyle name="Comma 2 2 6 2 2 2 2 2" xfId="20074" xr:uid="{00000000-0005-0000-0000-0000BD0D0000}"/>
    <cellStyle name="Comma 2 2 6 2 2 2 2 2 2" xfId="37579" xr:uid="{B0EF14D7-66F9-4421-A40E-DD8904211448}"/>
    <cellStyle name="Comma 2 2 6 2 2 2 2 3" xfId="28827" xr:uid="{2F601163-E87D-4EA4-9455-0CD36459E3AA}"/>
    <cellStyle name="Comma 2 2 6 2 2 2 3" xfId="15698" xr:uid="{00000000-0005-0000-0000-0000BE0D0000}"/>
    <cellStyle name="Comma 2 2 6 2 2 2 3 2" xfId="33203" xr:uid="{764DB862-40C4-494D-BC71-4171F323F315}"/>
    <cellStyle name="Comma 2 2 6 2 2 2 4" xfId="24451" xr:uid="{57B9518D-06F2-491E-877B-7DDBBD1EF03A}"/>
    <cellStyle name="Comma 2 2 6 2 2 3" xfId="9133" xr:uid="{00000000-0005-0000-0000-0000BF0D0000}"/>
    <cellStyle name="Comma 2 2 6 2 2 3 2" xfId="17886" xr:uid="{00000000-0005-0000-0000-0000C00D0000}"/>
    <cellStyle name="Comma 2 2 6 2 2 3 2 2" xfId="35391" xr:uid="{A7834CA2-E76C-45DD-A463-8EC631FE139F}"/>
    <cellStyle name="Comma 2 2 6 2 2 3 3" xfId="26639" xr:uid="{E73922A9-569A-4D8B-8BB8-FA28C48772A1}"/>
    <cellStyle name="Comma 2 2 6 2 2 4" xfId="13510" xr:uid="{00000000-0005-0000-0000-0000C10D0000}"/>
    <cellStyle name="Comma 2 2 6 2 2 4 2" xfId="31015" xr:uid="{39755C55-36D9-49E5-AF13-0E96009CC123}"/>
    <cellStyle name="Comma 2 2 6 2 2 5" xfId="22263" xr:uid="{907D5050-4102-4841-9F8D-DEB59653982A}"/>
    <cellStyle name="Comma 2 2 6 2 3" xfId="5850" xr:uid="{00000000-0005-0000-0000-0000C20D0000}"/>
    <cellStyle name="Comma 2 2 6 2 3 2" xfId="10227" xr:uid="{00000000-0005-0000-0000-0000C30D0000}"/>
    <cellStyle name="Comma 2 2 6 2 3 2 2" xfId="18980" xr:uid="{00000000-0005-0000-0000-0000C40D0000}"/>
    <cellStyle name="Comma 2 2 6 2 3 2 2 2" xfId="36485" xr:uid="{2F4D493B-7E1C-446B-9AB0-F77361C92747}"/>
    <cellStyle name="Comma 2 2 6 2 3 2 3" xfId="27733" xr:uid="{2ED1FE31-6713-4B3C-A979-B17C06397E07}"/>
    <cellStyle name="Comma 2 2 6 2 3 3" xfId="14604" xr:uid="{00000000-0005-0000-0000-0000C50D0000}"/>
    <cellStyle name="Comma 2 2 6 2 3 3 2" xfId="32109" xr:uid="{E632D750-963B-4317-AB44-D5635752D356}"/>
    <cellStyle name="Comma 2 2 6 2 3 4" xfId="23357" xr:uid="{9C32B417-5F81-42FA-A692-476463A74217}"/>
    <cellStyle name="Comma 2 2 6 2 4" xfId="8039" xr:uid="{00000000-0005-0000-0000-0000C60D0000}"/>
    <cellStyle name="Comma 2 2 6 2 4 2" xfId="16792" xr:uid="{00000000-0005-0000-0000-0000C70D0000}"/>
    <cellStyle name="Comma 2 2 6 2 4 2 2" xfId="34297" xr:uid="{6291DF5E-2B2C-4384-964D-8503853A7D41}"/>
    <cellStyle name="Comma 2 2 6 2 4 3" xfId="25545" xr:uid="{4E0630B7-0CA3-446F-BEC1-746223934FBF}"/>
    <cellStyle name="Comma 2 2 6 2 5" xfId="12416" xr:uid="{00000000-0005-0000-0000-0000C80D0000}"/>
    <cellStyle name="Comma 2 2 6 2 5 2" xfId="29921" xr:uid="{F5A5711A-DEC9-4083-B5F1-1D45356509F0}"/>
    <cellStyle name="Comma 2 2 6 2 6" xfId="21169" xr:uid="{1E7990AB-5AFF-457D-BD16-31AE133B670A}"/>
    <cellStyle name="Comma 2 2 6 3" xfId="4207" xr:uid="{00000000-0005-0000-0000-0000C90D0000}"/>
    <cellStyle name="Comma 2 2 6 3 2" xfId="6396" xr:uid="{00000000-0005-0000-0000-0000CA0D0000}"/>
    <cellStyle name="Comma 2 2 6 3 2 2" xfId="10773" xr:uid="{00000000-0005-0000-0000-0000CB0D0000}"/>
    <cellStyle name="Comma 2 2 6 3 2 2 2" xfId="19526" xr:uid="{00000000-0005-0000-0000-0000CC0D0000}"/>
    <cellStyle name="Comma 2 2 6 3 2 2 2 2" xfId="37031" xr:uid="{43EEA614-F881-43A2-89D6-2DE266CE246A}"/>
    <cellStyle name="Comma 2 2 6 3 2 2 3" xfId="28279" xr:uid="{7EDA8245-5B57-45D3-822A-964F7D4D988B}"/>
    <cellStyle name="Comma 2 2 6 3 2 3" xfId="15150" xr:uid="{00000000-0005-0000-0000-0000CD0D0000}"/>
    <cellStyle name="Comma 2 2 6 3 2 3 2" xfId="32655" xr:uid="{71D5AAF0-4F72-44C8-9507-CFBF48D7CAE5}"/>
    <cellStyle name="Comma 2 2 6 3 2 4" xfId="23903" xr:uid="{8452EDBE-E391-40D7-9B9D-533F81E256AE}"/>
    <cellStyle name="Comma 2 2 6 3 3" xfId="8585" xr:uid="{00000000-0005-0000-0000-0000CE0D0000}"/>
    <cellStyle name="Comma 2 2 6 3 3 2" xfId="17338" xr:uid="{00000000-0005-0000-0000-0000CF0D0000}"/>
    <cellStyle name="Comma 2 2 6 3 3 2 2" xfId="34843" xr:uid="{018C7451-9AA4-4CDA-9DA1-3AF20B13FBFF}"/>
    <cellStyle name="Comma 2 2 6 3 3 3" xfId="26091" xr:uid="{D0F21C0B-424A-41C3-9299-AD8E1D6E8F7C}"/>
    <cellStyle name="Comma 2 2 6 3 4" xfId="12962" xr:uid="{00000000-0005-0000-0000-0000D00D0000}"/>
    <cellStyle name="Comma 2 2 6 3 4 2" xfId="30467" xr:uid="{39626822-06CD-4018-B0C6-F9515D57377F}"/>
    <cellStyle name="Comma 2 2 6 3 5" xfId="21715" xr:uid="{44C97D23-D7B2-4440-8A54-3B7DD80BF646}"/>
    <cellStyle name="Comma 2 2 6 4" xfId="5302" xr:uid="{00000000-0005-0000-0000-0000D10D0000}"/>
    <cellStyle name="Comma 2 2 6 4 2" xfId="9679" xr:uid="{00000000-0005-0000-0000-0000D20D0000}"/>
    <cellStyle name="Comma 2 2 6 4 2 2" xfId="18432" xr:uid="{00000000-0005-0000-0000-0000D30D0000}"/>
    <cellStyle name="Comma 2 2 6 4 2 2 2" xfId="35937" xr:uid="{BB623CEC-BE32-49B9-810E-C146682E8994}"/>
    <cellStyle name="Comma 2 2 6 4 2 3" xfId="27185" xr:uid="{88D667F7-E062-4A18-9C50-E1E4DDD32274}"/>
    <cellStyle name="Comma 2 2 6 4 3" xfId="14056" xr:uid="{00000000-0005-0000-0000-0000D40D0000}"/>
    <cellStyle name="Comma 2 2 6 4 3 2" xfId="31561" xr:uid="{A9C998A2-5E73-4D5E-8244-902D84B1CA1E}"/>
    <cellStyle name="Comma 2 2 6 4 4" xfId="22809" xr:uid="{47FD14AC-3CA5-479A-A127-5EBA5E450FBE}"/>
    <cellStyle name="Comma 2 2 6 5" xfId="7491" xr:uid="{00000000-0005-0000-0000-0000D50D0000}"/>
    <cellStyle name="Comma 2 2 6 5 2" xfId="16244" xr:uid="{00000000-0005-0000-0000-0000D60D0000}"/>
    <cellStyle name="Comma 2 2 6 5 2 2" xfId="33749" xr:uid="{5A8D3910-3745-4410-B53D-DD520B83A50C}"/>
    <cellStyle name="Comma 2 2 6 5 3" xfId="24997" xr:uid="{6C8A8696-174D-4912-B676-9009B2762190}"/>
    <cellStyle name="Comma 2 2 6 6" xfId="11868" xr:uid="{00000000-0005-0000-0000-0000D70D0000}"/>
    <cellStyle name="Comma 2 2 6 6 2" xfId="29373" xr:uid="{385F35A6-5128-4909-8D60-5A0821D0AD99}"/>
    <cellStyle name="Comma 2 2 6 7" xfId="20621" xr:uid="{5DDB6024-21D9-4A4A-9359-518A5A671D90}"/>
    <cellStyle name="Comma 2 2 7" xfId="3384" xr:uid="{00000000-0005-0000-0000-0000D80D0000}"/>
    <cellStyle name="Comma 2 2 7 2" xfId="4481" xr:uid="{00000000-0005-0000-0000-0000D90D0000}"/>
    <cellStyle name="Comma 2 2 7 2 2" xfId="6670" xr:uid="{00000000-0005-0000-0000-0000DA0D0000}"/>
    <cellStyle name="Comma 2 2 7 2 2 2" xfId="11047" xr:uid="{00000000-0005-0000-0000-0000DB0D0000}"/>
    <cellStyle name="Comma 2 2 7 2 2 2 2" xfId="19800" xr:uid="{00000000-0005-0000-0000-0000DC0D0000}"/>
    <cellStyle name="Comma 2 2 7 2 2 2 2 2" xfId="37305" xr:uid="{928DF4B3-94BB-428E-A696-8FE8577FF96C}"/>
    <cellStyle name="Comma 2 2 7 2 2 2 3" xfId="28553" xr:uid="{DA932F6F-F9E8-47C1-BE32-5189B26741E6}"/>
    <cellStyle name="Comma 2 2 7 2 2 3" xfId="15424" xr:uid="{00000000-0005-0000-0000-0000DD0D0000}"/>
    <cellStyle name="Comma 2 2 7 2 2 3 2" xfId="32929" xr:uid="{782AA198-A847-4DE9-BC31-EA07069C919C}"/>
    <cellStyle name="Comma 2 2 7 2 2 4" xfId="24177" xr:uid="{D4735D78-0152-4624-B4AF-10469B43E6E1}"/>
    <cellStyle name="Comma 2 2 7 2 3" xfId="8859" xr:uid="{00000000-0005-0000-0000-0000DE0D0000}"/>
    <cellStyle name="Comma 2 2 7 2 3 2" xfId="17612" xr:uid="{00000000-0005-0000-0000-0000DF0D0000}"/>
    <cellStyle name="Comma 2 2 7 2 3 2 2" xfId="35117" xr:uid="{6B16B709-A8AE-4328-8708-3858A71AA870}"/>
    <cellStyle name="Comma 2 2 7 2 3 3" xfId="26365" xr:uid="{6CEF4607-6D63-44AB-AC34-495942051DC2}"/>
    <cellStyle name="Comma 2 2 7 2 4" xfId="13236" xr:uid="{00000000-0005-0000-0000-0000E00D0000}"/>
    <cellStyle name="Comma 2 2 7 2 4 2" xfId="30741" xr:uid="{AB038AC0-03FF-4D12-91EF-6B1ED20FEF7A}"/>
    <cellStyle name="Comma 2 2 7 2 5" xfId="21989" xr:uid="{CFA2F204-D28C-445A-AFB7-CD16E9EC7EDA}"/>
    <cellStyle name="Comma 2 2 7 3" xfId="5576" xr:uid="{00000000-0005-0000-0000-0000E10D0000}"/>
    <cellStyle name="Comma 2 2 7 3 2" xfId="9953" xr:uid="{00000000-0005-0000-0000-0000E20D0000}"/>
    <cellStyle name="Comma 2 2 7 3 2 2" xfId="18706" xr:uid="{00000000-0005-0000-0000-0000E30D0000}"/>
    <cellStyle name="Comma 2 2 7 3 2 2 2" xfId="36211" xr:uid="{C0DEA8EC-2408-4E11-BC3C-AB7E9851F385}"/>
    <cellStyle name="Comma 2 2 7 3 2 3" xfId="27459" xr:uid="{C5FFD705-B0C8-4B56-A902-B4BAD2194AB1}"/>
    <cellStyle name="Comma 2 2 7 3 3" xfId="14330" xr:uid="{00000000-0005-0000-0000-0000E40D0000}"/>
    <cellStyle name="Comma 2 2 7 3 3 2" xfId="31835" xr:uid="{283135CF-1DFF-4F69-9388-8D10DB64A0AB}"/>
    <cellStyle name="Comma 2 2 7 3 4" xfId="23083" xr:uid="{C121637B-0AD3-4B5E-9E9A-0660693BC45A}"/>
    <cellStyle name="Comma 2 2 7 4" xfId="7765" xr:uid="{00000000-0005-0000-0000-0000E50D0000}"/>
    <cellStyle name="Comma 2 2 7 4 2" xfId="16518" xr:uid="{00000000-0005-0000-0000-0000E60D0000}"/>
    <cellStyle name="Comma 2 2 7 4 2 2" xfId="34023" xr:uid="{0948E976-F6AA-4EB0-9963-1E1F95DA6FC3}"/>
    <cellStyle name="Comma 2 2 7 4 3" xfId="25271" xr:uid="{B06D5155-67E5-491D-A86B-2F05115801AB}"/>
    <cellStyle name="Comma 2 2 7 5" xfId="12142" xr:uid="{00000000-0005-0000-0000-0000E70D0000}"/>
    <cellStyle name="Comma 2 2 7 5 2" xfId="29647" xr:uid="{2917B5F9-E56B-43A6-8B4B-922BCCA6C60C}"/>
    <cellStyle name="Comma 2 2 7 6" xfId="20895" xr:uid="{6E55B930-D78F-4198-88F8-65F4847ECCD5}"/>
    <cellStyle name="Comma 2 2 8" xfId="3934" xr:uid="{00000000-0005-0000-0000-0000E80D0000}"/>
    <cellStyle name="Comma 2 2 8 2" xfId="6123" xr:uid="{00000000-0005-0000-0000-0000E90D0000}"/>
    <cellStyle name="Comma 2 2 8 2 2" xfId="10500" xr:uid="{00000000-0005-0000-0000-0000EA0D0000}"/>
    <cellStyle name="Comma 2 2 8 2 2 2" xfId="19253" xr:uid="{00000000-0005-0000-0000-0000EB0D0000}"/>
    <cellStyle name="Comma 2 2 8 2 2 2 2" xfId="36758" xr:uid="{849E7D12-5B36-4C05-AE1B-D1376EBE86F8}"/>
    <cellStyle name="Comma 2 2 8 2 2 3" xfId="28006" xr:uid="{40C46277-510B-464B-B0E5-EBA63F854B5E}"/>
    <cellStyle name="Comma 2 2 8 2 3" xfId="14877" xr:uid="{00000000-0005-0000-0000-0000EC0D0000}"/>
    <cellStyle name="Comma 2 2 8 2 3 2" xfId="32382" xr:uid="{C48A1EF9-46A8-46B6-8940-7163DA5DE72F}"/>
    <cellStyle name="Comma 2 2 8 2 4" xfId="23630" xr:uid="{B6CBF448-0FF8-4F4D-9341-DB8DCA30C8DA}"/>
    <cellStyle name="Comma 2 2 8 3" xfId="8312" xr:uid="{00000000-0005-0000-0000-0000ED0D0000}"/>
    <cellStyle name="Comma 2 2 8 3 2" xfId="17065" xr:uid="{00000000-0005-0000-0000-0000EE0D0000}"/>
    <cellStyle name="Comma 2 2 8 3 2 2" xfId="34570" xr:uid="{FB8109D0-A552-4D01-BE7E-91BF219A352F}"/>
    <cellStyle name="Comma 2 2 8 3 3" xfId="25818" xr:uid="{3001A11D-C326-4A2B-B6CE-FDD2E66F3344}"/>
    <cellStyle name="Comma 2 2 8 4" xfId="12689" xr:uid="{00000000-0005-0000-0000-0000EF0D0000}"/>
    <cellStyle name="Comma 2 2 8 4 2" xfId="30194" xr:uid="{FAAB0152-87B5-4782-AA07-C690A79957B3}"/>
    <cellStyle name="Comma 2 2 8 5" xfId="21442" xr:uid="{4E610BD8-AE96-45D0-B269-0AA58B7E3930}"/>
    <cellStyle name="Comma 2 2 9" xfId="5029" xr:uid="{00000000-0005-0000-0000-0000F00D0000}"/>
    <cellStyle name="Comma 2 2 9 2" xfId="9406" xr:uid="{00000000-0005-0000-0000-0000F10D0000}"/>
    <cellStyle name="Comma 2 2 9 2 2" xfId="18159" xr:uid="{00000000-0005-0000-0000-0000F20D0000}"/>
    <cellStyle name="Comma 2 2 9 2 2 2" xfId="35664" xr:uid="{B0220F62-FEA2-4357-B79B-4DFB6E27D245}"/>
    <cellStyle name="Comma 2 2 9 2 3" xfId="26912" xr:uid="{AD2DF5A0-9CC5-44A0-BD89-94F60B884D1A}"/>
    <cellStyle name="Comma 2 2 9 3" xfId="13783" xr:uid="{00000000-0005-0000-0000-0000F30D0000}"/>
    <cellStyle name="Comma 2 2 9 3 2" xfId="31288" xr:uid="{158DE383-6FE0-475E-9FF9-449BF6A73F1A}"/>
    <cellStyle name="Comma 2 2 9 4" xfId="22536" xr:uid="{05572BE8-FC34-48CE-8FAA-53C631A63D34}"/>
    <cellStyle name="Comma 2 3" xfId="79" xr:uid="{00000000-0005-0000-0000-0000F40D0000}"/>
    <cellStyle name="Comma 2 3 10" xfId="11597" xr:uid="{00000000-0005-0000-0000-0000F50D0000}"/>
    <cellStyle name="Comma 2 3 10 2" xfId="29102" xr:uid="{4421E257-13AD-4789-BDCA-A53357695782}"/>
    <cellStyle name="Comma 2 3 11" xfId="20350" xr:uid="{BEE1A352-B8C2-4072-B8EC-D0FC714F81B0}"/>
    <cellStyle name="Comma 2 3 2" xfId="2932" xr:uid="{00000000-0005-0000-0000-0000F60D0000}"/>
    <cellStyle name="Comma 2 3 2 2" xfId="3044" xr:uid="{00000000-0005-0000-0000-0000F70D0000}"/>
    <cellStyle name="Comma 2 3 2 2 2" xfId="3320" xr:uid="{00000000-0005-0000-0000-0000F80D0000}"/>
    <cellStyle name="Comma 2 3 2 2 2 2" xfId="3873" xr:uid="{00000000-0005-0000-0000-0000F90D0000}"/>
    <cellStyle name="Comma 2 3 2 2 2 2 2" xfId="4969" xr:uid="{00000000-0005-0000-0000-0000FA0D0000}"/>
    <cellStyle name="Comma 2 3 2 2 2 2 2 2" xfId="7158" xr:uid="{00000000-0005-0000-0000-0000FB0D0000}"/>
    <cellStyle name="Comma 2 3 2 2 2 2 2 2 2" xfId="11535" xr:uid="{00000000-0005-0000-0000-0000FC0D0000}"/>
    <cellStyle name="Comma 2 3 2 2 2 2 2 2 2 2" xfId="20288" xr:uid="{00000000-0005-0000-0000-0000FD0D0000}"/>
    <cellStyle name="Comma 2 3 2 2 2 2 2 2 2 2 2" xfId="37793" xr:uid="{F24D1023-24DA-476A-A4EA-69E7C64B25FE}"/>
    <cellStyle name="Comma 2 3 2 2 2 2 2 2 2 3" xfId="29041" xr:uid="{A1F51A2B-500A-40B9-892E-AC11CBF91FAE}"/>
    <cellStyle name="Comma 2 3 2 2 2 2 2 2 3" xfId="15912" xr:uid="{00000000-0005-0000-0000-0000FE0D0000}"/>
    <cellStyle name="Comma 2 3 2 2 2 2 2 2 3 2" xfId="33417" xr:uid="{8ECD53EA-15C9-4ACA-A4AF-BCED1A1AB070}"/>
    <cellStyle name="Comma 2 3 2 2 2 2 2 2 4" xfId="24665" xr:uid="{2968D7D9-7D2E-4C79-8C25-F50A836EB983}"/>
    <cellStyle name="Comma 2 3 2 2 2 2 2 3" xfId="9347" xr:uid="{00000000-0005-0000-0000-0000FF0D0000}"/>
    <cellStyle name="Comma 2 3 2 2 2 2 2 3 2" xfId="18100" xr:uid="{00000000-0005-0000-0000-0000000E0000}"/>
    <cellStyle name="Comma 2 3 2 2 2 2 2 3 2 2" xfId="35605" xr:uid="{F8868326-B30B-4D77-A1B1-D917BD83AD47}"/>
    <cellStyle name="Comma 2 3 2 2 2 2 2 3 3" xfId="26853" xr:uid="{A40BEF6D-EEA5-4F35-A8EC-3A3371FC35E1}"/>
    <cellStyle name="Comma 2 3 2 2 2 2 2 4" xfId="13724" xr:uid="{00000000-0005-0000-0000-0000010E0000}"/>
    <cellStyle name="Comma 2 3 2 2 2 2 2 4 2" xfId="31229" xr:uid="{DFCCBD3E-F840-433E-B877-A8C22442A5A7}"/>
    <cellStyle name="Comma 2 3 2 2 2 2 2 5" xfId="22477" xr:uid="{F8D77D69-72F1-48CD-9763-39C823F539FF}"/>
    <cellStyle name="Comma 2 3 2 2 2 2 3" xfId="6064" xr:uid="{00000000-0005-0000-0000-0000020E0000}"/>
    <cellStyle name="Comma 2 3 2 2 2 2 3 2" xfId="10441" xr:uid="{00000000-0005-0000-0000-0000030E0000}"/>
    <cellStyle name="Comma 2 3 2 2 2 2 3 2 2" xfId="19194" xr:uid="{00000000-0005-0000-0000-0000040E0000}"/>
    <cellStyle name="Comma 2 3 2 2 2 2 3 2 2 2" xfId="36699" xr:uid="{4B30EF1D-528F-4169-B1D1-2C98DEBF506C}"/>
    <cellStyle name="Comma 2 3 2 2 2 2 3 2 3" xfId="27947" xr:uid="{AB84408D-0679-41BD-944D-3CC604BF5981}"/>
    <cellStyle name="Comma 2 3 2 2 2 2 3 3" xfId="14818" xr:uid="{00000000-0005-0000-0000-0000050E0000}"/>
    <cellStyle name="Comma 2 3 2 2 2 2 3 3 2" xfId="32323" xr:uid="{3A24B489-1375-4085-A8BF-67B9A10ADD93}"/>
    <cellStyle name="Comma 2 3 2 2 2 2 3 4" xfId="23571" xr:uid="{4D3B329B-2E5D-45AA-9536-1A165142FF89}"/>
    <cellStyle name="Comma 2 3 2 2 2 2 4" xfId="8253" xr:uid="{00000000-0005-0000-0000-0000060E0000}"/>
    <cellStyle name="Comma 2 3 2 2 2 2 4 2" xfId="17006" xr:uid="{00000000-0005-0000-0000-0000070E0000}"/>
    <cellStyle name="Comma 2 3 2 2 2 2 4 2 2" xfId="34511" xr:uid="{D4F2ED05-B379-45BA-800D-734EB99CF4EF}"/>
    <cellStyle name="Comma 2 3 2 2 2 2 4 3" xfId="25759" xr:uid="{E58AFCDC-6D52-4B61-AC88-EABCDBF8A954}"/>
    <cellStyle name="Comma 2 3 2 2 2 2 5" xfId="12630" xr:uid="{00000000-0005-0000-0000-0000080E0000}"/>
    <cellStyle name="Comma 2 3 2 2 2 2 5 2" xfId="30135" xr:uid="{C37FE5A1-6423-46F2-A377-8D68E0522C95}"/>
    <cellStyle name="Comma 2 3 2 2 2 2 6" xfId="21383" xr:uid="{CB052B1D-E43F-4A18-A1D3-5BDA1F35909E}"/>
    <cellStyle name="Comma 2 3 2 2 2 3" xfId="4421" xr:uid="{00000000-0005-0000-0000-0000090E0000}"/>
    <cellStyle name="Comma 2 3 2 2 2 3 2" xfId="6610" xr:uid="{00000000-0005-0000-0000-00000A0E0000}"/>
    <cellStyle name="Comma 2 3 2 2 2 3 2 2" xfId="10987" xr:uid="{00000000-0005-0000-0000-00000B0E0000}"/>
    <cellStyle name="Comma 2 3 2 2 2 3 2 2 2" xfId="19740" xr:uid="{00000000-0005-0000-0000-00000C0E0000}"/>
    <cellStyle name="Comma 2 3 2 2 2 3 2 2 2 2" xfId="37245" xr:uid="{029616AD-E669-4031-AF69-9DF48B5766CC}"/>
    <cellStyle name="Comma 2 3 2 2 2 3 2 2 3" xfId="28493" xr:uid="{F8AC1D4D-DE94-4D97-BBBF-12EEC3178AA3}"/>
    <cellStyle name="Comma 2 3 2 2 2 3 2 3" xfId="15364" xr:uid="{00000000-0005-0000-0000-00000D0E0000}"/>
    <cellStyle name="Comma 2 3 2 2 2 3 2 3 2" xfId="32869" xr:uid="{C4D30445-DA86-47C9-AA68-096C51847A21}"/>
    <cellStyle name="Comma 2 3 2 2 2 3 2 4" xfId="24117" xr:uid="{1ACE028B-BA50-4880-8F3D-F3C801CB4861}"/>
    <cellStyle name="Comma 2 3 2 2 2 3 3" xfId="8799" xr:uid="{00000000-0005-0000-0000-00000E0E0000}"/>
    <cellStyle name="Comma 2 3 2 2 2 3 3 2" xfId="17552" xr:uid="{00000000-0005-0000-0000-00000F0E0000}"/>
    <cellStyle name="Comma 2 3 2 2 2 3 3 2 2" xfId="35057" xr:uid="{F52CD1C8-7178-4E50-B530-B35097F6CC2A}"/>
    <cellStyle name="Comma 2 3 2 2 2 3 3 3" xfId="26305" xr:uid="{766D3EC5-61ED-46FE-8168-07CD0FC3CF5B}"/>
    <cellStyle name="Comma 2 3 2 2 2 3 4" xfId="13176" xr:uid="{00000000-0005-0000-0000-0000100E0000}"/>
    <cellStyle name="Comma 2 3 2 2 2 3 4 2" xfId="30681" xr:uid="{2C2BA059-3FBB-432C-93B3-52137C00728C}"/>
    <cellStyle name="Comma 2 3 2 2 2 3 5" xfId="21929" xr:uid="{B49AD67B-5110-4135-A251-F6B2BF3626C3}"/>
    <cellStyle name="Comma 2 3 2 2 2 4" xfId="5516" xr:uid="{00000000-0005-0000-0000-0000110E0000}"/>
    <cellStyle name="Comma 2 3 2 2 2 4 2" xfId="9893" xr:uid="{00000000-0005-0000-0000-0000120E0000}"/>
    <cellStyle name="Comma 2 3 2 2 2 4 2 2" xfId="18646" xr:uid="{00000000-0005-0000-0000-0000130E0000}"/>
    <cellStyle name="Comma 2 3 2 2 2 4 2 2 2" xfId="36151" xr:uid="{105E40E7-DD70-4F7A-90F8-4955369B041B}"/>
    <cellStyle name="Comma 2 3 2 2 2 4 2 3" xfId="27399" xr:uid="{F335E5F2-B557-4580-BB3D-A431A7A1E6C9}"/>
    <cellStyle name="Comma 2 3 2 2 2 4 3" xfId="14270" xr:uid="{00000000-0005-0000-0000-0000140E0000}"/>
    <cellStyle name="Comma 2 3 2 2 2 4 3 2" xfId="31775" xr:uid="{AD4C9E5B-0617-4247-BA1E-FB0694EC1B33}"/>
    <cellStyle name="Comma 2 3 2 2 2 4 4" xfId="23023" xr:uid="{ED72BC56-1339-4947-955D-5C404212D1CD}"/>
    <cellStyle name="Comma 2 3 2 2 2 5" xfId="7705" xr:uid="{00000000-0005-0000-0000-0000150E0000}"/>
    <cellStyle name="Comma 2 3 2 2 2 5 2" xfId="16458" xr:uid="{00000000-0005-0000-0000-0000160E0000}"/>
    <cellStyle name="Comma 2 3 2 2 2 5 2 2" xfId="33963" xr:uid="{2CB76943-6554-4BC3-8F06-B66DB8165C0F}"/>
    <cellStyle name="Comma 2 3 2 2 2 5 3" xfId="25211" xr:uid="{299EE9EE-C2DC-4581-9278-E97D5C0E53B9}"/>
    <cellStyle name="Comma 2 3 2 2 2 6" xfId="12082" xr:uid="{00000000-0005-0000-0000-0000170E0000}"/>
    <cellStyle name="Comma 2 3 2 2 2 6 2" xfId="29587" xr:uid="{111DC9A1-9E49-4D0B-9DF5-795E77D37276}"/>
    <cellStyle name="Comma 2 3 2 2 2 7" xfId="20835" xr:uid="{5023FE5A-6037-4888-B3AE-90623AE39E0E}"/>
    <cellStyle name="Comma 2 3 2 2 3" xfId="3599" xr:uid="{00000000-0005-0000-0000-0000180E0000}"/>
    <cellStyle name="Comma 2 3 2 2 3 2" xfId="4695" xr:uid="{00000000-0005-0000-0000-0000190E0000}"/>
    <cellStyle name="Comma 2 3 2 2 3 2 2" xfId="6884" xr:uid="{00000000-0005-0000-0000-00001A0E0000}"/>
    <cellStyle name="Comma 2 3 2 2 3 2 2 2" xfId="11261" xr:uid="{00000000-0005-0000-0000-00001B0E0000}"/>
    <cellStyle name="Comma 2 3 2 2 3 2 2 2 2" xfId="20014" xr:uid="{00000000-0005-0000-0000-00001C0E0000}"/>
    <cellStyle name="Comma 2 3 2 2 3 2 2 2 2 2" xfId="37519" xr:uid="{6F346140-0CF1-4826-88C5-C6B2986479C2}"/>
    <cellStyle name="Comma 2 3 2 2 3 2 2 2 3" xfId="28767" xr:uid="{4C9F1686-F237-49E7-A411-293124D83BDF}"/>
    <cellStyle name="Comma 2 3 2 2 3 2 2 3" xfId="15638" xr:uid="{00000000-0005-0000-0000-00001D0E0000}"/>
    <cellStyle name="Comma 2 3 2 2 3 2 2 3 2" xfId="33143" xr:uid="{5F259B95-93F1-42ED-BBAB-0274F6F39325}"/>
    <cellStyle name="Comma 2 3 2 2 3 2 2 4" xfId="24391" xr:uid="{E87CEF4B-B385-4266-A6C2-F60234DD953C}"/>
    <cellStyle name="Comma 2 3 2 2 3 2 3" xfId="9073" xr:uid="{00000000-0005-0000-0000-00001E0E0000}"/>
    <cellStyle name="Comma 2 3 2 2 3 2 3 2" xfId="17826" xr:uid="{00000000-0005-0000-0000-00001F0E0000}"/>
    <cellStyle name="Comma 2 3 2 2 3 2 3 2 2" xfId="35331" xr:uid="{E33A7E64-FB43-4326-BAA6-B52D40EF259D}"/>
    <cellStyle name="Comma 2 3 2 2 3 2 3 3" xfId="26579" xr:uid="{D8BC0A6E-7C33-4E99-957C-944D15AC549C}"/>
    <cellStyle name="Comma 2 3 2 2 3 2 4" xfId="13450" xr:uid="{00000000-0005-0000-0000-0000200E0000}"/>
    <cellStyle name="Comma 2 3 2 2 3 2 4 2" xfId="30955" xr:uid="{765324F8-CCA1-4784-87AA-3B96D699ED62}"/>
    <cellStyle name="Comma 2 3 2 2 3 2 5" xfId="22203" xr:uid="{709924D7-54D3-423C-B305-AA8FE53D99FA}"/>
    <cellStyle name="Comma 2 3 2 2 3 3" xfId="5790" xr:uid="{00000000-0005-0000-0000-0000210E0000}"/>
    <cellStyle name="Comma 2 3 2 2 3 3 2" xfId="10167" xr:uid="{00000000-0005-0000-0000-0000220E0000}"/>
    <cellStyle name="Comma 2 3 2 2 3 3 2 2" xfId="18920" xr:uid="{00000000-0005-0000-0000-0000230E0000}"/>
    <cellStyle name="Comma 2 3 2 2 3 3 2 2 2" xfId="36425" xr:uid="{42FA395C-C083-42E0-8D5B-D13792968EA3}"/>
    <cellStyle name="Comma 2 3 2 2 3 3 2 3" xfId="27673" xr:uid="{EEECA8CB-2D1F-4B80-B5B1-53E729345D00}"/>
    <cellStyle name="Comma 2 3 2 2 3 3 3" xfId="14544" xr:uid="{00000000-0005-0000-0000-0000240E0000}"/>
    <cellStyle name="Comma 2 3 2 2 3 3 3 2" xfId="32049" xr:uid="{484C2B2F-DB61-4A44-89E8-314592000F64}"/>
    <cellStyle name="Comma 2 3 2 2 3 3 4" xfId="23297" xr:uid="{B5FF4163-6423-49E9-A52D-3FEF7911CC9B}"/>
    <cellStyle name="Comma 2 3 2 2 3 4" xfId="7979" xr:uid="{00000000-0005-0000-0000-0000250E0000}"/>
    <cellStyle name="Comma 2 3 2 2 3 4 2" xfId="16732" xr:uid="{00000000-0005-0000-0000-0000260E0000}"/>
    <cellStyle name="Comma 2 3 2 2 3 4 2 2" xfId="34237" xr:uid="{D47CE049-4341-47CF-96C4-7C685E2D8095}"/>
    <cellStyle name="Comma 2 3 2 2 3 4 3" xfId="25485" xr:uid="{0521E9F8-6F7A-4BEA-B547-160D75543384}"/>
    <cellStyle name="Comma 2 3 2 2 3 5" xfId="12356" xr:uid="{00000000-0005-0000-0000-0000270E0000}"/>
    <cellStyle name="Comma 2 3 2 2 3 5 2" xfId="29861" xr:uid="{3B1C84C3-2BDE-4871-9951-30BD3BEB2AF1}"/>
    <cellStyle name="Comma 2 3 2 2 3 6" xfId="21109" xr:uid="{81DE3A0E-823B-495D-894C-4B299CD7821A}"/>
    <cellStyle name="Comma 2 3 2 2 4" xfId="4147" xr:uid="{00000000-0005-0000-0000-0000280E0000}"/>
    <cellStyle name="Comma 2 3 2 2 4 2" xfId="6336" xr:uid="{00000000-0005-0000-0000-0000290E0000}"/>
    <cellStyle name="Comma 2 3 2 2 4 2 2" xfId="10713" xr:uid="{00000000-0005-0000-0000-00002A0E0000}"/>
    <cellStyle name="Comma 2 3 2 2 4 2 2 2" xfId="19466" xr:uid="{00000000-0005-0000-0000-00002B0E0000}"/>
    <cellStyle name="Comma 2 3 2 2 4 2 2 2 2" xfId="36971" xr:uid="{7FAD6E31-4F4A-4DD2-805A-0F8E2F381FB3}"/>
    <cellStyle name="Comma 2 3 2 2 4 2 2 3" xfId="28219" xr:uid="{031C2150-EEA1-4A82-B519-032E7311FED5}"/>
    <cellStyle name="Comma 2 3 2 2 4 2 3" xfId="15090" xr:uid="{00000000-0005-0000-0000-00002C0E0000}"/>
    <cellStyle name="Comma 2 3 2 2 4 2 3 2" xfId="32595" xr:uid="{23D3B6EC-E11A-44FB-A50E-D8D9DB9326C8}"/>
    <cellStyle name="Comma 2 3 2 2 4 2 4" xfId="23843" xr:uid="{344E7854-95A9-4121-A757-3CBB2FAA0477}"/>
    <cellStyle name="Comma 2 3 2 2 4 3" xfId="8525" xr:uid="{00000000-0005-0000-0000-00002D0E0000}"/>
    <cellStyle name="Comma 2 3 2 2 4 3 2" xfId="17278" xr:uid="{00000000-0005-0000-0000-00002E0E0000}"/>
    <cellStyle name="Comma 2 3 2 2 4 3 2 2" xfId="34783" xr:uid="{DC3EAAC9-2BD4-4950-A174-E6A9035F9ABA}"/>
    <cellStyle name="Comma 2 3 2 2 4 3 3" xfId="26031" xr:uid="{B785D56B-1085-4FD7-8C4C-77D499FFA2A0}"/>
    <cellStyle name="Comma 2 3 2 2 4 4" xfId="12902" xr:uid="{00000000-0005-0000-0000-00002F0E0000}"/>
    <cellStyle name="Comma 2 3 2 2 4 4 2" xfId="30407" xr:uid="{3C692810-A01C-4DF1-9B00-C508E6B93FBF}"/>
    <cellStyle name="Comma 2 3 2 2 4 5" xfId="21655" xr:uid="{252E0A92-9DF4-412D-9C55-A24A7621380E}"/>
    <cellStyle name="Comma 2 3 2 2 5" xfId="5242" xr:uid="{00000000-0005-0000-0000-0000300E0000}"/>
    <cellStyle name="Comma 2 3 2 2 5 2" xfId="9619" xr:uid="{00000000-0005-0000-0000-0000310E0000}"/>
    <cellStyle name="Comma 2 3 2 2 5 2 2" xfId="18372" xr:uid="{00000000-0005-0000-0000-0000320E0000}"/>
    <cellStyle name="Comma 2 3 2 2 5 2 2 2" xfId="35877" xr:uid="{B2F9F5EE-546E-403C-9329-92ECACE0CB37}"/>
    <cellStyle name="Comma 2 3 2 2 5 2 3" xfId="27125" xr:uid="{3FCF71A3-5618-46B3-AEF3-C75FD7A9BED6}"/>
    <cellStyle name="Comma 2 3 2 2 5 3" xfId="13996" xr:uid="{00000000-0005-0000-0000-0000330E0000}"/>
    <cellStyle name="Comma 2 3 2 2 5 3 2" xfId="31501" xr:uid="{D23F4712-66A3-48C0-B9B6-3D731D86AFD9}"/>
    <cellStyle name="Comma 2 3 2 2 5 4" xfId="22749" xr:uid="{F69FF136-AB88-4943-9BEB-3D4C97526792}"/>
    <cellStyle name="Comma 2 3 2 2 6" xfId="7431" xr:uid="{00000000-0005-0000-0000-0000340E0000}"/>
    <cellStyle name="Comma 2 3 2 2 6 2" xfId="16184" xr:uid="{00000000-0005-0000-0000-0000350E0000}"/>
    <cellStyle name="Comma 2 3 2 2 6 2 2" xfId="33689" xr:uid="{2B1CDB2E-F0F7-4259-B886-BDB1F23675FC}"/>
    <cellStyle name="Comma 2 3 2 2 6 3" xfId="24937" xr:uid="{D30A96DD-AE93-48B5-BF3E-3390B0BC2791}"/>
    <cellStyle name="Comma 2 3 2 2 7" xfId="11808" xr:uid="{00000000-0005-0000-0000-0000360E0000}"/>
    <cellStyle name="Comma 2 3 2 2 7 2" xfId="29313" xr:uid="{3BD9A0CB-DC7F-4877-B8A0-711B119B1FD7}"/>
    <cellStyle name="Comma 2 3 2 2 8" xfId="20561" xr:uid="{627F3623-5B5B-44F9-9843-758FDB6B764E}"/>
    <cellStyle name="Comma 2 3 2 3" xfId="3208" xr:uid="{00000000-0005-0000-0000-0000370E0000}"/>
    <cellStyle name="Comma 2 3 2 3 2" xfId="3761" xr:uid="{00000000-0005-0000-0000-0000380E0000}"/>
    <cellStyle name="Comma 2 3 2 3 2 2" xfId="4857" xr:uid="{00000000-0005-0000-0000-0000390E0000}"/>
    <cellStyle name="Comma 2 3 2 3 2 2 2" xfId="7046" xr:uid="{00000000-0005-0000-0000-00003A0E0000}"/>
    <cellStyle name="Comma 2 3 2 3 2 2 2 2" xfId="11423" xr:uid="{00000000-0005-0000-0000-00003B0E0000}"/>
    <cellStyle name="Comma 2 3 2 3 2 2 2 2 2" xfId="20176" xr:uid="{00000000-0005-0000-0000-00003C0E0000}"/>
    <cellStyle name="Comma 2 3 2 3 2 2 2 2 2 2" xfId="37681" xr:uid="{DA45D123-43D9-4009-8942-6BC2F7493F92}"/>
    <cellStyle name="Comma 2 3 2 3 2 2 2 2 3" xfId="28929" xr:uid="{64500922-DBD6-4600-9713-1B212D39B6E5}"/>
    <cellStyle name="Comma 2 3 2 3 2 2 2 3" xfId="15800" xr:uid="{00000000-0005-0000-0000-00003D0E0000}"/>
    <cellStyle name="Comma 2 3 2 3 2 2 2 3 2" xfId="33305" xr:uid="{E8FDBA61-EFBD-4FF9-91E4-81254F5E09A1}"/>
    <cellStyle name="Comma 2 3 2 3 2 2 2 4" xfId="24553" xr:uid="{0CB0984E-C013-4F40-A72D-102D7EE2CF58}"/>
    <cellStyle name="Comma 2 3 2 3 2 2 3" xfId="9235" xr:uid="{00000000-0005-0000-0000-00003E0E0000}"/>
    <cellStyle name="Comma 2 3 2 3 2 2 3 2" xfId="17988" xr:uid="{00000000-0005-0000-0000-00003F0E0000}"/>
    <cellStyle name="Comma 2 3 2 3 2 2 3 2 2" xfId="35493" xr:uid="{52BF11A0-637E-4FAE-B2DA-E5FDA4FE5F52}"/>
    <cellStyle name="Comma 2 3 2 3 2 2 3 3" xfId="26741" xr:uid="{F78B5345-C0E5-4D32-A863-44A22CFEC5C0}"/>
    <cellStyle name="Comma 2 3 2 3 2 2 4" xfId="13612" xr:uid="{00000000-0005-0000-0000-0000400E0000}"/>
    <cellStyle name="Comma 2 3 2 3 2 2 4 2" xfId="31117" xr:uid="{61915F6D-18CA-458D-B96D-E236918DDA8E}"/>
    <cellStyle name="Comma 2 3 2 3 2 2 5" xfId="22365" xr:uid="{9187D19F-096F-4B4F-8F86-044DDD0EAB06}"/>
    <cellStyle name="Comma 2 3 2 3 2 3" xfId="5952" xr:uid="{00000000-0005-0000-0000-0000410E0000}"/>
    <cellStyle name="Comma 2 3 2 3 2 3 2" xfId="10329" xr:uid="{00000000-0005-0000-0000-0000420E0000}"/>
    <cellStyle name="Comma 2 3 2 3 2 3 2 2" xfId="19082" xr:uid="{00000000-0005-0000-0000-0000430E0000}"/>
    <cellStyle name="Comma 2 3 2 3 2 3 2 2 2" xfId="36587" xr:uid="{77BD9E83-0C88-4AF8-9D09-4408D58A2173}"/>
    <cellStyle name="Comma 2 3 2 3 2 3 2 3" xfId="27835" xr:uid="{BE4F8652-3E63-4181-B1C3-144BEA565929}"/>
    <cellStyle name="Comma 2 3 2 3 2 3 3" xfId="14706" xr:uid="{00000000-0005-0000-0000-0000440E0000}"/>
    <cellStyle name="Comma 2 3 2 3 2 3 3 2" xfId="32211" xr:uid="{EEFDB6A1-B6EA-424A-8C14-30F736CDD0DC}"/>
    <cellStyle name="Comma 2 3 2 3 2 3 4" xfId="23459" xr:uid="{94ECE7BB-9832-41EC-A6D6-70482409714D}"/>
    <cellStyle name="Comma 2 3 2 3 2 4" xfId="8141" xr:uid="{00000000-0005-0000-0000-0000450E0000}"/>
    <cellStyle name="Comma 2 3 2 3 2 4 2" xfId="16894" xr:uid="{00000000-0005-0000-0000-0000460E0000}"/>
    <cellStyle name="Comma 2 3 2 3 2 4 2 2" xfId="34399" xr:uid="{03EAB763-4A10-4617-80DE-280B307E179E}"/>
    <cellStyle name="Comma 2 3 2 3 2 4 3" xfId="25647" xr:uid="{5B8C2A22-DE82-427F-8A75-6B36D85912E6}"/>
    <cellStyle name="Comma 2 3 2 3 2 5" xfId="12518" xr:uid="{00000000-0005-0000-0000-0000470E0000}"/>
    <cellStyle name="Comma 2 3 2 3 2 5 2" xfId="30023" xr:uid="{09335DDE-8D05-40F6-9A0C-91214BB7FC84}"/>
    <cellStyle name="Comma 2 3 2 3 2 6" xfId="21271" xr:uid="{6E67845B-8CD5-4FBB-8774-023AF30D6E78}"/>
    <cellStyle name="Comma 2 3 2 3 3" xfId="4309" xr:uid="{00000000-0005-0000-0000-0000480E0000}"/>
    <cellStyle name="Comma 2 3 2 3 3 2" xfId="6498" xr:uid="{00000000-0005-0000-0000-0000490E0000}"/>
    <cellStyle name="Comma 2 3 2 3 3 2 2" xfId="10875" xr:uid="{00000000-0005-0000-0000-00004A0E0000}"/>
    <cellStyle name="Comma 2 3 2 3 3 2 2 2" xfId="19628" xr:uid="{00000000-0005-0000-0000-00004B0E0000}"/>
    <cellStyle name="Comma 2 3 2 3 3 2 2 2 2" xfId="37133" xr:uid="{36B64A19-AF24-4494-9AA3-857B44A96EAE}"/>
    <cellStyle name="Comma 2 3 2 3 3 2 2 3" xfId="28381" xr:uid="{4273B907-E674-4FAF-9E20-198EC377D2B3}"/>
    <cellStyle name="Comma 2 3 2 3 3 2 3" xfId="15252" xr:uid="{00000000-0005-0000-0000-00004C0E0000}"/>
    <cellStyle name="Comma 2 3 2 3 3 2 3 2" xfId="32757" xr:uid="{2A9C1A31-ECEE-4935-8774-B19819929643}"/>
    <cellStyle name="Comma 2 3 2 3 3 2 4" xfId="24005" xr:uid="{64EE1ABC-5256-46EE-B39C-F2E22B418D35}"/>
    <cellStyle name="Comma 2 3 2 3 3 3" xfId="8687" xr:uid="{00000000-0005-0000-0000-00004D0E0000}"/>
    <cellStyle name="Comma 2 3 2 3 3 3 2" xfId="17440" xr:uid="{00000000-0005-0000-0000-00004E0E0000}"/>
    <cellStyle name="Comma 2 3 2 3 3 3 2 2" xfId="34945" xr:uid="{B763B436-6E80-4299-A521-2538CA5169BC}"/>
    <cellStyle name="Comma 2 3 2 3 3 3 3" xfId="26193" xr:uid="{D690A1E0-055B-4181-AFE7-3AD3A30E7F7F}"/>
    <cellStyle name="Comma 2 3 2 3 3 4" xfId="13064" xr:uid="{00000000-0005-0000-0000-00004F0E0000}"/>
    <cellStyle name="Comma 2 3 2 3 3 4 2" xfId="30569" xr:uid="{0ECA5C51-CEDA-47F9-A540-18CAC02671C5}"/>
    <cellStyle name="Comma 2 3 2 3 3 5" xfId="21817" xr:uid="{76A695B3-5902-4F4D-BEC9-BC59F04705F8}"/>
    <cellStyle name="Comma 2 3 2 3 4" xfId="5404" xr:uid="{00000000-0005-0000-0000-0000500E0000}"/>
    <cellStyle name="Comma 2 3 2 3 4 2" xfId="9781" xr:uid="{00000000-0005-0000-0000-0000510E0000}"/>
    <cellStyle name="Comma 2 3 2 3 4 2 2" xfId="18534" xr:uid="{00000000-0005-0000-0000-0000520E0000}"/>
    <cellStyle name="Comma 2 3 2 3 4 2 2 2" xfId="36039" xr:uid="{A41D1E9F-455C-4946-9DE1-63CF6AE9F11F}"/>
    <cellStyle name="Comma 2 3 2 3 4 2 3" xfId="27287" xr:uid="{7D0E02CE-6910-43D3-A13C-4FC9C01A26E9}"/>
    <cellStyle name="Comma 2 3 2 3 4 3" xfId="14158" xr:uid="{00000000-0005-0000-0000-0000530E0000}"/>
    <cellStyle name="Comma 2 3 2 3 4 3 2" xfId="31663" xr:uid="{96F95EF8-BC72-471C-87AE-A7B562C1681A}"/>
    <cellStyle name="Comma 2 3 2 3 4 4" xfId="22911" xr:uid="{9F75AC88-A507-489B-932E-BAC62334E0CC}"/>
    <cellStyle name="Comma 2 3 2 3 5" xfId="7593" xr:uid="{00000000-0005-0000-0000-0000540E0000}"/>
    <cellStyle name="Comma 2 3 2 3 5 2" xfId="16346" xr:uid="{00000000-0005-0000-0000-0000550E0000}"/>
    <cellStyle name="Comma 2 3 2 3 5 2 2" xfId="33851" xr:uid="{31295EB5-AB14-46C9-A82E-54FA9AB9D849}"/>
    <cellStyle name="Comma 2 3 2 3 5 3" xfId="25099" xr:uid="{965DBF46-C17C-4FB0-B940-18957A8ADC0A}"/>
    <cellStyle name="Comma 2 3 2 3 6" xfId="11970" xr:uid="{00000000-0005-0000-0000-0000560E0000}"/>
    <cellStyle name="Comma 2 3 2 3 6 2" xfId="29475" xr:uid="{4B302B72-82B6-4D30-9F68-1275134F2B55}"/>
    <cellStyle name="Comma 2 3 2 3 7" xfId="20723" xr:uid="{4A8A9D2D-B384-4389-84B2-90E5B4F40C63}"/>
    <cellStyle name="Comma 2 3 2 4" xfId="3487" xr:uid="{00000000-0005-0000-0000-0000570E0000}"/>
    <cellStyle name="Comma 2 3 2 4 2" xfId="4583" xr:uid="{00000000-0005-0000-0000-0000580E0000}"/>
    <cellStyle name="Comma 2 3 2 4 2 2" xfId="6772" xr:uid="{00000000-0005-0000-0000-0000590E0000}"/>
    <cellStyle name="Comma 2 3 2 4 2 2 2" xfId="11149" xr:uid="{00000000-0005-0000-0000-00005A0E0000}"/>
    <cellStyle name="Comma 2 3 2 4 2 2 2 2" xfId="19902" xr:uid="{00000000-0005-0000-0000-00005B0E0000}"/>
    <cellStyle name="Comma 2 3 2 4 2 2 2 2 2" xfId="37407" xr:uid="{773553C6-6F2E-460B-9B81-387BDD454A81}"/>
    <cellStyle name="Comma 2 3 2 4 2 2 2 3" xfId="28655" xr:uid="{87DADF1C-78C2-4BA8-A726-F30073A4BF16}"/>
    <cellStyle name="Comma 2 3 2 4 2 2 3" xfId="15526" xr:uid="{00000000-0005-0000-0000-00005C0E0000}"/>
    <cellStyle name="Comma 2 3 2 4 2 2 3 2" xfId="33031" xr:uid="{0B8D33B3-DB3F-45A1-B9C1-DF1FE58C06F5}"/>
    <cellStyle name="Comma 2 3 2 4 2 2 4" xfId="24279" xr:uid="{9DAA71F6-91D3-4D78-A29B-E72DA145D723}"/>
    <cellStyle name="Comma 2 3 2 4 2 3" xfId="8961" xr:uid="{00000000-0005-0000-0000-00005D0E0000}"/>
    <cellStyle name="Comma 2 3 2 4 2 3 2" xfId="17714" xr:uid="{00000000-0005-0000-0000-00005E0E0000}"/>
    <cellStyle name="Comma 2 3 2 4 2 3 2 2" xfId="35219" xr:uid="{B31BFFF5-C2CD-43F7-88D4-C34145292A93}"/>
    <cellStyle name="Comma 2 3 2 4 2 3 3" xfId="26467" xr:uid="{A0C35D8E-CC9F-43C1-8F26-097D2BAB58B7}"/>
    <cellStyle name="Comma 2 3 2 4 2 4" xfId="13338" xr:uid="{00000000-0005-0000-0000-00005F0E0000}"/>
    <cellStyle name="Comma 2 3 2 4 2 4 2" xfId="30843" xr:uid="{BB190534-C9E9-46D1-BDF7-AB8B85C749F7}"/>
    <cellStyle name="Comma 2 3 2 4 2 5" xfId="22091" xr:uid="{C859A369-47A7-4155-B3BA-E9B056887D59}"/>
    <cellStyle name="Comma 2 3 2 4 3" xfId="5678" xr:uid="{00000000-0005-0000-0000-0000600E0000}"/>
    <cellStyle name="Comma 2 3 2 4 3 2" xfId="10055" xr:uid="{00000000-0005-0000-0000-0000610E0000}"/>
    <cellStyle name="Comma 2 3 2 4 3 2 2" xfId="18808" xr:uid="{00000000-0005-0000-0000-0000620E0000}"/>
    <cellStyle name="Comma 2 3 2 4 3 2 2 2" xfId="36313" xr:uid="{FB175026-B472-43FA-8CE9-462602180AA0}"/>
    <cellStyle name="Comma 2 3 2 4 3 2 3" xfId="27561" xr:uid="{5707852D-13AD-4E53-A1B3-749EE20B4373}"/>
    <cellStyle name="Comma 2 3 2 4 3 3" xfId="14432" xr:uid="{00000000-0005-0000-0000-0000630E0000}"/>
    <cellStyle name="Comma 2 3 2 4 3 3 2" xfId="31937" xr:uid="{8A526615-520B-4A1E-8D0B-8B9113E19BE6}"/>
    <cellStyle name="Comma 2 3 2 4 3 4" xfId="23185" xr:uid="{13517331-18D9-40CD-99B2-50FEBFA2E3D7}"/>
    <cellStyle name="Comma 2 3 2 4 4" xfId="7867" xr:uid="{00000000-0005-0000-0000-0000640E0000}"/>
    <cellStyle name="Comma 2 3 2 4 4 2" xfId="16620" xr:uid="{00000000-0005-0000-0000-0000650E0000}"/>
    <cellStyle name="Comma 2 3 2 4 4 2 2" xfId="34125" xr:uid="{D3DE152F-C651-47F3-9C20-F65F5E603E60}"/>
    <cellStyle name="Comma 2 3 2 4 4 3" xfId="25373" xr:uid="{2BF8FF56-E740-4D70-A22A-DE202FE85A7A}"/>
    <cellStyle name="Comma 2 3 2 4 5" xfId="12244" xr:uid="{00000000-0005-0000-0000-0000660E0000}"/>
    <cellStyle name="Comma 2 3 2 4 5 2" xfId="29749" xr:uid="{916A9ADA-CA56-4D12-B56D-8536F43B4D9F}"/>
    <cellStyle name="Comma 2 3 2 4 6" xfId="20997" xr:uid="{BEBAFB24-003D-4DD1-8A83-186451029AB5}"/>
    <cellStyle name="Comma 2 3 2 5" xfId="4035" xr:uid="{00000000-0005-0000-0000-0000670E0000}"/>
    <cellStyle name="Comma 2 3 2 5 2" xfId="6224" xr:uid="{00000000-0005-0000-0000-0000680E0000}"/>
    <cellStyle name="Comma 2 3 2 5 2 2" xfId="10601" xr:uid="{00000000-0005-0000-0000-0000690E0000}"/>
    <cellStyle name="Comma 2 3 2 5 2 2 2" xfId="19354" xr:uid="{00000000-0005-0000-0000-00006A0E0000}"/>
    <cellStyle name="Comma 2 3 2 5 2 2 2 2" xfId="36859" xr:uid="{EB6CB777-55BF-4FD2-9D8E-C488C354DF8B}"/>
    <cellStyle name="Comma 2 3 2 5 2 2 3" xfId="28107" xr:uid="{33C2FEAD-59A6-45EC-BC1D-C040066C37CA}"/>
    <cellStyle name="Comma 2 3 2 5 2 3" xfId="14978" xr:uid="{00000000-0005-0000-0000-00006B0E0000}"/>
    <cellStyle name="Comma 2 3 2 5 2 3 2" xfId="32483" xr:uid="{2AF0A7B3-D7F4-4268-BAB6-3BC65AC0AC90}"/>
    <cellStyle name="Comma 2 3 2 5 2 4" xfId="23731" xr:uid="{A204A90F-7413-462E-937B-7753F1EF6668}"/>
    <cellStyle name="Comma 2 3 2 5 3" xfId="8413" xr:uid="{00000000-0005-0000-0000-00006C0E0000}"/>
    <cellStyle name="Comma 2 3 2 5 3 2" xfId="17166" xr:uid="{00000000-0005-0000-0000-00006D0E0000}"/>
    <cellStyle name="Comma 2 3 2 5 3 2 2" xfId="34671" xr:uid="{FC609852-5E0E-4875-86E1-FD0A3D24F5C6}"/>
    <cellStyle name="Comma 2 3 2 5 3 3" xfId="25919" xr:uid="{D6BA8BBC-E54F-439E-96F1-2D7C7EDA81AE}"/>
    <cellStyle name="Comma 2 3 2 5 4" xfId="12790" xr:uid="{00000000-0005-0000-0000-00006E0E0000}"/>
    <cellStyle name="Comma 2 3 2 5 4 2" xfId="30295" xr:uid="{FE5EB57D-8759-4242-8392-66BA3940DAE7}"/>
    <cellStyle name="Comma 2 3 2 5 5" xfId="21543" xr:uid="{808B64DE-30A8-424B-8CA3-A18293140FD7}"/>
    <cellStyle name="Comma 2 3 2 6" xfId="5130" xr:uid="{00000000-0005-0000-0000-00006F0E0000}"/>
    <cellStyle name="Comma 2 3 2 6 2" xfId="9507" xr:uid="{00000000-0005-0000-0000-0000700E0000}"/>
    <cellStyle name="Comma 2 3 2 6 2 2" xfId="18260" xr:uid="{00000000-0005-0000-0000-0000710E0000}"/>
    <cellStyle name="Comma 2 3 2 6 2 2 2" xfId="35765" xr:uid="{748E024E-AE80-41B9-AFD6-310F1073F582}"/>
    <cellStyle name="Comma 2 3 2 6 2 3" xfId="27013" xr:uid="{908CAC48-1B99-465B-B6AA-AB49FB931F09}"/>
    <cellStyle name="Comma 2 3 2 6 3" xfId="13884" xr:uid="{00000000-0005-0000-0000-0000720E0000}"/>
    <cellStyle name="Comma 2 3 2 6 3 2" xfId="31389" xr:uid="{518471F8-59ED-470C-909D-713B8CF178F0}"/>
    <cellStyle name="Comma 2 3 2 6 4" xfId="22637" xr:uid="{EE614F48-2A75-4042-A770-8E36C3739C83}"/>
    <cellStyle name="Comma 2 3 2 7" xfId="7319" xr:uid="{00000000-0005-0000-0000-0000730E0000}"/>
    <cellStyle name="Comma 2 3 2 7 2" xfId="16072" xr:uid="{00000000-0005-0000-0000-0000740E0000}"/>
    <cellStyle name="Comma 2 3 2 7 2 2" xfId="33577" xr:uid="{FE093F61-CB88-40E6-A627-7381C978FA8E}"/>
    <cellStyle name="Comma 2 3 2 7 3" xfId="24825" xr:uid="{E7B73015-F0F0-4F84-907D-93CE308637C3}"/>
    <cellStyle name="Comma 2 3 2 8" xfId="11696" xr:uid="{00000000-0005-0000-0000-0000750E0000}"/>
    <cellStyle name="Comma 2 3 2 8 2" xfId="29201" xr:uid="{46F394BE-B671-4265-BCA9-3A7CD110B9D3}"/>
    <cellStyle name="Comma 2 3 2 9" xfId="20449" xr:uid="{2175E417-28D2-4B15-BA4E-75906C888160}"/>
    <cellStyle name="Comma 2 3 3" xfId="2991" xr:uid="{00000000-0005-0000-0000-0000760E0000}"/>
    <cellStyle name="Comma 2 3 3 2" xfId="3267" xr:uid="{00000000-0005-0000-0000-0000770E0000}"/>
    <cellStyle name="Comma 2 3 3 2 2" xfId="3820" xr:uid="{00000000-0005-0000-0000-0000780E0000}"/>
    <cellStyle name="Comma 2 3 3 2 2 2" xfId="4916" xr:uid="{00000000-0005-0000-0000-0000790E0000}"/>
    <cellStyle name="Comma 2 3 3 2 2 2 2" xfId="7105" xr:uid="{00000000-0005-0000-0000-00007A0E0000}"/>
    <cellStyle name="Comma 2 3 3 2 2 2 2 2" xfId="11482" xr:uid="{00000000-0005-0000-0000-00007B0E0000}"/>
    <cellStyle name="Comma 2 3 3 2 2 2 2 2 2" xfId="20235" xr:uid="{00000000-0005-0000-0000-00007C0E0000}"/>
    <cellStyle name="Comma 2 3 3 2 2 2 2 2 2 2" xfId="37740" xr:uid="{B68F3C4E-6B9E-4556-B156-3EE606A99AE9}"/>
    <cellStyle name="Comma 2 3 3 2 2 2 2 2 3" xfId="28988" xr:uid="{28D30F6C-1EBF-442B-AE02-7B6E3D881EC3}"/>
    <cellStyle name="Comma 2 3 3 2 2 2 2 3" xfId="15859" xr:uid="{00000000-0005-0000-0000-00007D0E0000}"/>
    <cellStyle name="Comma 2 3 3 2 2 2 2 3 2" xfId="33364" xr:uid="{C11C5822-4F66-4840-A163-8C992D9C8DEE}"/>
    <cellStyle name="Comma 2 3 3 2 2 2 2 4" xfId="24612" xr:uid="{6711B85E-59EF-4C6F-84EB-2BF1207D47A2}"/>
    <cellStyle name="Comma 2 3 3 2 2 2 3" xfId="9294" xr:uid="{00000000-0005-0000-0000-00007E0E0000}"/>
    <cellStyle name="Comma 2 3 3 2 2 2 3 2" xfId="18047" xr:uid="{00000000-0005-0000-0000-00007F0E0000}"/>
    <cellStyle name="Comma 2 3 3 2 2 2 3 2 2" xfId="35552" xr:uid="{7EB406C2-7CF9-42C6-9F62-5EA9608DCB7D}"/>
    <cellStyle name="Comma 2 3 3 2 2 2 3 3" xfId="26800" xr:uid="{E5DB51D4-3C97-48E1-A0B9-E9E39C309EF7}"/>
    <cellStyle name="Comma 2 3 3 2 2 2 4" xfId="13671" xr:uid="{00000000-0005-0000-0000-0000800E0000}"/>
    <cellStyle name="Comma 2 3 3 2 2 2 4 2" xfId="31176" xr:uid="{2E71F3E6-8553-4A6C-AAB7-4DEBF46ED90F}"/>
    <cellStyle name="Comma 2 3 3 2 2 2 5" xfId="22424" xr:uid="{5BA5E522-3562-4729-8886-C649FFEB5A3B}"/>
    <cellStyle name="Comma 2 3 3 2 2 3" xfId="6011" xr:uid="{00000000-0005-0000-0000-0000810E0000}"/>
    <cellStyle name="Comma 2 3 3 2 2 3 2" xfId="10388" xr:uid="{00000000-0005-0000-0000-0000820E0000}"/>
    <cellStyle name="Comma 2 3 3 2 2 3 2 2" xfId="19141" xr:uid="{00000000-0005-0000-0000-0000830E0000}"/>
    <cellStyle name="Comma 2 3 3 2 2 3 2 2 2" xfId="36646" xr:uid="{17CF139A-598E-4D17-B69A-27C2B11A1984}"/>
    <cellStyle name="Comma 2 3 3 2 2 3 2 3" xfId="27894" xr:uid="{32943B07-E38C-4C97-A16B-FF4A5F7520D1}"/>
    <cellStyle name="Comma 2 3 3 2 2 3 3" xfId="14765" xr:uid="{00000000-0005-0000-0000-0000840E0000}"/>
    <cellStyle name="Comma 2 3 3 2 2 3 3 2" xfId="32270" xr:uid="{222C4B09-D2AA-4885-B1F1-5498B5870D1B}"/>
    <cellStyle name="Comma 2 3 3 2 2 3 4" xfId="23518" xr:uid="{03101BC2-191C-4A5A-B00B-B45B8DAB58A2}"/>
    <cellStyle name="Comma 2 3 3 2 2 4" xfId="8200" xr:uid="{00000000-0005-0000-0000-0000850E0000}"/>
    <cellStyle name="Comma 2 3 3 2 2 4 2" xfId="16953" xr:uid="{00000000-0005-0000-0000-0000860E0000}"/>
    <cellStyle name="Comma 2 3 3 2 2 4 2 2" xfId="34458" xr:uid="{07DEE35E-74FB-46BA-A8C2-4E5813B24894}"/>
    <cellStyle name="Comma 2 3 3 2 2 4 3" xfId="25706" xr:uid="{476906CA-222D-40FE-8722-CE2DB828C050}"/>
    <cellStyle name="Comma 2 3 3 2 2 5" xfId="12577" xr:uid="{00000000-0005-0000-0000-0000870E0000}"/>
    <cellStyle name="Comma 2 3 3 2 2 5 2" xfId="30082" xr:uid="{B3702FA5-E6DA-49B4-AEF8-80200B29E82D}"/>
    <cellStyle name="Comma 2 3 3 2 2 6" xfId="21330" xr:uid="{5572210E-CB94-4EFE-8B4F-F047359DA9B6}"/>
    <cellStyle name="Comma 2 3 3 2 3" xfId="4368" xr:uid="{00000000-0005-0000-0000-0000880E0000}"/>
    <cellStyle name="Comma 2 3 3 2 3 2" xfId="6557" xr:uid="{00000000-0005-0000-0000-0000890E0000}"/>
    <cellStyle name="Comma 2 3 3 2 3 2 2" xfId="10934" xr:uid="{00000000-0005-0000-0000-00008A0E0000}"/>
    <cellStyle name="Comma 2 3 3 2 3 2 2 2" xfId="19687" xr:uid="{00000000-0005-0000-0000-00008B0E0000}"/>
    <cellStyle name="Comma 2 3 3 2 3 2 2 2 2" xfId="37192" xr:uid="{77114F27-F8FC-470D-BF9A-5B59206402AF}"/>
    <cellStyle name="Comma 2 3 3 2 3 2 2 3" xfId="28440" xr:uid="{544CF6BD-72A3-4A17-9DA9-9225651C0C01}"/>
    <cellStyle name="Comma 2 3 3 2 3 2 3" xfId="15311" xr:uid="{00000000-0005-0000-0000-00008C0E0000}"/>
    <cellStyle name="Comma 2 3 3 2 3 2 3 2" xfId="32816" xr:uid="{4E451485-56D1-4093-91BB-82FD4C49CFA9}"/>
    <cellStyle name="Comma 2 3 3 2 3 2 4" xfId="24064" xr:uid="{0EF55446-AD29-4CF9-8C59-C20CB4F1899B}"/>
    <cellStyle name="Comma 2 3 3 2 3 3" xfId="8746" xr:uid="{00000000-0005-0000-0000-00008D0E0000}"/>
    <cellStyle name="Comma 2 3 3 2 3 3 2" xfId="17499" xr:uid="{00000000-0005-0000-0000-00008E0E0000}"/>
    <cellStyle name="Comma 2 3 3 2 3 3 2 2" xfId="35004" xr:uid="{1401A93E-049B-4E97-93F9-9BD5D250EB21}"/>
    <cellStyle name="Comma 2 3 3 2 3 3 3" xfId="26252" xr:uid="{CCCF1CC2-1636-4B42-BBF7-4B270B9048C6}"/>
    <cellStyle name="Comma 2 3 3 2 3 4" xfId="13123" xr:uid="{00000000-0005-0000-0000-00008F0E0000}"/>
    <cellStyle name="Comma 2 3 3 2 3 4 2" xfId="30628" xr:uid="{73FDD4D5-F844-4000-8EE0-5FC002C98556}"/>
    <cellStyle name="Comma 2 3 3 2 3 5" xfId="21876" xr:uid="{ACF3C50A-3E13-4A59-AB91-11ED791B91CE}"/>
    <cellStyle name="Comma 2 3 3 2 4" xfId="5463" xr:uid="{00000000-0005-0000-0000-0000900E0000}"/>
    <cellStyle name="Comma 2 3 3 2 4 2" xfId="9840" xr:uid="{00000000-0005-0000-0000-0000910E0000}"/>
    <cellStyle name="Comma 2 3 3 2 4 2 2" xfId="18593" xr:uid="{00000000-0005-0000-0000-0000920E0000}"/>
    <cellStyle name="Comma 2 3 3 2 4 2 2 2" xfId="36098" xr:uid="{30E260B1-9F0A-4C3E-BEAB-F659E6EE279C}"/>
    <cellStyle name="Comma 2 3 3 2 4 2 3" xfId="27346" xr:uid="{5159DF8E-7E25-4BA5-8DD4-44E590F9D47C}"/>
    <cellStyle name="Comma 2 3 3 2 4 3" xfId="14217" xr:uid="{00000000-0005-0000-0000-0000930E0000}"/>
    <cellStyle name="Comma 2 3 3 2 4 3 2" xfId="31722" xr:uid="{69E3BD00-5244-4529-801E-BFD279B90507}"/>
    <cellStyle name="Comma 2 3 3 2 4 4" xfId="22970" xr:uid="{C48149EA-62C7-4826-A747-714CCCAFBF49}"/>
    <cellStyle name="Comma 2 3 3 2 5" xfId="7652" xr:uid="{00000000-0005-0000-0000-0000940E0000}"/>
    <cellStyle name="Comma 2 3 3 2 5 2" xfId="16405" xr:uid="{00000000-0005-0000-0000-0000950E0000}"/>
    <cellStyle name="Comma 2 3 3 2 5 2 2" xfId="33910" xr:uid="{92107DEB-A0EC-4693-8F50-79F9C315EB13}"/>
    <cellStyle name="Comma 2 3 3 2 5 3" xfId="25158" xr:uid="{99168A7A-4FC8-4F40-AFA5-467FE08E7B3D}"/>
    <cellStyle name="Comma 2 3 3 2 6" xfId="12029" xr:uid="{00000000-0005-0000-0000-0000960E0000}"/>
    <cellStyle name="Comma 2 3 3 2 6 2" xfId="29534" xr:uid="{EAFA3DD8-E4BB-4431-804E-7D1E73A3C4CB}"/>
    <cellStyle name="Comma 2 3 3 2 7" xfId="20782" xr:uid="{8598C54D-557D-42E2-876A-CDFD2A1DA98C}"/>
    <cellStyle name="Comma 2 3 3 3" xfId="3546" xr:uid="{00000000-0005-0000-0000-0000970E0000}"/>
    <cellStyle name="Comma 2 3 3 3 2" xfId="4642" xr:uid="{00000000-0005-0000-0000-0000980E0000}"/>
    <cellStyle name="Comma 2 3 3 3 2 2" xfId="6831" xr:uid="{00000000-0005-0000-0000-0000990E0000}"/>
    <cellStyle name="Comma 2 3 3 3 2 2 2" xfId="11208" xr:uid="{00000000-0005-0000-0000-00009A0E0000}"/>
    <cellStyle name="Comma 2 3 3 3 2 2 2 2" xfId="19961" xr:uid="{00000000-0005-0000-0000-00009B0E0000}"/>
    <cellStyle name="Comma 2 3 3 3 2 2 2 2 2" xfId="37466" xr:uid="{110C819F-65B5-4ABB-B1B2-181871998C6B}"/>
    <cellStyle name="Comma 2 3 3 3 2 2 2 3" xfId="28714" xr:uid="{A1EBC7A2-0FAD-493C-A3C9-77751A100F59}"/>
    <cellStyle name="Comma 2 3 3 3 2 2 3" xfId="15585" xr:uid="{00000000-0005-0000-0000-00009C0E0000}"/>
    <cellStyle name="Comma 2 3 3 3 2 2 3 2" xfId="33090" xr:uid="{4F504F7C-5D60-4320-8B74-B6DD1BCFAA30}"/>
    <cellStyle name="Comma 2 3 3 3 2 2 4" xfId="24338" xr:uid="{9F1D1181-04A0-4BFF-9576-98983511486B}"/>
    <cellStyle name="Comma 2 3 3 3 2 3" xfId="9020" xr:uid="{00000000-0005-0000-0000-00009D0E0000}"/>
    <cellStyle name="Comma 2 3 3 3 2 3 2" xfId="17773" xr:uid="{00000000-0005-0000-0000-00009E0E0000}"/>
    <cellStyle name="Comma 2 3 3 3 2 3 2 2" xfId="35278" xr:uid="{C2E4AEEF-62A6-4FF6-A4AF-B44F75638665}"/>
    <cellStyle name="Comma 2 3 3 3 2 3 3" xfId="26526" xr:uid="{84C7D4AC-E198-41C1-9868-30413A1B43E5}"/>
    <cellStyle name="Comma 2 3 3 3 2 4" xfId="13397" xr:uid="{00000000-0005-0000-0000-00009F0E0000}"/>
    <cellStyle name="Comma 2 3 3 3 2 4 2" xfId="30902" xr:uid="{DB9EDE54-8C48-43BA-A2BB-A8109BAC0B92}"/>
    <cellStyle name="Comma 2 3 3 3 2 5" xfId="22150" xr:uid="{93588306-284C-45AA-A8C7-F98963338FB8}"/>
    <cellStyle name="Comma 2 3 3 3 3" xfId="5737" xr:uid="{00000000-0005-0000-0000-0000A00E0000}"/>
    <cellStyle name="Comma 2 3 3 3 3 2" xfId="10114" xr:uid="{00000000-0005-0000-0000-0000A10E0000}"/>
    <cellStyle name="Comma 2 3 3 3 3 2 2" xfId="18867" xr:uid="{00000000-0005-0000-0000-0000A20E0000}"/>
    <cellStyle name="Comma 2 3 3 3 3 2 2 2" xfId="36372" xr:uid="{5155A6FA-DD78-42B4-B07B-588660B629FF}"/>
    <cellStyle name="Comma 2 3 3 3 3 2 3" xfId="27620" xr:uid="{B61B82AE-9B0C-40DA-B813-B3537FA57186}"/>
    <cellStyle name="Comma 2 3 3 3 3 3" xfId="14491" xr:uid="{00000000-0005-0000-0000-0000A30E0000}"/>
    <cellStyle name="Comma 2 3 3 3 3 3 2" xfId="31996" xr:uid="{8E9D00E7-231F-4F48-94AA-39BCFA0F00EE}"/>
    <cellStyle name="Comma 2 3 3 3 3 4" xfId="23244" xr:uid="{8C31D865-6A7D-474A-8628-3450FF8D6B5B}"/>
    <cellStyle name="Comma 2 3 3 3 4" xfId="7926" xr:uid="{00000000-0005-0000-0000-0000A40E0000}"/>
    <cellStyle name="Comma 2 3 3 3 4 2" xfId="16679" xr:uid="{00000000-0005-0000-0000-0000A50E0000}"/>
    <cellStyle name="Comma 2 3 3 3 4 2 2" xfId="34184" xr:uid="{91D771FC-5D29-459F-9EC2-21AF325BFA41}"/>
    <cellStyle name="Comma 2 3 3 3 4 3" xfId="25432" xr:uid="{7BAE715B-2529-494F-B5F4-5E277AC93CCE}"/>
    <cellStyle name="Comma 2 3 3 3 5" xfId="12303" xr:uid="{00000000-0005-0000-0000-0000A60E0000}"/>
    <cellStyle name="Comma 2 3 3 3 5 2" xfId="29808" xr:uid="{E77DDE44-9E21-46EF-BE24-1C67C442A670}"/>
    <cellStyle name="Comma 2 3 3 3 6" xfId="21056" xr:uid="{797B4C7F-2AFA-4194-AE3F-7B6C7599CC77}"/>
    <cellStyle name="Comma 2 3 3 4" xfId="4094" xr:uid="{00000000-0005-0000-0000-0000A70E0000}"/>
    <cellStyle name="Comma 2 3 3 4 2" xfId="6283" xr:uid="{00000000-0005-0000-0000-0000A80E0000}"/>
    <cellStyle name="Comma 2 3 3 4 2 2" xfId="10660" xr:uid="{00000000-0005-0000-0000-0000A90E0000}"/>
    <cellStyle name="Comma 2 3 3 4 2 2 2" xfId="19413" xr:uid="{00000000-0005-0000-0000-0000AA0E0000}"/>
    <cellStyle name="Comma 2 3 3 4 2 2 2 2" xfId="36918" xr:uid="{A2C0ED47-2BE3-4C0D-98BD-A47E015DB72F}"/>
    <cellStyle name="Comma 2 3 3 4 2 2 3" xfId="28166" xr:uid="{B8015FA8-DB23-406D-AABA-1D0AD29FB9A7}"/>
    <cellStyle name="Comma 2 3 3 4 2 3" xfId="15037" xr:uid="{00000000-0005-0000-0000-0000AB0E0000}"/>
    <cellStyle name="Comma 2 3 3 4 2 3 2" xfId="32542" xr:uid="{E795AB17-A621-44E7-AEB0-CBCC7A05DD64}"/>
    <cellStyle name="Comma 2 3 3 4 2 4" xfId="23790" xr:uid="{8C5F3414-1E75-49B3-8E5E-8471F206B773}"/>
    <cellStyle name="Comma 2 3 3 4 3" xfId="8472" xr:uid="{00000000-0005-0000-0000-0000AC0E0000}"/>
    <cellStyle name="Comma 2 3 3 4 3 2" xfId="17225" xr:uid="{00000000-0005-0000-0000-0000AD0E0000}"/>
    <cellStyle name="Comma 2 3 3 4 3 2 2" xfId="34730" xr:uid="{A83D5756-34A4-4483-A376-C0B42D909F62}"/>
    <cellStyle name="Comma 2 3 3 4 3 3" xfId="25978" xr:uid="{6CC44E44-321F-49A9-BDCF-0A6E5E303833}"/>
    <cellStyle name="Comma 2 3 3 4 4" xfId="12849" xr:uid="{00000000-0005-0000-0000-0000AE0E0000}"/>
    <cellStyle name="Comma 2 3 3 4 4 2" xfId="30354" xr:uid="{D3D47E26-F5B2-4146-8751-C794E684E65A}"/>
    <cellStyle name="Comma 2 3 3 4 5" xfId="21602" xr:uid="{ED2A3B9A-7723-4B0D-AA97-8B2C92322D2A}"/>
    <cellStyle name="Comma 2 3 3 5" xfId="5189" xr:uid="{00000000-0005-0000-0000-0000AF0E0000}"/>
    <cellStyle name="Comma 2 3 3 5 2" xfId="9566" xr:uid="{00000000-0005-0000-0000-0000B00E0000}"/>
    <cellStyle name="Comma 2 3 3 5 2 2" xfId="18319" xr:uid="{00000000-0005-0000-0000-0000B10E0000}"/>
    <cellStyle name="Comma 2 3 3 5 2 2 2" xfId="35824" xr:uid="{63C6C686-9DA0-40BF-9BAB-30224898EC21}"/>
    <cellStyle name="Comma 2 3 3 5 2 3" xfId="27072" xr:uid="{14F1FD1E-2FFB-4555-8F9D-D92D56CAACFF}"/>
    <cellStyle name="Comma 2 3 3 5 3" xfId="13943" xr:uid="{00000000-0005-0000-0000-0000B20E0000}"/>
    <cellStyle name="Comma 2 3 3 5 3 2" xfId="31448" xr:uid="{B518724C-078D-4C27-AD37-C08AA3217FF2}"/>
    <cellStyle name="Comma 2 3 3 5 4" xfId="22696" xr:uid="{39BB330D-1CD8-414B-BB85-6789AD8F26A4}"/>
    <cellStyle name="Comma 2 3 3 6" xfId="7378" xr:uid="{00000000-0005-0000-0000-0000B30E0000}"/>
    <cellStyle name="Comma 2 3 3 6 2" xfId="16131" xr:uid="{00000000-0005-0000-0000-0000B40E0000}"/>
    <cellStyle name="Comma 2 3 3 6 2 2" xfId="33636" xr:uid="{E4A5C00A-079A-42F0-8492-6D4617352385}"/>
    <cellStyle name="Comma 2 3 3 6 3" xfId="24884" xr:uid="{4B47580B-D636-4FF1-831E-64C3C0C79790}"/>
    <cellStyle name="Comma 2 3 3 7" xfId="11755" xr:uid="{00000000-0005-0000-0000-0000B50E0000}"/>
    <cellStyle name="Comma 2 3 3 7 2" xfId="29260" xr:uid="{A49411B6-6369-43DD-A272-49B244ABD99C}"/>
    <cellStyle name="Comma 2 3 3 8" xfId="20508" xr:uid="{D790B85D-1061-4545-AEE3-4BACB0356F50}"/>
    <cellStyle name="Comma 2 3 4" xfId="2878" xr:uid="{00000000-0005-0000-0000-0000B60E0000}"/>
    <cellStyle name="Comma 2 3 4 2" xfId="3157" xr:uid="{00000000-0005-0000-0000-0000B70E0000}"/>
    <cellStyle name="Comma 2 3 4 2 2" xfId="3710" xr:uid="{00000000-0005-0000-0000-0000B80E0000}"/>
    <cellStyle name="Comma 2 3 4 2 2 2" xfId="4806" xr:uid="{00000000-0005-0000-0000-0000B90E0000}"/>
    <cellStyle name="Comma 2 3 4 2 2 2 2" xfId="6995" xr:uid="{00000000-0005-0000-0000-0000BA0E0000}"/>
    <cellStyle name="Comma 2 3 4 2 2 2 2 2" xfId="11372" xr:uid="{00000000-0005-0000-0000-0000BB0E0000}"/>
    <cellStyle name="Comma 2 3 4 2 2 2 2 2 2" xfId="20125" xr:uid="{00000000-0005-0000-0000-0000BC0E0000}"/>
    <cellStyle name="Comma 2 3 4 2 2 2 2 2 2 2" xfId="37630" xr:uid="{F6A3DA90-76F5-463C-9BAA-34D1BD55BED6}"/>
    <cellStyle name="Comma 2 3 4 2 2 2 2 2 3" xfId="28878" xr:uid="{A96CF7AD-6654-4F4D-834F-D0B3D7F21A94}"/>
    <cellStyle name="Comma 2 3 4 2 2 2 2 3" xfId="15749" xr:uid="{00000000-0005-0000-0000-0000BD0E0000}"/>
    <cellStyle name="Comma 2 3 4 2 2 2 2 3 2" xfId="33254" xr:uid="{F596627D-551D-42C1-8096-2200CE6A686A}"/>
    <cellStyle name="Comma 2 3 4 2 2 2 2 4" xfId="24502" xr:uid="{C4822D80-B767-483A-AB2D-61DFC6E4A4EC}"/>
    <cellStyle name="Comma 2 3 4 2 2 2 3" xfId="9184" xr:uid="{00000000-0005-0000-0000-0000BE0E0000}"/>
    <cellStyle name="Comma 2 3 4 2 2 2 3 2" xfId="17937" xr:uid="{00000000-0005-0000-0000-0000BF0E0000}"/>
    <cellStyle name="Comma 2 3 4 2 2 2 3 2 2" xfId="35442" xr:uid="{EF8DBCC1-8FE4-434F-99D9-E78F93810564}"/>
    <cellStyle name="Comma 2 3 4 2 2 2 3 3" xfId="26690" xr:uid="{EC7710D1-27D5-4D01-B9DA-6EAFEFA5B8F7}"/>
    <cellStyle name="Comma 2 3 4 2 2 2 4" xfId="13561" xr:uid="{00000000-0005-0000-0000-0000C00E0000}"/>
    <cellStyle name="Comma 2 3 4 2 2 2 4 2" xfId="31066" xr:uid="{06385A35-EE6E-47FC-9753-C5121E408EFF}"/>
    <cellStyle name="Comma 2 3 4 2 2 2 5" xfId="22314" xr:uid="{1126D35A-8FB0-4DEA-967B-5663B25F6319}"/>
    <cellStyle name="Comma 2 3 4 2 2 3" xfId="5901" xr:uid="{00000000-0005-0000-0000-0000C10E0000}"/>
    <cellStyle name="Comma 2 3 4 2 2 3 2" xfId="10278" xr:uid="{00000000-0005-0000-0000-0000C20E0000}"/>
    <cellStyle name="Comma 2 3 4 2 2 3 2 2" xfId="19031" xr:uid="{00000000-0005-0000-0000-0000C30E0000}"/>
    <cellStyle name="Comma 2 3 4 2 2 3 2 2 2" xfId="36536" xr:uid="{6B13874F-8602-4891-A459-5492311BFAF7}"/>
    <cellStyle name="Comma 2 3 4 2 2 3 2 3" xfId="27784" xr:uid="{32914EC5-D413-4A29-8E06-F2F1ABDDFBAB}"/>
    <cellStyle name="Comma 2 3 4 2 2 3 3" xfId="14655" xr:uid="{00000000-0005-0000-0000-0000C40E0000}"/>
    <cellStyle name="Comma 2 3 4 2 2 3 3 2" xfId="32160" xr:uid="{33351DE6-393C-4846-B667-5958FD5F35B7}"/>
    <cellStyle name="Comma 2 3 4 2 2 3 4" xfId="23408" xr:uid="{87B00A7C-F885-43E6-976C-007EDCF20321}"/>
    <cellStyle name="Comma 2 3 4 2 2 4" xfId="8090" xr:uid="{00000000-0005-0000-0000-0000C50E0000}"/>
    <cellStyle name="Comma 2 3 4 2 2 4 2" xfId="16843" xr:uid="{00000000-0005-0000-0000-0000C60E0000}"/>
    <cellStyle name="Comma 2 3 4 2 2 4 2 2" xfId="34348" xr:uid="{CBE5FFCD-8F5D-416D-8F39-2E2A5F629AA2}"/>
    <cellStyle name="Comma 2 3 4 2 2 4 3" xfId="25596" xr:uid="{1A40EA0A-5AA4-49FF-81F0-2BA601A3C234}"/>
    <cellStyle name="Comma 2 3 4 2 2 5" xfId="12467" xr:uid="{00000000-0005-0000-0000-0000C70E0000}"/>
    <cellStyle name="Comma 2 3 4 2 2 5 2" xfId="29972" xr:uid="{CA10378D-E277-42D3-8665-216246396F7A}"/>
    <cellStyle name="Comma 2 3 4 2 2 6" xfId="21220" xr:uid="{D9417014-27E4-4714-9DE3-AE2DA3F7323D}"/>
    <cellStyle name="Comma 2 3 4 2 3" xfId="4258" xr:uid="{00000000-0005-0000-0000-0000C80E0000}"/>
    <cellStyle name="Comma 2 3 4 2 3 2" xfId="6447" xr:uid="{00000000-0005-0000-0000-0000C90E0000}"/>
    <cellStyle name="Comma 2 3 4 2 3 2 2" xfId="10824" xr:uid="{00000000-0005-0000-0000-0000CA0E0000}"/>
    <cellStyle name="Comma 2 3 4 2 3 2 2 2" xfId="19577" xr:uid="{00000000-0005-0000-0000-0000CB0E0000}"/>
    <cellStyle name="Comma 2 3 4 2 3 2 2 2 2" xfId="37082" xr:uid="{FE314060-5702-40D4-AD86-B70AEAA3D437}"/>
    <cellStyle name="Comma 2 3 4 2 3 2 2 3" xfId="28330" xr:uid="{6A3A45AB-10CF-44BA-B83B-087633C63EA4}"/>
    <cellStyle name="Comma 2 3 4 2 3 2 3" xfId="15201" xr:uid="{00000000-0005-0000-0000-0000CC0E0000}"/>
    <cellStyle name="Comma 2 3 4 2 3 2 3 2" xfId="32706" xr:uid="{7BE419E0-EE29-441B-A50D-E8C5B97AC9F5}"/>
    <cellStyle name="Comma 2 3 4 2 3 2 4" xfId="23954" xr:uid="{A4A297A7-C7F0-4E90-B03D-02D165BB6350}"/>
    <cellStyle name="Comma 2 3 4 2 3 3" xfId="8636" xr:uid="{00000000-0005-0000-0000-0000CD0E0000}"/>
    <cellStyle name="Comma 2 3 4 2 3 3 2" xfId="17389" xr:uid="{00000000-0005-0000-0000-0000CE0E0000}"/>
    <cellStyle name="Comma 2 3 4 2 3 3 2 2" xfId="34894" xr:uid="{B91F9134-26DC-4566-956E-E81F8EAAAF3E}"/>
    <cellStyle name="Comma 2 3 4 2 3 3 3" xfId="26142" xr:uid="{32558BA7-A342-48DF-8BFD-01C56E831B6E}"/>
    <cellStyle name="Comma 2 3 4 2 3 4" xfId="13013" xr:uid="{00000000-0005-0000-0000-0000CF0E0000}"/>
    <cellStyle name="Comma 2 3 4 2 3 4 2" xfId="30518" xr:uid="{1108ED68-5552-4EDC-BA6E-FCDB6CB1F32E}"/>
    <cellStyle name="Comma 2 3 4 2 3 5" xfId="21766" xr:uid="{6681FB8A-45A3-4F94-826C-13478A3BFBE1}"/>
    <cellStyle name="Comma 2 3 4 2 4" xfId="5353" xr:uid="{00000000-0005-0000-0000-0000D00E0000}"/>
    <cellStyle name="Comma 2 3 4 2 4 2" xfId="9730" xr:uid="{00000000-0005-0000-0000-0000D10E0000}"/>
    <cellStyle name="Comma 2 3 4 2 4 2 2" xfId="18483" xr:uid="{00000000-0005-0000-0000-0000D20E0000}"/>
    <cellStyle name="Comma 2 3 4 2 4 2 2 2" xfId="35988" xr:uid="{564E3FD0-D164-4C14-A3E7-1094F0BEF8AB}"/>
    <cellStyle name="Comma 2 3 4 2 4 2 3" xfId="27236" xr:uid="{0B884E98-C726-4A22-B628-57B593408B35}"/>
    <cellStyle name="Comma 2 3 4 2 4 3" xfId="14107" xr:uid="{00000000-0005-0000-0000-0000D30E0000}"/>
    <cellStyle name="Comma 2 3 4 2 4 3 2" xfId="31612" xr:uid="{6F59B0D2-4D48-4D4C-B8E8-8030DB0A3D45}"/>
    <cellStyle name="Comma 2 3 4 2 4 4" xfId="22860" xr:uid="{1F42CF5D-5136-448A-B492-A895500DAF72}"/>
    <cellStyle name="Comma 2 3 4 2 5" xfId="7542" xr:uid="{00000000-0005-0000-0000-0000D40E0000}"/>
    <cellStyle name="Comma 2 3 4 2 5 2" xfId="16295" xr:uid="{00000000-0005-0000-0000-0000D50E0000}"/>
    <cellStyle name="Comma 2 3 4 2 5 2 2" xfId="33800" xr:uid="{B5910245-385B-4EB4-AE20-6751F2B10BC6}"/>
    <cellStyle name="Comma 2 3 4 2 5 3" xfId="25048" xr:uid="{4104C62B-F4D4-4DCB-9654-767C1A52A539}"/>
    <cellStyle name="Comma 2 3 4 2 6" xfId="11919" xr:uid="{00000000-0005-0000-0000-0000D60E0000}"/>
    <cellStyle name="Comma 2 3 4 2 6 2" xfId="29424" xr:uid="{2853BE6C-844B-4169-B727-2AA49E5E4BE6}"/>
    <cellStyle name="Comma 2 3 4 2 7" xfId="20672" xr:uid="{280CB08E-12B7-43A7-BE3A-FD236DE529C2}"/>
    <cellStyle name="Comma 2 3 4 3" xfId="3436" xr:uid="{00000000-0005-0000-0000-0000D70E0000}"/>
    <cellStyle name="Comma 2 3 4 3 2" xfId="4532" xr:uid="{00000000-0005-0000-0000-0000D80E0000}"/>
    <cellStyle name="Comma 2 3 4 3 2 2" xfId="6721" xr:uid="{00000000-0005-0000-0000-0000D90E0000}"/>
    <cellStyle name="Comma 2 3 4 3 2 2 2" xfId="11098" xr:uid="{00000000-0005-0000-0000-0000DA0E0000}"/>
    <cellStyle name="Comma 2 3 4 3 2 2 2 2" xfId="19851" xr:uid="{00000000-0005-0000-0000-0000DB0E0000}"/>
    <cellStyle name="Comma 2 3 4 3 2 2 2 2 2" xfId="37356" xr:uid="{768B3124-79B2-44E6-A535-E5DB1650AC4D}"/>
    <cellStyle name="Comma 2 3 4 3 2 2 2 3" xfId="28604" xr:uid="{13C3AD0E-8E65-4139-A894-A8DE5DE141B1}"/>
    <cellStyle name="Comma 2 3 4 3 2 2 3" xfId="15475" xr:uid="{00000000-0005-0000-0000-0000DC0E0000}"/>
    <cellStyle name="Comma 2 3 4 3 2 2 3 2" xfId="32980" xr:uid="{2ADE2623-D9C0-4D36-AEAC-4FB82180AD7F}"/>
    <cellStyle name="Comma 2 3 4 3 2 2 4" xfId="24228" xr:uid="{1889ADBD-92F7-416C-BAB5-08970BC3F3E4}"/>
    <cellStyle name="Comma 2 3 4 3 2 3" xfId="8910" xr:uid="{00000000-0005-0000-0000-0000DD0E0000}"/>
    <cellStyle name="Comma 2 3 4 3 2 3 2" xfId="17663" xr:uid="{00000000-0005-0000-0000-0000DE0E0000}"/>
    <cellStyle name="Comma 2 3 4 3 2 3 2 2" xfId="35168" xr:uid="{14966CE9-645C-4EC3-AB7E-3943FECB0E41}"/>
    <cellStyle name="Comma 2 3 4 3 2 3 3" xfId="26416" xr:uid="{DB7F7F6A-6137-47AC-A553-0429FC416E74}"/>
    <cellStyle name="Comma 2 3 4 3 2 4" xfId="13287" xr:uid="{00000000-0005-0000-0000-0000DF0E0000}"/>
    <cellStyle name="Comma 2 3 4 3 2 4 2" xfId="30792" xr:uid="{B6399E6C-6B74-40BA-9444-3D2B21F746E0}"/>
    <cellStyle name="Comma 2 3 4 3 2 5" xfId="22040" xr:uid="{079E8E51-5876-42FB-9F03-7D04CBCE1B3D}"/>
    <cellStyle name="Comma 2 3 4 3 3" xfId="5627" xr:uid="{00000000-0005-0000-0000-0000E00E0000}"/>
    <cellStyle name="Comma 2 3 4 3 3 2" xfId="10004" xr:uid="{00000000-0005-0000-0000-0000E10E0000}"/>
    <cellStyle name="Comma 2 3 4 3 3 2 2" xfId="18757" xr:uid="{00000000-0005-0000-0000-0000E20E0000}"/>
    <cellStyle name="Comma 2 3 4 3 3 2 2 2" xfId="36262" xr:uid="{28D506D2-FC5B-4388-A54D-B0273ACC1AEB}"/>
    <cellStyle name="Comma 2 3 4 3 3 2 3" xfId="27510" xr:uid="{B19D1DD6-1767-493A-8652-24E48C397DD6}"/>
    <cellStyle name="Comma 2 3 4 3 3 3" xfId="14381" xr:uid="{00000000-0005-0000-0000-0000E30E0000}"/>
    <cellStyle name="Comma 2 3 4 3 3 3 2" xfId="31886" xr:uid="{605EE790-F2C5-48B9-B20E-37D3C3254217}"/>
    <cellStyle name="Comma 2 3 4 3 3 4" xfId="23134" xr:uid="{020BDBD9-3B69-4C75-8621-C60C99020CB0}"/>
    <cellStyle name="Comma 2 3 4 3 4" xfId="7816" xr:uid="{00000000-0005-0000-0000-0000E40E0000}"/>
    <cellStyle name="Comma 2 3 4 3 4 2" xfId="16569" xr:uid="{00000000-0005-0000-0000-0000E50E0000}"/>
    <cellStyle name="Comma 2 3 4 3 4 2 2" xfId="34074" xr:uid="{EBE67EF2-975D-45B2-B32E-7F2338121F16}"/>
    <cellStyle name="Comma 2 3 4 3 4 3" xfId="25322" xr:uid="{85017F89-3F74-424B-93CE-1529F0962D61}"/>
    <cellStyle name="Comma 2 3 4 3 5" xfId="12193" xr:uid="{00000000-0005-0000-0000-0000E60E0000}"/>
    <cellStyle name="Comma 2 3 4 3 5 2" xfId="29698" xr:uid="{DC7C703D-9D16-4E34-B590-82DAE8F32F21}"/>
    <cellStyle name="Comma 2 3 4 3 6" xfId="20946" xr:uid="{6438D52D-85C1-434E-A108-EEA641299626}"/>
    <cellStyle name="Comma 2 3 4 4" xfId="3984" xr:uid="{00000000-0005-0000-0000-0000E70E0000}"/>
    <cellStyle name="Comma 2 3 4 4 2" xfId="6173" xr:uid="{00000000-0005-0000-0000-0000E80E0000}"/>
    <cellStyle name="Comma 2 3 4 4 2 2" xfId="10550" xr:uid="{00000000-0005-0000-0000-0000E90E0000}"/>
    <cellStyle name="Comma 2 3 4 4 2 2 2" xfId="19303" xr:uid="{00000000-0005-0000-0000-0000EA0E0000}"/>
    <cellStyle name="Comma 2 3 4 4 2 2 2 2" xfId="36808" xr:uid="{5299C690-963B-44CD-805F-3ED9A96BD5E7}"/>
    <cellStyle name="Comma 2 3 4 4 2 2 3" xfId="28056" xr:uid="{C0FC0E46-04CD-4B9F-A363-635A5253BC2B}"/>
    <cellStyle name="Comma 2 3 4 4 2 3" xfId="14927" xr:uid="{00000000-0005-0000-0000-0000EB0E0000}"/>
    <cellStyle name="Comma 2 3 4 4 2 3 2" xfId="32432" xr:uid="{8C811F04-E557-42FD-8B7B-DB1636F28271}"/>
    <cellStyle name="Comma 2 3 4 4 2 4" xfId="23680" xr:uid="{8B6189F7-130B-4F32-B988-EAB8F6EC2F49}"/>
    <cellStyle name="Comma 2 3 4 4 3" xfId="8362" xr:uid="{00000000-0005-0000-0000-0000EC0E0000}"/>
    <cellStyle name="Comma 2 3 4 4 3 2" xfId="17115" xr:uid="{00000000-0005-0000-0000-0000ED0E0000}"/>
    <cellStyle name="Comma 2 3 4 4 3 2 2" xfId="34620" xr:uid="{D6CF4262-200E-4C7A-89A1-72301D738E8E}"/>
    <cellStyle name="Comma 2 3 4 4 3 3" xfId="25868" xr:uid="{1C995CC5-33BD-40B4-BBF0-E48AB256DCA6}"/>
    <cellStyle name="Comma 2 3 4 4 4" xfId="12739" xr:uid="{00000000-0005-0000-0000-0000EE0E0000}"/>
    <cellStyle name="Comma 2 3 4 4 4 2" xfId="30244" xr:uid="{083426BC-B299-439E-8ECE-CD6B61B76FEE}"/>
    <cellStyle name="Comma 2 3 4 4 5" xfId="21492" xr:uid="{893082F2-5EC8-4FE2-AAEA-F5F0EED2EB99}"/>
    <cellStyle name="Comma 2 3 4 5" xfId="5079" xr:uid="{00000000-0005-0000-0000-0000EF0E0000}"/>
    <cellStyle name="Comma 2 3 4 5 2" xfId="9456" xr:uid="{00000000-0005-0000-0000-0000F00E0000}"/>
    <cellStyle name="Comma 2 3 4 5 2 2" xfId="18209" xr:uid="{00000000-0005-0000-0000-0000F10E0000}"/>
    <cellStyle name="Comma 2 3 4 5 2 2 2" xfId="35714" xr:uid="{00EEBD7B-F525-42C4-AD98-9FCEFB8AA662}"/>
    <cellStyle name="Comma 2 3 4 5 2 3" xfId="26962" xr:uid="{2B1B03AC-1B07-4076-B220-4CA514B24DAD}"/>
    <cellStyle name="Comma 2 3 4 5 3" xfId="13833" xr:uid="{00000000-0005-0000-0000-0000F20E0000}"/>
    <cellStyle name="Comma 2 3 4 5 3 2" xfId="31338" xr:uid="{E8B50A62-E6A6-44CB-BFF7-CE7547B17701}"/>
    <cellStyle name="Comma 2 3 4 5 4" xfId="22586" xr:uid="{02B5B792-DAE0-467C-93E5-3D48CED4D8FC}"/>
    <cellStyle name="Comma 2 3 4 6" xfId="7268" xr:uid="{00000000-0005-0000-0000-0000F30E0000}"/>
    <cellStyle name="Comma 2 3 4 6 2" xfId="16021" xr:uid="{00000000-0005-0000-0000-0000F40E0000}"/>
    <cellStyle name="Comma 2 3 4 6 2 2" xfId="33526" xr:uid="{9DD76468-2D10-4A0A-BA94-75911DBA968D}"/>
    <cellStyle name="Comma 2 3 4 6 3" xfId="24774" xr:uid="{9A402874-64B9-4753-9222-F4883F596AC4}"/>
    <cellStyle name="Comma 2 3 4 7" xfId="11645" xr:uid="{00000000-0005-0000-0000-0000F50E0000}"/>
    <cellStyle name="Comma 2 3 4 7 2" xfId="29150" xr:uid="{8B690CDC-937B-4A25-9DDC-FA2AF90BC9FD}"/>
    <cellStyle name="Comma 2 3 4 8" xfId="20398" xr:uid="{30B238F9-570E-48EB-AAB7-52D8E61949E3}"/>
    <cellStyle name="Comma 2 3 5" xfId="3107" xr:uid="{00000000-0005-0000-0000-0000F60E0000}"/>
    <cellStyle name="Comma 2 3 5 2" xfId="3661" xr:uid="{00000000-0005-0000-0000-0000F70E0000}"/>
    <cellStyle name="Comma 2 3 5 2 2" xfId="4757" xr:uid="{00000000-0005-0000-0000-0000F80E0000}"/>
    <cellStyle name="Comma 2 3 5 2 2 2" xfId="6946" xr:uid="{00000000-0005-0000-0000-0000F90E0000}"/>
    <cellStyle name="Comma 2 3 5 2 2 2 2" xfId="11323" xr:uid="{00000000-0005-0000-0000-0000FA0E0000}"/>
    <cellStyle name="Comma 2 3 5 2 2 2 2 2" xfId="20076" xr:uid="{00000000-0005-0000-0000-0000FB0E0000}"/>
    <cellStyle name="Comma 2 3 5 2 2 2 2 2 2" xfId="37581" xr:uid="{3C8A2DA7-2CB7-4D92-85E2-15C69B6A789E}"/>
    <cellStyle name="Comma 2 3 5 2 2 2 2 3" xfId="28829" xr:uid="{9C8519CC-B5FC-424C-BFED-73ABC7DF6C15}"/>
    <cellStyle name="Comma 2 3 5 2 2 2 3" xfId="15700" xr:uid="{00000000-0005-0000-0000-0000FC0E0000}"/>
    <cellStyle name="Comma 2 3 5 2 2 2 3 2" xfId="33205" xr:uid="{1543D9B8-82AF-454A-B510-7CB687008F99}"/>
    <cellStyle name="Comma 2 3 5 2 2 2 4" xfId="24453" xr:uid="{340231C8-369B-4E30-967A-2D6E385ECBAE}"/>
    <cellStyle name="Comma 2 3 5 2 2 3" xfId="9135" xr:uid="{00000000-0005-0000-0000-0000FD0E0000}"/>
    <cellStyle name="Comma 2 3 5 2 2 3 2" xfId="17888" xr:uid="{00000000-0005-0000-0000-0000FE0E0000}"/>
    <cellStyle name="Comma 2 3 5 2 2 3 2 2" xfId="35393" xr:uid="{886DA9A7-376B-4FA4-A8F3-8A6C430A1EA3}"/>
    <cellStyle name="Comma 2 3 5 2 2 3 3" xfId="26641" xr:uid="{D8F21112-684F-4195-9E9E-94B7999C87C2}"/>
    <cellStyle name="Comma 2 3 5 2 2 4" xfId="13512" xr:uid="{00000000-0005-0000-0000-0000FF0E0000}"/>
    <cellStyle name="Comma 2 3 5 2 2 4 2" xfId="31017" xr:uid="{314C19B4-516F-47C1-B54E-1D5D3AB3AF4B}"/>
    <cellStyle name="Comma 2 3 5 2 2 5" xfId="22265" xr:uid="{DA98A125-2B04-4A35-A0AF-A4F1AE7DA99D}"/>
    <cellStyle name="Comma 2 3 5 2 3" xfId="5852" xr:uid="{00000000-0005-0000-0000-0000000F0000}"/>
    <cellStyle name="Comma 2 3 5 2 3 2" xfId="10229" xr:uid="{00000000-0005-0000-0000-0000010F0000}"/>
    <cellStyle name="Comma 2 3 5 2 3 2 2" xfId="18982" xr:uid="{00000000-0005-0000-0000-0000020F0000}"/>
    <cellStyle name="Comma 2 3 5 2 3 2 2 2" xfId="36487" xr:uid="{7EFD43C7-EE6D-4F0C-B089-0D2813971BC1}"/>
    <cellStyle name="Comma 2 3 5 2 3 2 3" xfId="27735" xr:uid="{E6C96165-A107-4749-9C7C-579B76597216}"/>
    <cellStyle name="Comma 2 3 5 2 3 3" xfId="14606" xr:uid="{00000000-0005-0000-0000-0000030F0000}"/>
    <cellStyle name="Comma 2 3 5 2 3 3 2" xfId="32111" xr:uid="{C60EB3FA-71EE-406B-8A72-BF685128A803}"/>
    <cellStyle name="Comma 2 3 5 2 3 4" xfId="23359" xr:uid="{D5D47342-0048-42FA-9DD4-28AD856F6938}"/>
    <cellStyle name="Comma 2 3 5 2 4" xfId="8041" xr:uid="{00000000-0005-0000-0000-0000040F0000}"/>
    <cellStyle name="Comma 2 3 5 2 4 2" xfId="16794" xr:uid="{00000000-0005-0000-0000-0000050F0000}"/>
    <cellStyle name="Comma 2 3 5 2 4 2 2" xfId="34299" xr:uid="{5B83FC9F-A4F5-441D-9F26-47BBBC2E25FD}"/>
    <cellStyle name="Comma 2 3 5 2 4 3" xfId="25547" xr:uid="{62AE1F8D-E2A0-4E5D-AB80-6D00CB61D9C2}"/>
    <cellStyle name="Comma 2 3 5 2 5" xfId="12418" xr:uid="{00000000-0005-0000-0000-0000060F0000}"/>
    <cellStyle name="Comma 2 3 5 2 5 2" xfId="29923" xr:uid="{5E9D0EF8-3461-45AD-8630-B6C6A45E401B}"/>
    <cellStyle name="Comma 2 3 5 2 6" xfId="21171" xr:uid="{0F4AAF52-633F-47EF-9B66-8FED7BEA333D}"/>
    <cellStyle name="Comma 2 3 5 3" xfId="4209" xr:uid="{00000000-0005-0000-0000-0000070F0000}"/>
    <cellStyle name="Comma 2 3 5 3 2" xfId="6398" xr:uid="{00000000-0005-0000-0000-0000080F0000}"/>
    <cellStyle name="Comma 2 3 5 3 2 2" xfId="10775" xr:uid="{00000000-0005-0000-0000-0000090F0000}"/>
    <cellStyle name="Comma 2 3 5 3 2 2 2" xfId="19528" xr:uid="{00000000-0005-0000-0000-00000A0F0000}"/>
    <cellStyle name="Comma 2 3 5 3 2 2 2 2" xfId="37033" xr:uid="{A94C67F2-A094-41A0-97F5-0D83BDD805F1}"/>
    <cellStyle name="Comma 2 3 5 3 2 2 3" xfId="28281" xr:uid="{C5779FF1-2895-43AD-8AF8-8ABDE48739B8}"/>
    <cellStyle name="Comma 2 3 5 3 2 3" xfId="15152" xr:uid="{00000000-0005-0000-0000-00000B0F0000}"/>
    <cellStyle name="Comma 2 3 5 3 2 3 2" xfId="32657" xr:uid="{80FB0D3B-11C6-4CE2-8887-2E4F71025A75}"/>
    <cellStyle name="Comma 2 3 5 3 2 4" xfId="23905" xr:uid="{B9ED2DA7-1B32-429A-985C-623E36B16AF9}"/>
    <cellStyle name="Comma 2 3 5 3 3" xfId="8587" xr:uid="{00000000-0005-0000-0000-00000C0F0000}"/>
    <cellStyle name="Comma 2 3 5 3 3 2" xfId="17340" xr:uid="{00000000-0005-0000-0000-00000D0F0000}"/>
    <cellStyle name="Comma 2 3 5 3 3 2 2" xfId="34845" xr:uid="{2B4AD705-5781-4572-AD7E-D0AA664BF6E6}"/>
    <cellStyle name="Comma 2 3 5 3 3 3" xfId="26093" xr:uid="{6E378790-CF1A-4FE9-954D-C13D7C72AE1F}"/>
    <cellStyle name="Comma 2 3 5 3 4" xfId="12964" xr:uid="{00000000-0005-0000-0000-00000E0F0000}"/>
    <cellStyle name="Comma 2 3 5 3 4 2" xfId="30469" xr:uid="{6157A123-18FF-495A-AA49-310C3673CD20}"/>
    <cellStyle name="Comma 2 3 5 3 5" xfId="21717" xr:uid="{92F71E2D-E616-44E8-832D-957B7C34417E}"/>
    <cellStyle name="Comma 2 3 5 4" xfId="5304" xr:uid="{00000000-0005-0000-0000-00000F0F0000}"/>
    <cellStyle name="Comma 2 3 5 4 2" xfId="9681" xr:uid="{00000000-0005-0000-0000-0000100F0000}"/>
    <cellStyle name="Comma 2 3 5 4 2 2" xfId="18434" xr:uid="{00000000-0005-0000-0000-0000110F0000}"/>
    <cellStyle name="Comma 2 3 5 4 2 2 2" xfId="35939" xr:uid="{2AA04E10-C909-4CDA-84F4-9096AAAF627B}"/>
    <cellStyle name="Comma 2 3 5 4 2 3" xfId="27187" xr:uid="{C4BA09C4-492B-46EA-AF14-50C84CBCD1E2}"/>
    <cellStyle name="Comma 2 3 5 4 3" xfId="14058" xr:uid="{00000000-0005-0000-0000-0000120F0000}"/>
    <cellStyle name="Comma 2 3 5 4 3 2" xfId="31563" xr:uid="{94914FC7-C6AA-4C69-B0EE-9CA5ABE26DF7}"/>
    <cellStyle name="Comma 2 3 5 4 4" xfId="22811" xr:uid="{8483072B-6B7C-4D24-A6C6-825B9A3ECDE0}"/>
    <cellStyle name="Comma 2 3 5 5" xfId="7493" xr:uid="{00000000-0005-0000-0000-0000130F0000}"/>
    <cellStyle name="Comma 2 3 5 5 2" xfId="16246" xr:uid="{00000000-0005-0000-0000-0000140F0000}"/>
    <cellStyle name="Comma 2 3 5 5 2 2" xfId="33751" xr:uid="{80D9B728-ABA6-408A-A095-973EBCD78173}"/>
    <cellStyle name="Comma 2 3 5 5 3" xfId="24999" xr:uid="{3F5E4A21-B2C3-4160-9AAE-56803568F3F8}"/>
    <cellStyle name="Comma 2 3 5 6" xfId="11870" xr:uid="{00000000-0005-0000-0000-0000150F0000}"/>
    <cellStyle name="Comma 2 3 5 6 2" xfId="29375" xr:uid="{49105AA2-7B8D-4A90-8EF5-D3D934865A15}"/>
    <cellStyle name="Comma 2 3 5 7" xfId="20623" xr:uid="{B3049C3B-27B2-4C96-9ED2-6C24BA2E2E0F}"/>
    <cellStyle name="Comma 2 3 6" xfId="3386" xr:uid="{00000000-0005-0000-0000-0000160F0000}"/>
    <cellStyle name="Comma 2 3 6 2" xfId="4483" xr:uid="{00000000-0005-0000-0000-0000170F0000}"/>
    <cellStyle name="Comma 2 3 6 2 2" xfId="6672" xr:uid="{00000000-0005-0000-0000-0000180F0000}"/>
    <cellStyle name="Comma 2 3 6 2 2 2" xfId="11049" xr:uid="{00000000-0005-0000-0000-0000190F0000}"/>
    <cellStyle name="Comma 2 3 6 2 2 2 2" xfId="19802" xr:uid="{00000000-0005-0000-0000-00001A0F0000}"/>
    <cellStyle name="Comma 2 3 6 2 2 2 2 2" xfId="37307" xr:uid="{18D8B93A-F0F1-4740-98D9-DCDDD57305CF}"/>
    <cellStyle name="Comma 2 3 6 2 2 2 3" xfId="28555" xr:uid="{01635AB1-2E61-46BE-A553-D528568516DD}"/>
    <cellStyle name="Comma 2 3 6 2 2 3" xfId="15426" xr:uid="{00000000-0005-0000-0000-00001B0F0000}"/>
    <cellStyle name="Comma 2 3 6 2 2 3 2" xfId="32931" xr:uid="{3423FB61-7D46-4E6D-9F82-3EA5256C260E}"/>
    <cellStyle name="Comma 2 3 6 2 2 4" xfId="24179" xr:uid="{164A4F3B-1E27-4A56-B63F-41992F74C8AC}"/>
    <cellStyle name="Comma 2 3 6 2 3" xfId="8861" xr:uid="{00000000-0005-0000-0000-00001C0F0000}"/>
    <cellStyle name="Comma 2 3 6 2 3 2" xfId="17614" xr:uid="{00000000-0005-0000-0000-00001D0F0000}"/>
    <cellStyle name="Comma 2 3 6 2 3 2 2" xfId="35119" xr:uid="{E634F896-318E-4F9F-AF1C-517BFAAE2472}"/>
    <cellStyle name="Comma 2 3 6 2 3 3" xfId="26367" xr:uid="{AF4A88F8-CADE-4C49-89B6-500CCEC9F388}"/>
    <cellStyle name="Comma 2 3 6 2 4" xfId="13238" xr:uid="{00000000-0005-0000-0000-00001E0F0000}"/>
    <cellStyle name="Comma 2 3 6 2 4 2" xfId="30743" xr:uid="{F5DFA50F-1839-41D6-A03C-543B08C88AF3}"/>
    <cellStyle name="Comma 2 3 6 2 5" xfId="21991" xr:uid="{93B0CEE5-F8A3-48F0-BEE8-84C4695B008C}"/>
    <cellStyle name="Comma 2 3 6 3" xfId="5578" xr:uid="{00000000-0005-0000-0000-00001F0F0000}"/>
    <cellStyle name="Comma 2 3 6 3 2" xfId="9955" xr:uid="{00000000-0005-0000-0000-0000200F0000}"/>
    <cellStyle name="Comma 2 3 6 3 2 2" xfId="18708" xr:uid="{00000000-0005-0000-0000-0000210F0000}"/>
    <cellStyle name="Comma 2 3 6 3 2 2 2" xfId="36213" xr:uid="{52035F59-9929-46C8-8649-82FA81439833}"/>
    <cellStyle name="Comma 2 3 6 3 2 3" xfId="27461" xr:uid="{EA411998-D768-463A-8396-F803A36D6AD4}"/>
    <cellStyle name="Comma 2 3 6 3 3" xfId="14332" xr:uid="{00000000-0005-0000-0000-0000220F0000}"/>
    <cellStyle name="Comma 2 3 6 3 3 2" xfId="31837" xr:uid="{CEDCFEBF-DEE3-4897-B32A-71903349DC45}"/>
    <cellStyle name="Comma 2 3 6 3 4" xfId="23085" xr:uid="{4AE805F9-D049-48EC-BDFC-FDC721D667B0}"/>
    <cellStyle name="Comma 2 3 6 4" xfId="7767" xr:uid="{00000000-0005-0000-0000-0000230F0000}"/>
    <cellStyle name="Comma 2 3 6 4 2" xfId="16520" xr:uid="{00000000-0005-0000-0000-0000240F0000}"/>
    <cellStyle name="Comma 2 3 6 4 2 2" xfId="34025" xr:uid="{1F37F0FC-60D3-487D-A0AB-B26213DED429}"/>
    <cellStyle name="Comma 2 3 6 4 3" xfId="25273" xr:uid="{732FE32D-DBE8-4265-9462-CF1A4E70E2F0}"/>
    <cellStyle name="Comma 2 3 6 5" xfId="12144" xr:uid="{00000000-0005-0000-0000-0000250F0000}"/>
    <cellStyle name="Comma 2 3 6 5 2" xfId="29649" xr:uid="{D18B8E45-C487-425A-9282-0E63585068C7}"/>
    <cellStyle name="Comma 2 3 6 6" xfId="20897" xr:uid="{6731516A-012D-4EB3-BDFA-EE53249FE094}"/>
    <cellStyle name="Comma 2 3 7" xfId="3936" xr:uid="{00000000-0005-0000-0000-0000260F0000}"/>
    <cellStyle name="Comma 2 3 7 2" xfId="6125" xr:uid="{00000000-0005-0000-0000-0000270F0000}"/>
    <cellStyle name="Comma 2 3 7 2 2" xfId="10502" xr:uid="{00000000-0005-0000-0000-0000280F0000}"/>
    <cellStyle name="Comma 2 3 7 2 2 2" xfId="19255" xr:uid="{00000000-0005-0000-0000-0000290F0000}"/>
    <cellStyle name="Comma 2 3 7 2 2 2 2" xfId="36760" xr:uid="{A59A5C89-6017-4666-A04F-571E07C30A4C}"/>
    <cellStyle name="Comma 2 3 7 2 2 3" xfId="28008" xr:uid="{33834031-79DA-4872-86AF-702C8F515309}"/>
    <cellStyle name="Comma 2 3 7 2 3" xfId="14879" xr:uid="{00000000-0005-0000-0000-00002A0F0000}"/>
    <cellStyle name="Comma 2 3 7 2 3 2" xfId="32384" xr:uid="{2DF46C4E-2217-4FFC-A960-0404EAE49B43}"/>
    <cellStyle name="Comma 2 3 7 2 4" xfId="23632" xr:uid="{2DC2645F-DCF8-4DB9-82BD-49EE2BF82AA2}"/>
    <cellStyle name="Comma 2 3 7 3" xfId="8314" xr:uid="{00000000-0005-0000-0000-00002B0F0000}"/>
    <cellStyle name="Comma 2 3 7 3 2" xfId="17067" xr:uid="{00000000-0005-0000-0000-00002C0F0000}"/>
    <cellStyle name="Comma 2 3 7 3 2 2" xfId="34572" xr:uid="{F948A9F7-AF54-420B-AD13-38003CF3E278}"/>
    <cellStyle name="Comma 2 3 7 3 3" xfId="25820" xr:uid="{8CA80CFD-5EA7-4436-B67F-B1D4F07B5662}"/>
    <cellStyle name="Comma 2 3 7 4" xfId="12691" xr:uid="{00000000-0005-0000-0000-00002D0F0000}"/>
    <cellStyle name="Comma 2 3 7 4 2" xfId="30196" xr:uid="{E28089D8-FC10-4EC0-A625-896EB8E9714A}"/>
    <cellStyle name="Comma 2 3 7 5" xfId="21444" xr:uid="{699A179A-EE92-483D-B205-94F7DB954430}"/>
    <cellStyle name="Comma 2 3 8" xfId="5031" xr:uid="{00000000-0005-0000-0000-00002E0F0000}"/>
    <cellStyle name="Comma 2 3 8 2" xfId="9408" xr:uid="{00000000-0005-0000-0000-00002F0F0000}"/>
    <cellStyle name="Comma 2 3 8 2 2" xfId="18161" xr:uid="{00000000-0005-0000-0000-0000300F0000}"/>
    <cellStyle name="Comma 2 3 8 2 2 2" xfId="35666" xr:uid="{26D58A44-DF59-48D6-9752-B3F9FC75C42B}"/>
    <cellStyle name="Comma 2 3 8 2 3" xfId="26914" xr:uid="{5336F92D-45EC-4F73-87D6-1516707AAA23}"/>
    <cellStyle name="Comma 2 3 8 3" xfId="13785" xr:uid="{00000000-0005-0000-0000-0000310F0000}"/>
    <cellStyle name="Comma 2 3 8 3 2" xfId="31290" xr:uid="{EDC8D529-28FC-4EF0-9D2C-413C2B017E1F}"/>
    <cellStyle name="Comma 2 3 8 4" xfId="22538" xr:uid="{78FFC0D9-23C9-4F81-B267-E8B86B772AD0}"/>
    <cellStyle name="Comma 2 3 9" xfId="7220" xr:uid="{00000000-0005-0000-0000-0000320F0000}"/>
    <cellStyle name="Comma 2 3 9 2" xfId="15973" xr:uid="{00000000-0005-0000-0000-0000330F0000}"/>
    <cellStyle name="Comma 2 3 9 2 2" xfId="33478" xr:uid="{89575936-30CC-48DD-A0FE-60C454D2B9C7}"/>
    <cellStyle name="Comma 2 3 9 3" xfId="24726" xr:uid="{FD6811E3-6E97-4137-A8B0-2159E4CA5EA0}"/>
    <cellStyle name="Comma 2 4" xfId="2929" xr:uid="{00000000-0005-0000-0000-0000340F0000}"/>
    <cellStyle name="Comma 2 4 2" xfId="3041" xr:uid="{00000000-0005-0000-0000-0000350F0000}"/>
    <cellStyle name="Comma 2 4 2 2" xfId="3317" xr:uid="{00000000-0005-0000-0000-0000360F0000}"/>
    <cellStyle name="Comma 2 4 2 2 2" xfId="3870" xr:uid="{00000000-0005-0000-0000-0000370F0000}"/>
    <cellStyle name="Comma 2 4 2 2 2 2" xfId="4966" xr:uid="{00000000-0005-0000-0000-0000380F0000}"/>
    <cellStyle name="Comma 2 4 2 2 2 2 2" xfId="7155" xr:uid="{00000000-0005-0000-0000-0000390F0000}"/>
    <cellStyle name="Comma 2 4 2 2 2 2 2 2" xfId="11532" xr:uid="{00000000-0005-0000-0000-00003A0F0000}"/>
    <cellStyle name="Comma 2 4 2 2 2 2 2 2 2" xfId="20285" xr:uid="{00000000-0005-0000-0000-00003B0F0000}"/>
    <cellStyle name="Comma 2 4 2 2 2 2 2 2 2 2" xfId="37790" xr:uid="{47AF96ED-7237-4310-810A-606830624F96}"/>
    <cellStyle name="Comma 2 4 2 2 2 2 2 2 3" xfId="29038" xr:uid="{C8E9888F-93AD-42C7-9C59-39E52F1D759D}"/>
    <cellStyle name="Comma 2 4 2 2 2 2 2 3" xfId="15909" xr:uid="{00000000-0005-0000-0000-00003C0F0000}"/>
    <cellStyle name="Comma 2 4 2 2 2 2 2 3 2" xfId="33414" xr:uid="{8927C03A-F495-46C9-9850-71D638C36335}"/>
    <cellStyle name="Comma 2 4 2 2 2 2 2 4" xfId="24662" xr:uid="{8AF5EF0A-791B-4616-9599-89B305B2294A}"/>
    <cellStyle name="Comma 2 4 2 2 2 2 3" xfId="9344" xr:uid="{00000000-0005-0000-0000-00003D0F0000}"/>
    <cellStyle name="Comma 2 4 2 2 2 2 3 2" xfId="18097" xr:uid="{00000000-0005-0000-0000-00003E0F0000}"/>
    <cellStyle name="Comma 2 4 2 2 2 2 3 2 2" xfId="35602" xr:uid="{DE9B387D-C49A-4414-B1AD-220FD4E662C4}"/>
    <cellStyle name="Comma 2 4 2 2 2 2 3 3" xfId="26850" xr:uid="{05F5FEF5-5C22-4DCA-85BD-B9FA4109A1A0}"/>
    <cellStyle name="Comma 2 4 2 2 2 2 4" xfId="13721" xr:uid="{00000000-0005-0000-0000-00003F0F0000}"/>
    <cellStyle name="Comma 2 4 2 2 2 2 4 2" xfId="31226" xr:uid="{231E47BC-AAD7-4F34-9542-2E3E94087BC5}"/>
    <cellStyle name="Comma 2 4 2 2 2 2 5" xfId="22474" xr:uid="{7B115959-8348-45F5-A215-F56769C26FBC}"/>
    <cellStyle name="Comma 2 4 2 2 2 3" xfId="6061" xr:uid="{00000000-0005-0000-0000-0000400F0000}"/>
    <cellStyle name="Comma 2 4 2 2 2 3 2" xfId="10438" xr:uid="{00000000-0005-0000-0000-0000410F0000}"/>
    <cellStyle name="Comma 2 4 2 2 2 3 2 2" xfId="19191" xr:uid="{00000000-0005-0000-0000-0000420F0000}"/>
    <cellStyle name="Comma 2 4 2 2 2 3 2 2 2" xfId="36696" xr:uid="{FFF1907F-3C8A-4360-AF73-7697B716F09D}"/>
    <cellStyle name="Comma 2 4 2 2 2 3 2 3" xfId="27944" xr:uid="{C16E0080-05D5-490E-950C-4B49BC400709}"/>
    <cellStyle name="Comma 2 4 2 2 2 3 3" xfId="14815" xr:uid="{00000000-0005-0000-0000-0000430F0000}"/>
    <cellStyle name="Comma 2 4 2 2 2 3 3 2" xfId="32320" xr:uid="{DB34A7D7-3153-4484-8341-77981C6C102C}"/>
    <cellStyle name="Comma 2 4 2 2 2 3 4" xfId="23568" xr:uid="{14BC5335-B710-42C9-B2BC-F4271E6141D6}"/>
    <cellStyle name="Comma 2 4 2 2 2 4" xfId="8250" xr:uid="{00000000-0005-0000-0000-0000440F0000}"/>
    <cellStyle name="Comma 2 4 2 2 2 4 2" xfId="17003" xr:uid="{00000000-0005-0000-0000-0000450F0000}"/>
    <cellStyle name="Comma 2 4 2 2 2 4 2 2" xfId="34508" xr:uid="{C6830CD8-7C5D-4AC9-A126-B23B63A19281}"/>
    <cellStyle name="Comma 2 4 2 2 2 4 3" xfId="25756" xr:uid="{F1870915-0F5B-466B-830D-CB2027570B14}"/>
    <cellStyle name="Comma 2 4 2 2 2 5" xfId="12627" xr:uid="{00000000-0005-0000-0000-0000460F0000}"/>
    <cellStyle name="Comma 2 4 2 2 2 5 2" xfId="30132" xr:uid="{24912284-9844-420B-808B-3F65DFDE45A6}"/>
    <cellStyle name="Comma 2 4 2 2 2 6" xfId="21380" xr:uid="{72064B62-D19A-47FF-92E9-87E273080F14}"/>
    <cellStyle name="Comma 2 4 2 2 3" xfId="4418" xr:uid="{00000000-0005-0000-0000-0000470F0000}"/>
    <cellStyle name="Comma 2 4 2 2 3 2" xfId="6607" xr:uid="{00000000-0005-0000-0000-0000480F0000}"/>
    <cellStyle name="Comma 2 4 2 2 3 2 2" xfId="10984" xr:uid="{00000000-0005-0000-0000-0000490F0000}"/>
    <cellStyle name="Comma 2 4 2 2 3 2 2 2" xfId="19737" xr:uid="{00000000-0005-0000-0000-00004A0F0000}"/>
    <cellStyle name="Comma 2 4 2 2 3 2 2 2 2" xfId="37242" xr:uid="{C87C17E7-BB2C-4998-A4E5-8F282B77BAD1}"/>
    <cellStyle name="Comma 2 4 2 2 3 2 2 3" xfId="28490" xr:uid="{271F6385-6434-462F-8787-F6FA438838EC}"/>
    <cellStyle name="Comma 2 4 2 2 3 2 3" xfId="15361" xr:uid="{00000000-0005-0000-0000-00004B0F0000}"/>
    <cellStyle name="Comma 2 4 2 2 3 2 3 2" xfId="32866" xr:uid="{B2476521-9A68-4C0C-8918-B1639EB62718}"/>
    <cellStyle name="Comma 2 4 2 2 3 2 4" xfId="24114" xr:uid="{DC689198-FCB4-4C00-8E8F-E1F02401BE7F}"/>
    <cellStyle name="Comma 2 4 2 2 3 3" xfId="8796" xr:uid="{00000000-0005-0000-0000-00004C0F0000}"/>
    <cellStyle name="Comma 2 4 2 2 3 3 2" xfId="17549" xr:uid="{00000000-0005-0000-0000-00004D0F0000}"/>
    <cellStyle name="Comma 2 4 2 2 3 3 2 2" xfId="35054" xr:uid="{D8AB2783-3195-48C6-B4D0-E6DAF9725C6B}"/>
    <cellStyle name="Comma 2 4 2 2 3 3 3" xfId="26302" xr:uid="{B90756AA-9270-439C-84D9-42A5476530D9}"/>
    <cellStyle name="Comma 2 4 2 2 3 4" xfId="13173" xr:uid="{00000000-0005-0000-0000-00004E0F0000}"/>
    <cellStyle name="Comma 2 4 2 2 3 4 2" xfId="30678" xr:uid="{F5E5F11B-172D-4229-BD50-86DB9DDED053}"/>
    <cellStyle name="Comma 2 4 2 2 3 5" xfId="21926" xr:uid="{9741B276-307C-48BC-B454-4F57772604C7}"/>
    <cellStyle name="Comma 2 4 2 2 4" xfId="5513" xr:uid="{00000000-0005-0000-0000-00004F0F0000}"/>
    <cellStyle name="Comma 2 4 2 2 4 2" xfId="9890" xr:uid="{00000000-0005-0000-0000-0000500F0000}"/>
    <cellStyle name="Comma 2 4 2 2 4 2 2" xfId="18643" xr:uid="{00000000-0005-0000-0000-0000510F0000}"/>
    <cellStyle name="Comma 2 4 2 2 4 2 2 2" xfId="36148" xr:uid="{B9D9F553-2FFD-422B-8FF9-7A986583FAB8}"/>
    <cellStyle name="Comma 2 4 2 2 4 2 3" xfId="27396" xr:uid="{ABE1089A-2BF3-4FD5-A322-A68A576B43F3}"/>
    <cellStyle name="Comma 2 4 2 2 4 3" xfId="14267" xr:uid="{00000000-0005-0000-0000-0000520F0000}"/>
    <cellStyle name="Comma 2 4 2 2 4 3 2" xfId="31772" xr:uid="{D12D6800-2ED1-4AB8-9687-1EDBE3FBC0FF}"/>
    <cellStyle name="Comma 2 4 2 2 4 4" xfId="23020" xr:uid="{92AC1636-40F4-44EF-8C20-42808F6B9B0E}"/>
    <cellStyle name="Comma 2 4 2 2 5" xfId="7702" xr:uid="{00000000-0005-0000-0000-0000530F0000}"/>
    <cellStyle name="Comma 2 4 2 2 5 2" xfId="16455" xr:uid="{00000000-0005-0000-0000-0000540F0000}"/>
    <cellStyle name="Comma 2 4 2 2 5 2 2" xfId="33960" xr:uid="{F2BF3534-5D9D-4D4F-9849-17504FA842E6}"/>
    <cellStyle name="Comma 2 4 2 2 5 3" xfId="25208" xr:uid="{4D25E830-23BF-4492-9344-CD1B1B8155E0}"/>
    <cellStyle name="Comma 2 4 2 2 6" xfId="12079" xr:uid="{00000000-0005-0000-0000-0000550F0000}"/>
    <cellStyle name="Comma 2 4 2 2 6 2" xfId="29584" xr:uid="{0ADA581A-EB29-4402-8E70-240A4A391A15}"/>
    <cellStyle name="Comma 2 4 2 2 7" xfId="20832" xr:uid="{DEE9DDC8-454D-44DD-B977-F8FF63CBBCD3}"/>
    <cellStyle name="Comma 2 4 2 3" xfId="3596" xr:uid="{00000000-0005-0000-0000-0000560F0000}"/>
    <cellStyle name="Comma 2 4 2 3 2" xfId="4692" xr:uid="{00000000-0005-0000-0000-0000570F0000}"/>
    <cellStyle name="Comma 2 4 2 3 2 2" xfId="6881" xr:uid="{00000000-0005-0000-0000-0000580F0000}"/>
    <cellStyle name="Comma 2 4 2 3 2 2 2" xfId="11258" xr:uid="{00000000-0005-0000-0000-0000590F0000}"/>
    <cellStyle name="Comma 2 4 2 3 2 2 2 2" xfId="20011" xr:uid="{00000000-0005-0000-0000-00005A0F0000}"/>
    <cellStyle name="Comma 2 4 2 3 2 2 2 2 2" xfId="37516" xr:uid="{964DC016-210A-4ED7-92FB-ACE8B9F81BD8}"/>
    <cellStyle name="Comma 2 4 2 3 2 2 2 3" xfId="28764" xr:uid="{3564DAD4-6029-41FA-839C-E43586657A25}"/>
    <cellStyle name="Comma 2 4 2 3 2 2 3" xfId="15635" xr:uid="{00000000-0005-0000-0000-00005B0F0000}"/>
    <cellStyle name="Comma 2 4 2 3 2 2 3 2" xfId="33140" xr:uid="{DC425800-1430-40E9-9FC3-27D2C015C5B6}"/>
    <cellStyle name="Comma 2 4 2 3 2 2 4" xfId="24388" xr:uid="{FE4128C7-E946-4DF6-B6C6-DF698B33587A}"/>
    <cellStyle name="Comma 2 4 2 3 2 3" xfId="9070" xr:uid="{00000000-0005-0000-0000-00005C0F0000}"/>
    <cellStyle name="Comma 2 4 2 3 2 3 2" xfId="17823" xr:uid="{00000000-0005-0000-0000-00005D0F0000}"/>
    <cellStyle name="Comma 2 4 2 3 2 3 2 2" xfId="35328" xr:uid="{28FB8426-C246-4E4B-9822-84CA343201E5}"/>
    <cellStyle name="Comma 2 4 2 3 2 3 3" xfId="26576" xr:uid="{BC2DEC88-A51A-4A6C-B2B4-5A1017E5E871}"/>
    <cellStyle name="Comma 2 4 2 3 2 4" xfId="13447" xr:uid="{00000000-0005-0000-0000-00005E0F0000}"/>
    <cellStyle name="Comma 2 4 2 3 2 4 2" xfId="30952" xr:uid="{7C5ECB69-0C71-48D0-A768-01631890E7D7}"/>
    <cellStyle name="Comma 2 4 2 3 2 5" xfId="22200" xr:uid="{9E8A6F05-F2A4-4E92-BDE2-97014B558355}"/>
    <cellStyle name="Comma 2 4 2 3 3" xfId="5787" xr:uid="{00000000-0005-0000-0000-00005F0F0000}"/>
    <cellStyle name="Comma 2 4 2 3 3 2" xfId="10164" xr:uid="{00000000-0005-0000-0000-0000600F0000}"/>
    <cellStyle name="Comma 2 4 2 3 3 2 2" xfId="18917" xr:uid="{00000000-0005-0000-0000-0000610F0000}"/>
    <cellStyle name="Comma 2 4 2 3 3 2 2 2" xfId="36422" xr:uid="{0972751C-A444-4757-ADC9-D9B1BC13B0D3}"/>
    <cellStyle name="Comma 2 4 2 3 3 2 3" xfId="27670" xr:uid="{1C9AC06A-0E0E-4F89-8244-A0187B080852}"/>
    <cellStyle name="Comma 2 4 2 3 3 3" xfId="14541" xr:uid="{00000000-0005-0000-0000-0000620F0000}"/>
    <cellStyle name="Comma 2 4 2 3 3 3 2" xfId="32046" xr:uid="{5EB24226-A9ED-4DAE-8A38-32C7EE27ABF3}"/>
    <cellStyle name="Comma 2 4 2 3 3 4" xfId="23294" xr:uid="{AFB54602-2E44-4FED-A130-E417943BF152}"/>
    <cellStyle name="Comma 2 4 2 3 4" xfId="7976" xr:uid="{00000000-0005-0000-0000-0000630F0000}"/>
    <cellStyle name="Comma 2 4 2 3 4 2" xfId="16729" xr:uid="{00000000-0005-0000-0000-0000640F0000}"/>
    <cellStyle name="Comma 2 4 2 3 4 2 2" xfId="34234" xr:uid="{0BBE4DB0-BB3E-4071-ACD2-CE3390E56634}"/>
    <cellStyle name="Comma 2 4 2 3 4 3" xfId="25482" xr:uid="{CD665C76-39DB-49A8-BD7D-FD7B1D682D4E}"/>
    <cellStyle name="Comma 2 4 2 3 5" xfId="12353" xr:uid="{00000000-0005-0000-0000-0000650F0000}"/>
    <cellStyle name="Comma 2 4 2 3 5 2" xfId="29858" xr:uid="{AA0A2659-687D-47F5-A78B-EAC900A04EF9}"/>
    <cellStyle name="Comma 2 4 2 3 6" xfId="21106" xr:uid="{12D0B075-54C1-48C9-B3C4-37FF04165EF6}"/>
    <cellStyle name="Comma 2 4 2 4" xfId="4144" xr:uid="{00000000-0005-0000-0000-0000660F0000}"/>
    <cellStyle name="Comma 2 4 2 4 2" xfId="6333" xr:uid="{00000000-0005-0000-0000-0000670F0000}"/>
    <cellStyle name="Comma 2 4 2 4 2 2" xfId="10710" xr:uid="{00000000-0005-0000-0000-0000680F0000}"/>
    <cellStyle name="Comma 2 4 2 4 2 2 2" xfId="19463" xr:uid="{00000000-0005-0000-0000-0000690F0000}"/>
    <cellStyle name="Comma 2 4 2 4 2 2 2 2" xfId="36968" xr:uid="{61E15425-20D4-40A6-BCCE-B69A3694892A}"/>
    <cellStyle name="Comma 2 4 2 4 2 2 3" xfId="28216" xr:uid="{0CD8AEE4-E9DA-4E35-8F68-EBD0D8680420}"/>
    <cellStyle name="Comma 2 4 2 4 2 3" xfId="15087" xr:uid="{00000000-0005-0000-0000-00006A0F0000}"/>
    <cellStyle name="Comma 2 4 2 4 2 3 2" xfId="32592" xr:uid="{9245D27E-5FBA-4B5B-A6D1-197B73CBA9A0}"/>
    <cellStyle name="Comma 2 4 2 4 2 4" xfId="23840" xr:uid="{AC263270-9DBA-439B-9D37-BDC8B6B7EA43}"/>
    <cellStyle name="Comma 2 4 2 4 3" xfId="8522" xr:uid="{00000000-0005-0000-0000-00006B0F0000}"/>
    <cellStyle name="Comma 2 4 2 4 3 2" xfId="17275" xr:uid="{00000000-0005-0000-0000-00006C0F0000}"/>
    <cellStyle name="Comma 2 4 2 4 3 2 2" xfId="34780" xr:uid="{0A96AD59-EA13-4517-9DF5-080D84207A1D}"/>
    <cellStyle name="Comma 2 4 2 4 3 3" xfId="26028" xr:uid="{0E3C9DA7-12EF-45D2-936C-94CA4C88595D}"/>
    <cellStyle name="Comma 2 4 2 4 4" xfId="12899" xr:uid="{00000000-0005-0000-0000-00006D0F0000}"/>
    <cellStyle name="Comma 2 4 2 4 4 2" xfId="30404" xr:uid="{B772A5A4-6574-4CEF-9FE2-46F6D9EFED7D}"/>
    <cellStyle name="Comma 2 4 2 4 5" xfId="21652" xr:uid="{C2E46483-0473-44B8-BD1E-35E8F3866E82}"/>
    <cellStyle name="Comma 2 4 2 5" xfId="5239" xr:uid="{00000000-0005-0000-0000-00006E0F0000}"/>
    <cellStyle name="Comma 2 4 2 5 2" xfId="9616" xr:uid="{00000000-0005-0000-0000-00006F0F0000}"/>
    <cellStyle name="Comma 2 4 2 5 2 2" xfId="18369" xr:uid="{00000000-0005-0000-0000-0000700F0000}"/>
    <cellStyle name="Comma 2 4 2 5 2 2 2" xfId="35874" xr:uid="{FBA580FE-0EBF-4A6B-815B-E793D974BEB5}"/>
    <cellStyle name="Comma 2 4 2 5 2 3" xfId="27122" xr:uid="{42619A87-B233-440B-BD3D-B329A5EF10A9}"/>
    <cellStyle name="Comma 2 4 2 5 3" xfId="13993" xr:uid="{00000000-0005-0000-0000-0000710F0000}"/>
    <cellStyle name="Comma 2 4 2 5 3 2" xfId="31498" xr:uid="{9702958B-276D-48B2-80E7-77665AAC36F6}"/>
    <cellStyle name="Comma 2 4 2 5 4" xfId="22746" xr:uid="{D02C9273-882B-41FE-8730-A518C47771D0}"/>
    <cellStyle name="Comma 2 4 2 6" xfId="7428" xr:uid="{00000000-0005-0000-0000-0000720F0000}"/>
    <cellStyle name="Comma 2 4 2 6 2" xfId="16181" xr:uid="{00000000-0005-0000-0000-0000730F0000}"/>
    <cellStyle name="Comma 2 4 2 6 2 2" xfId="33686" xr:uid="{CB1C0A68-2BE8-4404-9D5A-56599D4E95C7}"/>
    <cellStyle name="Comma 2 4 2 6 3" xfId="24934" xr:uid="{A2B0E0C1-478A-49F6-B3EE-4B1A8CDD84BD}"/>
    <cellStyle name="Comma 2 4 2 7" xfId="11805" xr:uid="{00000000-0005-0000-0000-0000740F0000}"/>
    <cellStyle name="Comma 2 4 2 7 2" xfId="29310" xr:uid="{3AE83E5B-F90A-4F98-9B33-F512A25A5184}"/>
    <cellStyle name="Comma 2 4 2 8" xfId="20558" xr:uid="{1768898B-65EA-49A0-9C83-65D3A2D0DD5E}"/>
    <cellStyle name="Comma 2 4 3" xfId="3205" xr:uid="{00000000-0005-0000-0000-0000750F0000}"/>
    <cellStyle name="Comma 2 4 3 2" xfId="3758" xr:uid="{00000000-0005-0000-0000-0000760F0000}"/>
    <cellStyle name="Comma 2 4 3 2 2" xfId="4854" xr:uid="{00000000-0005-0000-0000-0000770F0000}"/>
    <cellStyle name="Comma 2 4 3 2 2 2" xfId="7043" xr:uid="{00000000-0005-0000-0000-0000780F0000}"/>
    <cellStyle name="Comma 2 4 3 2 2 2 2" xfId="11420" xr:uid="{00000000-0005-0000-0000-0000790F0000}"/>
    <cellStyle name="Comma 2 4 3 2 2 2 2 2" xfId="20173" xr:uid="{00000000-0005-0000-0000-00007A0F0000}"/>
    <cellStyle name="Comma 2 4 3 2 2 2 2 2 2" xfId="37678" xr:uid="{33A09640-99D9-4EFF-B22D-2859CAA3A34D}"/>
    <cellStyle name="Comma 2 4 3 2 2 2 2 3" xfId="28926" xr:uid="{DA44F2C2-BA6E-4250-91B6-82416DCACF9B}"/>
    <cellStyle name="Comma 2 4 3 2 2 2 3" xfId="15797" xr:uid="{00000000-0005-0000-0000-00007B0F0000}"/>
    <cellStyle name="Comma 2 4 3 2 2 2 3 2" xfId="33302" xr:uid="{0001E090-5A1B-434D-A89C-9CF068065C98}"/>
    <cellStyle name="Comma 2 4 3 2 2 2 4" xfId="24550" xr:uid="{9FBEC4E1-D784-46D5-9DE2-B8F040E0FD40}"/>
    <cellStyle name="Comma 2 4 3 2 2 3" xfId="9232" xr:uid="{00000000-0005-0000-0000-00007C0F0000}"/>
    <cellStyle name="Comma 2 4 3 2 2 3 2" xfId="17985" xr:uid="{00000000-0005-0000-0000-00007D0F0000}"/>
    <cellStyle name="Comma 2 4 3 2 2 3 2 2" xfId="35490" xr:uid="{AD9A6929-58E7-4700-A7BD-B6F59EA6C32A}"/>
    <cellStyle name="Comma 2 4 3 2 2 3 3" xfId="26738" xr:uid="{5BBB5DA5-8823-4701-9741-77A839B2F4D2}"/>
    <cellStyle name="Comma 2 4 3 2 2 4" xfId="13609" xr:uid="{00000000-0005-0000-0000-00007E0F0000}"/>
    <cellStyle name="Comma 2 4 3 2 2 4 2" xfId="31114" xr:uid="{5E68B5D4-50C0-4BD5-A87C-02083A14DF76}"/>
    <cellStyle name="Comma 2 4 3 2 2 5" xfId="22362" xr:uid="{7E170B02-0582-4228-9D1A-8A010FC541B2}"/>
    <cellStyle name="Comma 2 4 3 2 3" xfId="5949" xr:uid="{00000000-0005-0000-0000-00007F0F0000}"/>
    <cellStyle name="Comma 2 4 3 2 3 2" xfId="10326" xr:uid="{00000000-0005-0000-0000-0000800F0000}"/>
    <cellStyle name="Comma 2 4 3 2 3 2 2" xfId="19079" xr:uid="{00000000-0005-0000-0000-0000810F0000}"/>
    <cellStyle name="Comma 2 4 3 2 3 2 2 2" xfId="36584" xr:uid="{F9A25B8B-6327-4E3E-B04B-595578A60D56}"/>
    <cellStyle name="Comma 2 4 3 2 3 2 3" xfId="27832" xr:uid="{C41A5392-8155-4881-A74A-BC34512E0034}"/>
    <cellStyle name="Comma 2 4 3 2 3 3" xfId="14703" xr:uid="{00000000-0005-0000-0000-0000820F0000}"/>
    <cellStyle name="Comma 2 4 3 2 3 3 2" xfId="32208" xr:uid="{338F5772-7298-45FD-B2D6-997E952730E9}"/>
    <cellStyle name="Comma 2 4 3 2 3 4" xfId="23456" xr:uid="{A5D79EE6-586C-4A6D-9CF9-F8B36A670A06}"/>
    <cellStyle name="Comma 2 4 3 2 4" xfId="8138" xr:uid="{00000000-0005-0000-0000-0000830F0000}"/>
    <cellStyle name="Comma 2 4 3 2 4 2" xfId="16891" xr:uid="{00000000-0005-0000-0000-0000840F0000}"/>
    <cellStyle name="Comma 2 4 3 2 4 2 2" xfId="34396" xr:uid="{E289E7F5-845A-442E-B667-873974FE0488}"/>
    <cellStyle name="Comma 2 4 3 2 4 3" xfId="25644" xr:uid="{EF2EF2E8-6693-44F5-9F94-EB0692EDD1B3}"/>
    <cellStyle name="Comma 2 4 3 2 5" xfId="12515" xr:uid="{00000000-0005-0000-0000-0000850F0000}"/>
    <cellStyle name="Comma 2 4 3 2 5 2" xfId="30020" xr:uid="{F4264EF9-8C5E-4383-84A3-D60D496E0013}"/>
    <cellStyle name="Comma 2 4 3 2 6" xfId="21268" xr:uid="{23BD7D70-CD48-4007-A559-08FEC1BB335F}"/>
    <cellStyle name="Comma 2 4 3 3" xfId="4306" xr:uid="{00000000-0005-0000-0000-0000860F0000}"/>
    <cellStyle name="Comma 2 4 3 3 2" xfId="6495" xr:uid="{00000000-0005-0000-0000-0000870F0000}"/>
    <cellStyle name="Comma 2 4 3 3 2 2" xfId="10872" xr:uid="{00000000-0005-0000-0000-0000880F0000}"/>
    <cellStyle name="Comma 2 4 3 3 2 2 2" xfId="19625" xr:uid="{00000000-0005-0000-0000-0000890F0000}"/>
    <cellStyle name="Comma 2 4 3 3 2 2 2 2" xfId="37130" xr:uid="{FEAB1BDB-4881-40A9-845D-A9A75F2C2915}"/>
    <cellStyle name="Comma 2 4 3 3 2 2 3" xfId="28378" xr:uid="{6E5A3A9C-CEA5-46F8-B33A-AA097719366A}"/>
    <cellStyle name="Comma 2 4 3 3 2 3" xfId="15249" xr:uid="{00000000-0005-0000-0000-00008A0F0000}"/>
    <cellStyle name="Comma 2 4 3 3 2 3 2" xfId="32754" xr:uid="{B17DD8C8-49B2-414A-AF43-8F39ED8C5583}"/>
    <cellStyle name="Comma 2 4 3 3 2 4" xfId="24002" xr:uid="{C8FABC59-2481-4986-9078-79DF05BCF95C}"/>
    <cellStyle name="Comma 2 4 3 3 3" xfId="8684" xr:uid="{00000000-0005-0000-0000-00008B0F0000}"/>
    <cellStyle name="Comma 2 4 3 3 3 2" xfId="17437" xr:uid="{00000000-0005-0000-0000-00008C0F0000}"/>
    <cellStyle name="Comma 2 4 3 3 3 2 2" xfId="34942" xr:uid="{DB1F11EF-BCBC-47C0-8BA2-FD2374BC6F2F}"/>
    <cellStyle name="Comma 2 4 3 3 3 3" xfId="26190" xr:uid="{CFDA945D-FFCA-4B25-9364-D1F4182EEA11}"/>
    <cellStyle name="Comma 2 4 3 3 4" xfId="13061" xr:uid="{00000000-0005-0000-0000-00008D0F0000}"/>
    <cellStyle name="Comma 2 4 3 3 4 2" xfId="30566" xr:uid="{62B7E57E-0D4E-435A-8EF4-6A87E6B61363}"/>
    <cellStyle name="Comma 2 4 3 3 5" xfId="21814" xr:uid="{FA5E4503-719A-4630-B98F-631BB9C1DC10}"/>
    <cellStyle name="Comma 2 4 3 4" xfId="5401" xr:uid="{00000000-0005-0000-0000-00008E0F0000}"/>
    <cellStyle name="Comma 2 4 3 4 2" xfId="9778" xr:uid="{00000000-0005-0000-0000-00008F0F0000}"/>
    <cellStyle name="Comma 2 4 3 4 2 2" xfId="18531" xr:uid="{00000000-0005-0000-0000-0000900F0000}"/>
    <cellStyle name="Comma 2 4 3 4 2 2 2" xfId="36036" xr:uid="{ADB23960-C071-4B60-87C4-32891CFEF939}"/>
    <cellStyle name="Comma 2 4 3 4 2 3" xfId="27284" xr:uid="{1C5CC499-E0B6-4478-B9B0-574C4CE029C8}"/>
    <cellStyle name="Comma 2 4 3 4 3" xfId="14155" xr:uid="{00000000-0005-0000-0000-0000910F0000}"/>
    <cellStyle name="Comma 2 4 3 4 3 2" xfId="31660" xr:uid="{A52DAAF6-F35C-43D9-BEC0-BD588A2F572E}"/>
    <cellStyle name="Comma 2 4 3 4 4" xfId="22908" xr:uid="{67CFE472-D9FF-40DD-B4BC-5066D2365ADF}"/>
    <cellStyle name="Comma 2 4 3 5" xfId="7590" xr:uid="{00000000-0005-0000-0000-0000920F0000}"/>
    <cellStyle name="Comma 2 4 3 5 2" xfId="16343" xr:uid="{00000000-0005-0000-0000-0000930F0000}"/>
    <cellStyle name="Comma 2 4 3 5 2 2" xfId="33848" xr:uid="{D393EAF1-3B39-45E7-AC07-DBE1268A0173}"/>
    <cellStyle name="Comma 2 4 3 5 3" xfId="25096" xr:uid="{50B93083-F03F-4007-A61D-B12C29C439D3}"/>
    <cellStyle name="Comma 2 4 3 6" xfId="11967" xr:uid="{00000000-0005-0000-0000-0000940F0000}"/>
    <cellStyle name="Comma 2 4 3 6 2" xfId="29472" xr:uid="{F32FD6D4-2897-49C6-9198-8A645B0F9E62}"/>
    <cellStyle name="Comma 2 4 3 7" xfId="20720" xr:uid="{8AD25EB3-823F-4C25-A929-5426DF9A01F9}"/>
    <cellStyle name="Comma 2 4 4" xfId="3484" xr:uid="{00000000-0005-0000-0000-0000950F0000}"/>
    <cellStyle name="Comma 2 4 4 2" xfId="4580" xr:uid="{00000000-0005-0000-0000-0000960F0000}"/>
    <cellStyle name="Comma 2 4 4 2 2" xfId="6769" xr:uid="{00000000-0005-0000-0000-0000970F0000}"/>
    <cellStyle name="Comma 2 4 4 2 2 2" xfId="11146" xr:uid="{00000000-0005-0000-0000-0000980F0000}"/>
    <cellStyle name="Comma 2 4 4 2 2 2 2" xfId="19899" xr:uid="{00000000-0005-0000-0000-0000990F0000}"/>
    <cellStyle name="Comma 2 4 4 2 2 2 2 2" xfId="37404" xr:uid="{BC686426-D029-4A86-A678-ADFE2B28946F}"/>
    <cellStyle name="Comma 2 4 4 2 2 2 3" xfId="28652" xr:uid="{7D00F2CB-E340-49D9-AC0C-103C3C890CE3}"/>
    <cellStyle name="Comma 2 4 4 2 2 3" xfId="15523" xr:uid="{00000000-0005-0000-0000-00009A0F0000}"/>
    <cellStyle name="Comma 2 4 4 2 2 3 2" xfId="33028" xr:uid="{A9FEF4A2-AE4E-4FF6-9CA2-E8723F4B6BEF}"/>
    <cellStyle name="Comma 2 4 4 2 2 4" xfId="24276" xr:uid="{21257A05-8546-4205-B19E-29014B53C66C}"/>
    <cellStyle name="Comma 2 4 4 2 3" xfId="8958" xr:uid="{00000000-0005-0000-0000-00009B0F0000}"/>
    <cellStyle name="Comma 2 4 4 2 3 2" xfId="17711" xr:uid="{00000000-0005-0000-0000-00009C0F0000}"/>
    <cellStyle name="Comma 2 4 4 2 3 2 2" xfId="35216" xr:uid="{8BF528D6-67F5-482F-A48B-D5CAC6D618A5}"/>
    <cellStyle name="Comma 2 4 4 2 3 3" xfId="26464" xr:uid="{19E59CAA-2D64-4EAC-938A-90AF524F1060}"/>
    <cellStyle name="Comma 2 4 4 2 4" xfId="13335" xr:uid="{00000000-0005-0000-0000-00009D0F0000}"/>
    <cellStyle name="Comma 2 4 4 2 4 2" xfId="30840" xr:uid="{0B2CF363-2E1C-4112-90D3-AD53813D0A0D}"/>
    <cellStyle name="Comma 2 4 4 2 5" xfId="22088" xr:uid="{4FE74009-9A8A-490D-8496-8B27DBF53A29}"/>
    <cellStyle name="Comma 2 4 4 3" xfId="5675" xr:uid="{00000000-0005-0000-0000-00009E0F0000}"/>
    <cellStyle name="Comma 2 4 4 3 2" xfId="10052" xr:uid="{00000000-0005-0000-0000-00009F0F0000}"/>
    <cellStyle name="Comma 2 4 4 3 2 2" xfId="18805" xr:uid="{00000000-0005-0000-0000-0000A00F0000}"/>
    <cellStyle name="Comma 2 4 4 3 2 2 2" xfId="36310" xr:uid="{9837E5BE-4C6B-4217-BB3A-80DF6804DDAF}"/>
    <cellStyle name="Comma 2 4 4 3 2 3" xfId="27558" xr:uid="{7F86707F-9512-4B21-826C-C736AA8D641B}"/>
    <cellStyle name="Comma 2 4 4 3 3" xfId="14429" xr:uid="{00000000-0005-0000-0000-0000A10F0000}"/>
    <cellStyle name="Comma 2 4 4 3 3 2" xfId="31934" xr:uid="{61339DBA-9EB2-4B30-A764-4F1E8DF2780E}"/>
    <cellStyle name="Comma 2 4 4 3 4" xfId="23182" xr:uid="{087CE15C-89C3-445C-9511-9F064B8F32DE}"/>
    <cellStyle name="Comma 2 4 4 4" xfId="7864" xr:uid="{00000000-0005-0000-0000-0000A20F0000}"/>
    <cellStyle name="Comma 2 4 4 4 2" xfId="16617" xr:uid="{00000000-0005-0000-0000-0000A30F0000}"/>
    <cellStyle name="Comma 2 4 4 4 2 2" xfId="34122" xr:uid="{B68F69E2-5611-4A24-8BE7-70C77F98E96A}"/>
    <cellStyle name="Comma 2 4 4 4 3" xfId="25370" xr:uid="{C2A50FCA-AC0F-4D19-92A7-7C269B2BF162}"/>
    <cellStyle name="Comma 2 4 4 5" xfId="12241" xr:uid="{00000000-0005-0000-0000-0000A40F0000}"/>
    <cellStyle name="Comma 2 4 4 5 2" xfId="29746" xr:uid="{523504FA-4402-4D85-9FB0-18C7A5BE2883}"/>
    <cellStyle name="Comma 2 4 4 6" xfId="20994" xr:uid="{BF2D71A6-AE8F-490F-9150-B490E323854F}"/>
    <cellStyle name="Comma 2 4 5" xfId="4032" xr:uid="{00000000-0005-0000-0000-0000A50F0000}"/>
    <cellStyle name="Comma 2 4 5 2" xfId="6221" xr:uid="{00000000-0005-0000-0000-0000A60F0000}"/>
    <cellStyle name="Comma 2 4 5 2 2" xfId="10598" xr:uid="{00000000-0005-0000-0000-0000A70F0000}"/>
    <cellStyle name="Comma 2 4 5 2 2 2" xfId="19351" xr:uid="{00000000-0005-0000-0000-0000A80F0000}"/>
    <cellStyle name="Comma 2 4 5 2 2 2 2" xfId="36856" xr:uid="{9F37D2AE-CBE5-44F6-B34F-B0F82C8BE5C6}"/>
    <cellStyle name="Comma 2 4 5 2 2 3" xfId="28104" xr:uid="{D067EA13-0AD2-464C-8E2B-D12AC45177C6}"/>
    <cellStyle name="Comma 2 4 5 2 3" xfId="14975" xr:uid="{00000000-0005-0000-0000-0000A90F0000}"/>
    <cellStyle name="Comma 2 4 5 2 3 2" xfId="32480" xr:uid="{57979325-972F-4C10-B3B8-018AC0019E8D}"/>
    <cellStyle name="Comma 2 4 5 2 4" xfId="23728" xr:uid="{473E913C-D9DA-4305-92C6-3EC52F35CFD2}"/>
    <cellStyle name="Comma 2 4 5 3" xfId="8410" xr:uid="{00000000-0005-0000-0000-0000AA0F0000}"/>
    <cellStyle name="Comma 2 4 5 3 2" xfId="17163" xr:uid="{00000000-0005-0000-0000-0000AB0F0000}"/>
    <cellStyle name="Comma 2 4 5 3 2 2" xfId="34668" xr:uid="{656245AC-369C-4B47-8D4E-23378B984050}"/>
    <cellStyle name="Comma 2 4 5 3 3" xfId="25916" xr:uid="{79B62F87-5160-4048-89A0-AE3FB1E76203}"/>
    <cellStyle name="Comma 2 4 5 4" xfId="12787" xr:uid="{00000000-0005-0000-0000-0000AC0F0000}"/>
    <cellStyle name="Comma 2 4 5 4 2" xfId="30292" xr:uid="{98C75DDC-EEF3-4084-8F8A-DD089F105FB5}"/>
    <cellStyle name="Comma 2 4 5 5" xfId="21540" xr:uid="{8722DC66-ADF8-4038-9197-715C6D2C060F}"/>
    <cellStyle name="Comma 2 4 6" xfId="5127" xr:uid="{00000000-0005-0000-0000-0000AD0F0000}"/>
    <cellStyle name="Comma 2 4 6 2" xfId="9504" xr:uid="{00000000-0005-0000-0000-0000AE0F0000}"/>
    <cellStyle name="Comma 2 4 6 2 2" xfId="18257" xr:uid="{00000000-0005-0000-0000-0000AF0F0000}"/>
    <cellStyle name="Comma 2 4 6 2 2 2" xfId="35762" xr:uid="{1C169CD3-8C32-408F-932D-1FFEA616200F}"/>
    <cellStyle name="Comma 2 4 6 2 3" xfId="27010" xr:uid="{C26DFF00-5037-43C1-947A-45B827DBEC80}"/>
    <cellStyle name="Comma 2 4 6 3" xfId="13881" xr:uid="{00000000-0005-0000-0000-0000B00F0000}"/>
    <cellStyle name="Comma 2 4 6 3 2" xfId="31386" xr:uid="{4E116486-F264-40D4-ADBB-2D47E6B7C25D}"/>
    <cellStyle name="Comma 2 4 6 4" xfId="22634" xr:uid="{68322098-D72D-49F6-B734-CC87A588CB91}"/>
    <cellStyle name="Comma 2 4 7" xfId="7316" xr:uid="{00000000-0005-0000-0000-0000B10F0000}"/>
    <cellStyle name="Comma 2 4 7 2" xfId="16069" xr:uid="{00000000-0005-0000-0000-0000B20F0000}"/>
    <cellStyle name="Comma 2 4 7 2 2" xfId="33574" xr:uid="{39BE5C78-E8C3-4A02-864D-DEBC7A442926}"/>
    <cellStyle name="Comma 2 4 7 3" xfId="24822" xr:uid="{54F6BB85-A0E8-466A-B17F-91D1DAB3A750}"/>
    <cellStyle name="Comma 2 4 8" xfId="11693" xr:uid="{00000000-0005-0000-0000-0000B30F0000}"/>
    <cellStyle name="Comma 2 4 8 2" xfId="29198" xr:uid="{77FFF44D-BEA0-4C92-9639-77C2EBFB7312}"/>
    <cellStyle name="Comma 2 4 9" xfId="20446" xr:uid="{E6D6FAF1-D643-49F3-AF9D-04510F7CBE86}"/>
    <cellStyle name="Comma 2 5" xfId="2988" xr:uid="{00000000-0005-0000-0000-0000B40F0000}"/>
    <cellStyle name="Comma 2 5 2" xfId="3264" xr:uid="{00000000-0005-0000-0000-0000B50F0000}"/>
    <cellStyle name="Comma 2 5 2 2" xfId="3817" xr:uid="{00000000-0005-0000-0000-0000B60F0000}"/>
    <cellStyle name="Comma 2 5 2 2 2" xfId="4913" xr:uid="{00000000-0005-0000-0000-0000B70F0000}"/>
    <cellStyle name="Comma 2 5 2 2 2 2" xfId="7102" xr:uid="{00000000-0005-0000-0000-0000B80F0000}"/>
    <cellStyle name="Comma 2 5 2 2 2 2 2" xfId="11479" xr:uid="{00000000-0005-0000-0000-0000B90F0000}"/>
    <cellStyle name="Comma 2 5 2 2 2 2 2 2" xfId="20232" xr:uid="{00000000-0005-0000-0000-0000BA0F0000}"/>
    <cellStyle name="Comma 2 5 2 2 2 2 2 2 2" xfId="37737" xr:uid="{94B12B64-F736-4D3C-9E62-1A892C2DAEDF}"/>
    <cellStyle name="Comma 2 5 2 2 2 2 2 3" xfId="28985" xr:uid="{673150F0-F879-4652-8A8E-E0969CC9A2C2}"/>
    <cellStyle name="Comma 2 5 2 2 2 2 3" xfId="15856" xr:uid="{00000000-0005-0000-0000-0000BB0F0000}"/>
    <cellStyle name="Comma 2 5 2 2 2 2 3 2" xfId="33361" xr:uid="{A81DB600-3A75-43C5-A4E4-4D404890FF3F}"/>
    <cellStyle name="Comma 2 5 2 2 2 2 4" xfId="24609" xr:uid="{65D6FB13-729F-4FA3-A1DF-EB4752362058}"/>
    <cellStyle name="Comma 2 5 2 2 2 3" xfId="9291" xr:uid="{00000000-0005-0000-0000-0000BC0F0000}"/>
    <cellStyle name="Comma 2 5 2 2 2 3 2" xfId="18044" xr:uid="{00000000-0005-0000-0000-0000BD0F0000}"/>
    <cellStyle name="Comma 2 5 2 2 2 3 2 2" xfId="35549" xr:uid="{F47F2C83-605C-4AEB-85DF-40196B52A070}"/>
    <cellStyle name="Comma 2 5 2 2 2 3 3" xfId="26797" xr:uid="{88B49EFB-501F-449F-95AA-CC3C7CBC8D96}"/>
    <cellStyle name="Comma 2 5 2 2 2 4" xfId="13668" xr:uid="{00000000-0005-0000-0000-0000BE0F0000}"/>
    <cellStyle name="Comma 2 5 2 2 2 4 2" xfId="31173" xr:uid="{D5003EDC-61EB-43F3-AB39-A4D2FF1FE53B}"/>
    <cellStyle name="Comma 2 5 2 2 2 5" xfId="22421" xr:uid="{BC26DA37-4139-4620-B855-96AB3BED0137}"/>
    <cellStyle name="Comma 2 5 2 2 3" xfId="6008" xr:uid="{00000000-0005-0000-0000-0000BF0F0000}"/>
    <cellStyle name="Comma 2 5 2 2 3 2" xfId="10385" xr:uid="{00000000-0005-0000-0000-0000C00F0000}"/>
    <cellStyle name="Comma 2 5 2 2 3 2 2" xfId="19138" xr:uid="{00000000-0005-0000-0000-0000C10F0000}"/>
    <cellStyle name="Comma 2 5 2 2 3 2 2 2" xfId="36643" xr:uid="{AD027434-6499-4C41-8CB5-198008111BFC}"/>
    <cellStyle name="Comma 2 5 2 2 3 2 3" xfId="27891" xr:uid="{5F0F058B-8B50-44BD-9E8E-7C31A8EA4A61}"/>
    <cellStyle name="Comma 2 5 2 2 3 3" xfId="14762" xr:uid="{00000000-0005-0000-0000-0000C20F0000}"/>
    <cellStyle name="Comma 2 5 2 2 3 3 2" xfId="32267" xr:uid="{24BCEC94-0E42-4962-BBB7-09D3E5E0CC05}"/>
    <cellStyle name="Comma 2 5 2 2 3 4" xfId="23515" xr:uid="{7EE8B97F-C079-478B-9C80-BC4F518E35D8}"/>
    <cellStyle name="Comma 2 5 2 2 4" xfId="8197" xr:uid="{00000000-0005-0000-0000-0000C30F0000}"/>
    <cellStyle name="Comma 2 5 2 2 4 2" xfId="16950" xr:uid="{00000000-0005-0000-0000-0000C40F0000}"/>
    <cellStyle name="Comma 2 5 2 2 4 2 2" xfId="34455" xr:uid="{7F90B4E1-9D41-4C9F-AFBB-F91168C81B4E}"/>
    <cellStyle name="Comma 2 5 2 2 4 3" xfId="25703" xr:uid="{49C22B48-DE23-435A-B2F0-FB615F6D300C}"/>
    <cellStyle name="Comma 2 5 2 2 5" xfId="12574" xr:uid="{00000000-0005-0000-0000-0000C50F0000}"/>
    <cellStyle name="Comma 2 5 2 2 5 2" xfId="30079" xr:uid="{E0726073-57BF-40C4-AECE-6B57113B8446}"/>
    <cellStyle name="Comma 2 5 2 2 6" xfId="21327" xr:uid="{AC6D0B8F-1EB6-415C-BC41-B0B67D3745BE}"/>
    <cellStyle name="Comma 2 5 2 3" xfId="4365" xr:uid="{00000000-0005-0000-0000-0000C60F0000}"/>
    <cellStyle name="Comma 2 5 2 3 2" xfId="6554" xr:uid="{00000000-0005-0000-0000-0000C70F0000}"/>
    <cellStyle name="Comma 2 5 2 3 2 2" xfId="10931" xr:uid="{00000000-0005-0000-0000-0000C80F0000}"/>
    <cellStyle name="Comma 2 5 2 3 2 2 2" xfId="19684" xr:uid="{00000000-0005-0000-0000-0000C90F0000}"/>
    <cellStyle name="Comma 2 5 2 3 2 2 2 2" xfId="37189" xr:uid="{93D2494D-E812-48EB-920D-8F593705BB2D}"/>
    <cellStyle name="Comma 2 5 2 3 2 2 3" xfId="28437" xr:uid="{8A1DCDBD-3A5E-4378-A8B2-6A23D10EB815}"/>
    <cellStyle name="Comma 2 5 2 3 2 3" xfId="15308" xr:uid="{00000000-0005-0000-0000-0000CA0F0000}"/>
    <cellStyle name="Comma 2 5 2 3 2 3 2" xfId="32813" xr:uid="{6759193F-E3C5-4413-9573-096C5B108E91}"/>
    <cellStyle name="Comma 2 5 2 3 2 4" xfId="24061" xr:uid="{A7C194B0-190E-4010-BDA9-6D70C0AD0822}"/>
    <cellStyle name="Comma 2 5 2 3 3" xfId="8743" xr:uid="{00000000-0005-0000-0000-0000CB0F0000}"/>
    <cellStyle name="Comma 2 5 2 3 3 2" xfId="17496" xr:uid="{00000000-0005-0000-0000-0000CC0F0000}"/>
    <cellStyle name="Comma 2 5 2 3 3 2 2" xfId="35001" xr:uid="{7D44A9F4-2854-429D-8F57-8401CA153AE6}"/>
    <cellStyle name="Comma 2 5 2 3 3 3" xfId="26249" xr:uid="{90E7CF93-C7DE-4413-8815-44F58AE82DD6}"/>
    <cellStyle name="Comma 2 5 2 3 4" xfId="13120" xr:uid="{00000000-0005-0000-0000-0000CD0F0000}"/>
    <cellStyle name="Comma 2 5 2 3 4 2" xfId="30625" xr:uid="{32EE5D5E-FF4A-4414-8186-795D6C4C6FAD}"/>
    <cellStyle name="Comma 2 5 2 3 5" xfId="21873" xr:uid="{2E64CF1E-99BB-4C77-9D4B-03FB502C2942}"/>
    <cellStyle name="Comma 2 5 2 4" xfId="5460" xr:uid="{00000000-0005-0000-0000-0000CE0F0000}"/>
    <cellStyle name="Comma 2 5 2 4 2" xfId="9837" xr:uid="{00000000-0005-0000-0000-0000CF0F0000}"/>
    <cellStyle name="Comma 2 5 2 4 2 2" xfId="18590" xr:uid="{00000000-0005-0000-0000-0000D00F0000}"/>
    <cellStyle name="Comma 2 5 2 4 2 2 2" xfId="36095" xr:uid="{D65B7263-244A-4BB8-B62A-8E3D22DF8D78}"/>
    <cellStyle name="Comma 2 5 2 4 2 3" xfId="27343" xr:uid="{73493D6E-8F4C-40CB-A6FD-A62E018329C8}"/>
    <cellStyle name="Comma 2 5 2 4 3" xfId="14214" xr:uid="{00000000-0005-0000-0000-0000D10F0000}"/>
    <cellStyle name="Comma 2 5 2 4 3 2" xfId="31719" xr:uid="{3AFCD752-5764-4746-A0B6-418A65D5E148}"/>
    <cellStyle name="Comma 2 5 2 4 4" xfId="22967" xr:uid="{FF443395-2286-49AC-9BEC-BBB80DF00E00}"/>
    <cellStyle name="Comma 2 5 2 5" xfId="7649" xr:uid="{00000000-0005-0000-0000-0000D20F0000}"/>
    <cellStyle name="Comma 2 5 2 5 2" xfId="16402" xr:uid="{00000000-0005-0000-0000-0000D30F0000}"/>
    <cellStyle name="Comma 2 5 2 5 2 2" xfId="33907" xr:uid="{90339352-BC08-47EB-AAD9-AE560ABE6D68}"/>
    <cellStyle name="Comma 2 5 2 5 3" xfId="25155" xr:uid="{9647E951-23E8-40DF-8D49-EEF81159C52E}"/>
    <cellStyle name="Comma 2 5 2 6" xfId="12026" xr:uid="{00000000-0005-0000-0000-0000D40F0000}"/>
    <cellStyle name="Comma 2 5 2 6 2" xfId="29531" xr:uid="{FA24474D-2819-492B-99E6-0824F3094733}"/>
    <cellStyle name="Comma 2 5 2 7" xfId="20779" xr:uid="{5B3AB7D0-5D5E-4E66-914F-C130F8FC6E07}"/>
    <cellStyle name="Comma 2 5 3" xfId="3543" xr:uid="{00000000-0005-0000-0000-0000D50F0000}"/>
    <cellStyle name="Comma 2 5 3 2" xfId="4639" xr:uid="{00000000-0005-0000-0000-0000D60F0000}"/>
    <cellStyle name="Comma 2 5 3 2 2" xfId="6828" xr:uid="{00000000-0005-0000-0000-0000D70F0000}"/>
    <cellStyle name="Comma 2 5 3 2 2 2" xfId="11205" xr:uid="{00000000-0005-0000-0000-0000D80F0000}"/>
    <cellStyle name="Comma 2 5 3 2 2 2 2" xfId="19958" xr:uid="{00000000-0005-0000-0000-0000D90F0000}"/>
    <cellStyle name="Comma 2 5 3 2 2 2 2 2" xfId="37463" xr:uid="{132E7210-09C0-4ECA-ADDA-A4126298D3C2}"/>
    <cellStyle name="Comma 2 5 3 2 2 2 3" xfId="28711" xr:uid="{F0FD923C-812D-4EAC-A8A0-ECD3E8BC69AC}"/>
    <cellStyle name="Comma 2 5 3 2 2 3" xfId="15582" xr:uid="{00000000-0005-0000-0000-0000DA0F0000}"/>
    <cellStyle name="Comma 2 5 3 2 2 3 2" xfId="33087" xr:uid="{4FC192CD-6776-498F-B41A-FCE6479FB118}"/>
    <cellStyle name="Comma 2 5 3 2 2 4" xfId="24335" xr:uid="{8F713190-E9DA-42DA-A272-C3C7E3984D01}"/>
    <cellStyle name="Comma 2 5 3 2 3" xfId="9017" xr:uid="{00000000-0005-0000-0000-0000DB0F0000}"/>
    <cellStyle name="Comma 2 5 3 2 3 2" xfId="17770" xr:uid="{00000000-0005-0000-0000-0000DC0F0000}"/>
    <cellStyle name="Comma 2 5 3 2 3 2 2" xfId="35275" xr:uid="{8D104E6D-428C-40B7-8C2B-C4065CD8F9B6}"/>
    <cellStyle name="Comma 2 5 3 2 3 3" xfId="26523" xr:uid="{2B666FD9-15AE-4CEB-8AFC-53724D4DC28E}"/>
    <cellStyle name="Comma 2 5 3 2 4" xfId="13394" xr:uid="{00000000-0005-0000-0000-0000DD0F0000}"/>
    <cellStyle name="Comma 2 5 3 2 4 2" xfId="30899" xr:uid="{390C01F6-7CDD-4BA7-A904-A2DB8B5FA950}"/>
    <cellStyle name="Comma 2 5 3 2 5" xfId="22147" xr:uid="{A3C4DA5E-2993-4FFA-B136-94D7798451EF}"/>
    <cellStyle name="Comma 2 5 3 3" xfId="5734" xr:uid="{00000000-0005-0000-0000-0000DE0F0000}"/>
    <cellStyle name="Comma 2 5 3 3 2" xfId="10111" xr:uid="{00000000-0005-0000-0000-0000DF0F0000}"/>
    <cellStyle name="Comma 2 5 3 3 2 2" xfId="18864" xr:uid="{00000000-0005-0000-0000-0000E00F0000}"/>
    <cellStyle name="Comma 2 5 3 3 2 2 2" xfId="36369" xr:uid="{BD36FC6C-B776-42C7-8753-C35005998EE3}"/>
    <cellStyle name="Comma 2 5 3 3 2 3" xfId="27617" xr:uid="{B5A7AAC4-E15A-422D-A795-40344BBDF5FB}"/>
    <cellStyle name="Comma 2 5 3 3 3" xfId="14488" xr:uid="{00000000-0005-0000-0000-0000E10F0000}"/>
    <cellStyle name="Comma 2 5 3 3 3 2" xfId="31993" xr:uid="{D60D3589-FC6B-4F29-8ABC-F7D2B01D6866}"/>
    <cellStyle name="Comma 2 5 3 3 4" xfId="23241" xr:uid="{DFF6006E-F67F-436F-BF18-35FA4A95AE33}"/>
    <cellStyle name="Comma 2 5 3 4" xfId="7923" xr:uid="{00000000-0005-0000-0000-0000E20F0000}"/>
    <cellStyle name="Comma 2 5 3 4 2" xfId="16676" xr:uid="{00000000-0005-0000-0000-0000E30F0000}"/>
    <cellStyle name="Comma 2 5 3 4 2 2" xfId="34181" xr:uid="{71F73864-5798-43C7-9A8C-4DA71CE959F0}"/>
    <cellStyle name="Comma 2 5 3 4 3" xfId="25429" xr:uid="{4AD7AD4E-F31E-4861-A3C4-E2FB896536EC}"/>
    <cellStyle name="Comma 2 5 3 5" xfId="12300" xr:uid="{00000000-0005-0000-0000-0000E40F0000}"/>
    <cellStyle name="Comma 2 5 3 5 2" xfId="29805" xr:uid="{EBBC516B-13D9-435E-BEC7-20B0940937AB}"/>
    <cellStyle name="Comma 2 5 3 6" xfId="21053" xr:uid="{B35824C5-3C01-4D5A-A3CB-433154AAE515}"/>
    <cellStyle name="Comma 2 5 4" xfId="4091" xr:uid="{00000000-0005-0000-0000-0000E50F0000}"/>
    <cellStyle name="Comma 2 5 4 2" xfId="6280" xr:uid="{00000000-0005-0000-0000-0000E60F0000}"/>
    <cellStyle name="Comma 2 5 4 2 2" xfId="10657" xr:uid="{00000000-0005-0000-0000-0000E70F0000}"/>
    <cellStyle name="Comma 2 5 4 2 2 2" xfId="19410" xr:uid="{00000000-0005-0000-0000-0000E80F0000}"/>
    <cellStyle name="Comma 2 5 4 2 2 2 2" xfId="36915" xr:uid="{7DA76B7A-404A-4CED-99CD-90C3BD0A5000}"/>
    <cellStyle name="Comma 2 5 4 2 2 3" xfId="28163" xr:uid="{75CFCF47-E60B-4158-A026-E886CA8B012A}"/>
    <cellStyle name="Comma 2 5 4 2 3" xfId="15034" xr:uid="{00000000-0005-0000-0000-0000E90F0000}"/>
    <cellStyle name="Comma 2 5 4 2 3 2" xfId="32539" xr:uid="{F0416F22-89CB-4373-B0EA-4DFAA8F688D9}"/>
    <cellStyle name="Comma 2 5 4 2 4" xfId="23787" xr:uid="{5EDBA349-1EBA-4626-B4F4-BEAD048A5FEC}"/>
    <cellStyle name="Comma 2 5 4 3" xfId="8469" xr:uid="{00000000-0005-0000-0000-0000EA0F0000}"/>
    <cellStyle name="Comma 2 5 4 3 2" xfId="17222" xr:uid="{00000000-0005-0000-0000-0000EB0F0000}"/>
    <cellStyle name="Comma 2 5 4 3 2 2" xfId="34727" xr:uid="{6F511F2A-FD6B-4378-8FC2-08F72434A743}"/>
    <cellStyle name="Comma 2 5 4 3 3" xfId="25975" xr:uid="{8EA56046-20B5-4021-8F5A-B0AC6FBBDBBE}"/>
    <cellStyle name="Comma 2 5 4 4" xfId="12846" xr:uid="{00000000-0005-0000-0000-0000EC0F0000}"/>
    <cellStyle name="Comma 2 5 4 4 2" xfId="30351" xr:uid="{5DFBF132-6470-4EC3-BD8D-256E71A7C7B6}"/>
    <cellStyle name="Comma 2 5 4 5" xfId="21599" xr:uid="{F5C97994-2A6A-42B6-B8E1-08C4B0EB5F48}"/>
    <cellStyle name="Comma 2 5 5" xfId="5186" xr:uid="{00000000-0005-0000-0000-0000ED0F0000}"/>
    <cellStyle name="Comma 2 5 5 2" xfId="9563" xr:uid="{00000000-0005-0000-0000-0000EE0F0000}"/>
    <cellStyle name="Comma 2 5 5 2 2" xfId="18316" xr:uid="{00000000-0005-0000-0000-0000EF0F0000}"/>
    <cellStyle name="Comma 2 5 5 2 2 2" xfId="35821" xr:uid="{8D624AD4-FBAF-47CF-AFB7-F383781769A6}"/>
    <cellStyle name="Comma 2 5 5 2 3" xfId="27069" xr:uid="{3EC5D271-1F93-47C2-8161-75D35EE902C8}"/>
    <cellStyle name="Comma 2 5 5 3" xfId="13940" xr:uid="{00000000-0005-0000-0000-0000F00F0000}"/>
    <cellStyle name="Comma 2 5 5 3 2" xfId="31445" xr:uid="{F8A2F609-8E3D-4020-8E95-C672DC1C96FA}"/>
    <cellStyle name="Comma 2 5 5 4" xfId="22693" xr:uid="{6799B07C-8A3E-42DE-99EF-972D41F8EDB4}"/>
    <cellStyle name="Comma 2 5 6" xfId="7375" xr:uid="{00000000-0005-0000-0000-0000F10F0000}"/>
    <cellStyle name="Comma 2 5 6 2" xfId="16128" xr:uid="{00000000-0005-0000-0000-0000F20F0000}"/>
    <cellStyle name="Comma 2 5 6 2 2" xfId="33633" xr:uid="{FC50E515-69D2-4096-90DE-C5399804EE10}"/>
    <cellStyle name="Comma 2 5 6 3" xfId="24881" xr:uid="{B3A46561-1AC9-401E-A9D2-F733859B298C}"/>
    <cellStyle name="Comma 2 5 7" xfId="11752" xr:uid="{00000000-0005-0000-0000-0000F30F0000}"/>
    <cellStyle name="Comma 2 5 7 2" xfId="29257" xr:uid="{B0F16E76-F557-477A-AA2E-F65DF57E180D}"/>
    <cellStyle name="Comma 2 5 8" xfId="20505" xr:uid="{8E1F14FA-B5A6-429A-80CF-2B17AD585562}"/>
    <cellStyle name="Comma 2 6" xfId="2875" xr:uid="{00000000-0005-0000-0000-0000F40F0000}"/>
    <cellStyle name="Comma 2 6 2" xfId="3154" xr:uid="{00000000-0005-0000-0000-0000F50F0000}"/>
    <cellStyle name="Comma 2 6 2 2" xfId="3707" xr:uid="{00000000-0005-0000-0000-0000F60F0000}"/>
    <cellStyle name="Comma 2 6 2 2 2" xfId="4803" xr:uid="{00000000-0005-0000-0000-0000F70F0000}"/>
    <cellStyle name="Comma 2 6 2 2 2 2" xfId="6992" xr:uid="{00000000-0005-0000-0000-0000F80F0000}"/>
    <cellStyle name="Comma 2 6 2 2 2 2 2" xfId="11369" xr:uid="{00000000-0005-0000-0000-0000F90F0000}"/>
    <cellStyle name="Comma 2 6 2 2 2 2 2 2" xfId="20122" xr:uid="{00000000-0005-0000-0000-0000FA0F0000}"/>
    <cellStyle name="Comma 2 6 2 2 2 2 2 2 2" xfId="37627" xr:uid="{1C415D01-96BF-4683-B1AA-ED1DA8B9C693}"/>
    <cellStyle name="Comma 2 6 2 2 2 2 2 3" xfId="28875" xr:uid="{2E770493-83BC-4D8A-9963-2E74EBC1D313}"/>
    <cellStyle name="Comma 2 6 2 2 2 2 3" xfId="15746" xr:uid="{00000000-0005-0000-0000-0000FB0F0000}"/>
    <cellStyle name="Comma 2 6 2 2 2 2 3 2" xfId="33251" xr:uid="{ECBE9CCE-B29B-4C46-B67F-3F84033F7BA8}"/>
    <cellStyle name="Comma 2 6 2 2 2 2 4" xfId="24499" xr:uid="{D8A462B8-6B98-49E1-A95F-AF597CCE9082}"/>
    <cellStyle name="Comma 2 6 2 2 2 3" xfId="9181" xr:uid="{00000000-0005-0000-0000-0000FC0F0000}"/>
    <cellStyle name="Comma 2 6 2 2 2 3 2" xfId="17934" xr:uid="{00000000-0005-0000-0000-0000FD0F0000}"/>
    <cellStyle name="Comma 2 6 2 2 2 3 2 2" xfId="35439" xr:uid="{4A950E4E-5F83-421F-B291-07B07C4EB1F1}"/>
    <cellStyle name="Comma 2 6 2 2 2 3 3" xfId="26687" xr:uid="{4713F4D0-3968-4409-BA04-98461E1EA91A}"/>
    <cellStyle name="Comma 2 6 2 2 2 4" xfId="13558" xr:uid="{00000000-0005-0000-0000-0000FE0F0000}"/>
    <cellStyle name="Comma 2 6 2 2 2 4 2" xfId="31063" xr:uid="{6DA18DFA-19BB-4461-876D-676FC6E41C60}"/>
    <cellStyle name="Comma 2 6 2 2 2 5" xfId="22311" xr:uid="{D0358E57-0F7A-4D06-9F7A-98EBDE30F735}"/>
    <cellStyle name="Comma 2 6 2 2 3" xfId="5898" xr:uid="{00000000-0005-0000-0000-0000FF0F0000}"/>
    <cellStyle name="Comma 2 6 2 2 3 2" xfId="10275" xr:uid="{00000000-0005-0000-0000-000000100000}"/>
    <cellStyle name="Comma 2 6 2 2 3 2 2" xfId="19028" xr:uid="{00000000-0005-0000-0000-000001100000}"/>
    <cellStyle name="Comma 2 6 2 2 3 2 2 2" xfId="36533" xr:uid="{E2618FC2-0FEA-40BD-8373-117813E30BBE}"/>
    <cellStyle name="Comma 2 6 2 2 3 2 3" xfId="27781" xr:uid="{2ED952C3-787F-4284-9B07-017A3792B0AB}"/>
    <cellStyle name="Comma 2 6 2 2 3 3" xfId="14652" xr:uid="{00000000-0005-0000-0000-000002100000}"/>
    <cellStyle name="Comma 2 6 2 2 3 3 2" xfId="32157" xr:uid="{67BADB73-4C52-4ADD-B8BE-5520BF7019AD}"/>
    <cellStyle name="Comma 2 6 2 2 3 4" xfId="23405" xr:uid="{1B0924FA-016A-4D26-ADF9-B64C45A622FF}"/>
    <cellStyle name="Comma 2 6 2 2 4" xfId="8087" xr:uid="{00000000-0005-0000-0000-000003100000}"/>
    <cellStyle name="Comma 2 6 2 2 4 2" xfId="16840" xr:uid="{00000000-0005-0000-0000-000004100000}"/>
    <cellStyle name="Comma 2 6 2 2 4 2 2" xfId="34345" xr:uid="{64BA749D-A9C1-4649-82BF-22C9DA118CD4}"/>
    <cellStyle name="Comma 2 6 2 2 4 3" xfId="25593" xr:uid="{9DD4032E-B030-4430-89AC-CD3304DE6D50}"/>
    <cellStyle name="Comma 2 6 2 2 5" xfId="12464" xr:uid="{00000000-0005-0000-0000-000005100000}"/>
    <cellStyle name="Comma 2 6 2 2 5 2" xfId="29969" xr:uid="{363A01D9-A246-4093-9451-26E13F12CB45}"/>
    <cellStyle name="Comma 2 6 2 2 6" xfId="21217" xr:uid="{B5222226-742C-4829-8C39-FB2A966B2DEA}"/>
    <cellStyle name="Comma 2 6 2 3" xfId="4255" xr:uid="{00000000-0005-0000-0000-000006100000}"/>
    <cellStyle name="Comma 2 6 2 3 2" xfId="6444" xr:uid="{00000000-0005-0000-0000-000007100000}"/>
    <cellStyle name="Comma 2 6 2 3 2 2" xfId="10821" xr:uid="{00000000-0005-0000-0000-000008100000}"/>
    <cellStyle name="Comma 2 6 2 3 2 2 2" xfId="19574" xr:uid="{00000000-0005-0000-0000-000009100000}"/>
    <cellStyle name="Comma 2 6 2 3 2 2 2 2" xfId="37079" xr:uid="{B9DE783E-BFCE-4123-A938-D26A2404379F}"/>
    <cellStyle name="Comma 2 6 2 3 2 2 3" xfId="28327" xr:uid="{1922DA1B-49DE-46DF-8892-9A78853C015A}"/>
    <cellStyle name="Comma 2 6 2 3 2 3" xfId="15198" xr:uid="{00000000-0005-0000-0000-00000A100000}"/>
    <cellStyle name="Comma 2 6 2 3 2 3 2" xfId="32703" xr:uid="{308154C1-9B6A-4659-81E4-355BAEA59604}"/>
    <cellStyle name="Comma 2 6 2 3 2 4" xfId="23951" xr:uid="{8A5E0380-D464-4118-8D05-93E0905E80D1}"/>
    <cellStyle name="Comma 2 6 2 3 3" xfId="8633" xr:uid="{00000000-0005-0000-0000-00000B100000}"/>
    <cellStyle name="Comma 2 6 2 3 3 2" xfId="17386" xr:uid="{00000000-0005-0000-0000-00000C100000}"/>
    <cellStyle name="Comma 2 6 2 3 3 2 2" xfId="34891" xr:uid="{9718C084-A9E9-4F05-8E20-4B8D899734B1}"/>
    <cellStyle name="Comma 2 6 2 3 3 3" xfId="26139" xr:uid="{72FEB95A-E078-4E8D-8A0A-86A997C7C94D}"/>
    <cellStyle name="Comma 2 6 2 3 4" xfId="13010" xr:uid="{00000000-0005-0000-0000-00000D100000}"/>
    <cellStyle name="Comma 2 6 2 3 4 2" xfId="30515" xr:uid="{DDDA4195-C5CC-44FA-A3D5-72F9AB854B0C}"/>
    <cellStyle name="Comma 2 6 2 3 5" xfId="21763" xr:uid="{083C8B91-516D-40F5-BEA5-127661826909}"/>
    <cellStyle name="Comma 2 6 2 4" xfId="5350" xr:uid="{00000000-0005-0000-0000-00000E100000}"/>
    <cellStyle name="Comma 2 6 2 4 2" xfId="9727" xr:uid="{00000000-0005-0000-0000-00000F100000}"/>
    <cellStyle name="Comma 2 6 2 4 2 2" xfId="18480" xr:uid="{00000000-0005-0000-0000-000010100000}"/>
    <cellStyle name="Comma 2 6 2 4 2 2 2" xfId="35985" xr:uid="{9296D1F0-BDE2-4B54-B125-7303399280AD}"/>
    <cellStyle name="Comma 2 6 2 4 2 3" xfId="27233" xr:uid="{4E245905-C9BC-4A79-8B95-2E0DF0B418CE}"/>
    <cellStyle name="Comma 2 6 2 4 3" xfId="14104" xr:uid="{00000000-0005-0000-0000-000011100000}"/>
    <cellStyle name="Comma 2 6 2 4 3 2" xfId="31609" xr:uid="{92D5D00D-14B7-4178-A866-4BC49B9F204A}"/>
    <cellStyle name="Comma 2 6 2 4 4" xfId="22857" xr:uid="{3AEAC2AC-FAFA-494F-A8A1-FB190B1D57C2}"/>
    <cellStyle name="Comma 2 6 2 5" xfId="7539" xr:uid="{00000000-0005-0000-0000-000012100000}"/>
    <cellStyle name="Comma 2 6 2 5 2" xfId="16292" xr:uid="{00000000-0005-0000-0000-000013100000}"/>
    <cellStyle name="Comma 2 6 2 5 2 2" xfId="33797" xr:uid="{2544C0B2-3A9A-4712-94B1-83B1127A2E0B}"/>
    <cellStyle name="Comma 2 6 2 5 3" xfId="25045" xr:uid="{D1EA8217-6C89-4954-8E60-45FCA4DEAE65}"/>
    <cellStyle name="Comma 2 6 2 6" xfId="11916" xr:uid="{00000000-0005-0000-0000-000014100000}"/>
    <cellStyle name="Comma 2 6 2 6 2" xfId="29421" xr:uid="{F44C4D0A-C7CC-4660-90CF-1A3A11BB2CAE}"/>
    <cellStyle name="Comma 2 6 2 7" xfId="20669" xr:uid="{336F7E94-2B56-4847-AE15-57C5644BE752}"/>
    <cellStyle name="Comma 2 6 3" xfId="3433" xr:uid="{00000000-0005-0000-0000-000015100000}"/>
    <cellStyle name="Comma 2 6 3 2" xfId="4529" xr:uid="{00000000-0005-0000-0000-000016100000}"/>
    <cellStyle name="Comma 2 6 3 2 2" xfId="6718" xr:uid="{00000000-0005-0000-0000-000017100000}"/>
    <cellStyle name="Comma 2 6 3 2 2 2" xfId="11095" xr:uid="{00000000-0005-0000-0000-000018100000}"/>
    <cellStyle name="Comma 2 6 3 2 2 2 2" xfId="19848" xr:uid="{00000000-0005-0000-0000-000019100000}"/>
    <cellStyle name="Comma 2 6 3 2 2 2 2 2" xfId="37353" xr:uid="{C1CB517C-AA9B-4B70-B7FD-CA1BB8C630AA}"/>
    <cellStyle name="Comma 2 6 3 2 2 2 3" xfId="28601" xr:uid="{0366FBB1-A591-46B8-9BEB-2774B9D0BFC0}"/>
    <cellStyle name="Comma 2 6 3 2 2 3" xfId="15472" xr:uid="{00000000-0005-0000-0000-00001A100000}"/>
    <cellStyle name="Comma 2 6 3 2 2 3 2" xfId="32977" xr:uid="{1E5AFA2B-AE39-4C19-B335-09D3C9CC480F}"/>
    <cellStyle name="Comma 2 6 3 2 2 4" xfId="24225" xr:uid="{32298110-CEEE-406F-9688-EE30B1F9556B}"/>
    <cellStyle name="Comma 2 6 3 2 3" xfId="8907" xr:uid="{00000000-0005-0000-0000-00001B100000}"/>
    <cellStyle name="Comma 2 6 3 2 3 2" xfId="17660" xr:uid="{00000000-0005-0000-0000-00001C100000}"/>
    <cellStyle name="Comma 2 6 3 2 3 2 2" xfId="35165" xr:uid="{9A0F2652-0C2B-4D80-A704-BED43B383795}"/>
    <cellStyle name="Comma 2 6 3 2 3 3" xfId="26413" xr:uid="{97B8ED28-E359-4364-9E52-87C3C2312411}"/>
    <cellStyle name="Comma 2 6 3 2 4" xfId="13284" xr:uid="{00000000-0005-0000-0000-00001D100000}"/>
    <cellStyle name="Comma 2 6 3 2 4 2" xfId="30789" xr:uid="{7396C972-134A-4061-9354-2DA910418478}"/>
    <cellStyle name="Comma 2 6 3 2 5" xfId="22037" xr:uid="{A4B3CCDD-5C00-4A88-A87F-5897BA64C118}"/>
    <cellStyle name="Comma 2 6 3 3" xfId="5624" xr:uid="{00000000-0005-0000-0000-00001E100000}"/>
    <cellStyle name="Comma 2 6 3 3 2" xfId="10001" xr:uid="{00000000-0005-0000-0000-00001F100000}"/>
    <cellStyle name="Comma 2 6 3 3 2 2" xfId="18754" xr:uid="{00000000-0005-0000-0000-000020100000}"/>
    <cellStyle name="Comma 2 6 3 3 2 2 2" xfId="36259" xr:uid="{F8E1A381-142E-4722-9AF0-E95CD183715B}"/>
    <cellStyle name="Comma 2 6 3 3 2 3" xfId="27507" xr:uid="{718D7D77-6697-4FC5-B4E2-17563B13DF25}"/>
    <cellStyle name="Comma 2 6 3 3 3" xfId="14378" xr:uid="{00000000-0005-0000-0000-000021100000}"/>
    <cellStyle name="Comma 2 6 3 3 3 2" xfId="31883" xr:uid="{3F83E105-DEDB-4EBC-AC19-AC72F96E1374}"/>
    <cellStyle name="Comma 2 6 3 3 4" xfId="23131" xr:uid="{627E646C-9F27-41BD-AC8B-889D5ECED59A}"/>
    <cellStyle name="Comma 2 6 3 4" xfId="7813" xr:uid="{00000000-0005-0000-0000-000022100000}"/>
    <cellStyle name="Comma 2 6 3 4 2" xfId="16566" xr:uid="{00000000-0005-0000-0000-000023100000}"/>
    <cellStyle name="Comma 2 6 3 4 2 2" xfId="34071" xr:uid="{502C7D6E-5ED0-4D42-BE00-2A60B66A6662}"/>
    <cellStyle name="Comma 2 6 3 4 3" xfId="25319" xr:uid="{ACAF3D68-2E5E-4B25-9871-FA34DE4E95E6}"/>
    <cellStyle name="Comma 2 6 3 5" xfId="12190" xr:uid="{00000000-0005-0000-0000-000024100000}"/>
    <cellStyle name="Comma 2 6 3 5 2" xfId="29695" xr:uid="{08C71D80-738D-4672-993A-F20423593026}"/>
    <cellStyle name="Comma 2 6 3 6" xfId="20943" xr:uid="{655D7145-9EA9-4702-9D5B-F966DFC2BDFE}"/>
    <cellStyle name="Comma 2 6 4" xfId="3981" xr:uid="{00000000-0005-0000-0000-000025100000}"/>
    <cellStyle name="Comma 2 6 4 2" xfId="6170" xr:uid="{00000000-0005-0000-0000-000026100000}"/>
    <cellStyle name="Comma 2 6 4 2 2" xfId="10547" xr:uid="{00000000-0005-0000-0000-000027100000}"/>
    <cellStyle name="Comma 2 6 4 2 2 2" xfId="19300" xr:uid="{00000000-0005-0000-0000-000028100000}"/>
    <cellStyle name="Comma 2 6 4 2 2 2 2" xfId="36805" xr:uid="{07BCAAD7-643C-42BF-A34E-17D48D9AE92C}"/>
    <cellStyle name="Comma 2 6 4 2 2 3" xfId="28053" xr:uid="{17582D73-72BF-46A6-9669-0DCC5D0EFF76}"/>
    <cellStyle name="Comma 2 6 4 2 3" xfId="14924" xr:uid="{00000000-0005-0000-0000-000029100000}"/>
    <cellStyle name="Comma 2 6 4 2 3 2" xfId="32429" xr:uid="{AF0B8950-E8F6-433E-8C90-0E32409D895B}"/>
    <cellStyle name="Comma 2 6 4 2 4" xfId="23677" xr:uid="{896F3772-A040-4327-970F-5D092F0D8290}"/>
    <cellStyle name="Comma 2 6 4 3" xfId="8359" xr:uid="{00000000-0005-0000-0000-00002A100000}"/>
    <cellStyle name="Comma 2 6 4 3 2" xfId="17112" xr:uid="{00000000-0005-0000-0000-00002B100000}"/>
    <cellStyle name="Comma 2 6 4 3 2 2" xfId="34617" xr:uid="{2B8658C2-7DA9-44AD-BB0B-913222E396C3}"/>
    <cellStyle name="Comma 2 6 4 3 3" xfId="25865" xr:uid="{B371B80D-F40E-4D5B-B1A7-5B9055FF41A5}"/>
    <cellStyle name="Comma 2 6 4 4" xfId="12736" xr:uid="{00000000-0005-0000-0000-00002C100000}"/>
    <cellStyle name="Comma 2 6 4 4 2" xfId="30241" xr:uid="{BAF7367F-F3A2-45B3-B55B-32587E18364B}"/>
    <cellStyle name="Comma 2 6 4 5" xfId="21489" xr:uid="{CED51EF1-3120-46C2-9BD1-C5E0A62DC45F}"/>
    <cellStyle name="Comma 2 6 5" xfId="5076" xr:uid="{00000000-0005-0000-0000-00002D100000}"/>
    <cellStyle name="Comma 2 6 5 2" xfId="9453" xr:uid="{00000000-0005-0000-0000-00002E100000}"/>
    <cellStyle name="Comma 2 6 5 2 2" xfId="18206" xr:uid="{00000000-0005-0000-0000-00002F100000}"/>
    <cellStyle name="Comma 2 6 5 2 2 2" xfId="35711" xr:uid="{DF13D732-D90F-4F4D-A9C8-246753ACAB9A}"/>
    <cellStyle name="Comma 2 6 5 2 3" xfId="26959" xr:uid="{558A0C4F-B340-47A9-A5F0-3B18FB11AB16}"/>
    <cellStyle name="Comma 2 6 5 3" xfId="13830" xr:uid="{00000000-0005-0000-0000-000030100000}"/>
    <cellStyle name="Comma 2 6 5 3 2" xfId="31335" xr:uid="{05C3AB47-D480-425F-ABE5-FEB037FD9152}"/>
    <cellStyle name="Comma 2 6 5 4" xfId="22583" xr:uid="{5EAD31B2-1D3C-4FB6-9178-A983E065B35B}"/>
    <cellStyle name="Comma 2 6 6" xfId="7265" xr:uid="{00000000-0005-0000-0000-000031100000}"/>
    <cellStyle name="Comma 2 6 6 2" xfId="16018" xr:uid="{00000000-0005-0000-0000-000032100000}"/>
    <cellStyle name="Comma 2 6 6 2 2" xfId="33523" xr:uid="{34B01407-CDBB-47A9-AE21-974EBBC62CE3}"/>
    <cellStyle name="Comma 2 6 6 3" xfId="24771" xr:uid="{346D4F9D-F84C-487A-95BF-5825D6374B14}"/>
    <cellStyle name="Comma 2 6 7" xfId="11642" xr:uid="{00000000-0005-0000-0000-000033100000}"/>
    <cellStyle name="Comma 2 6 7 2" xfId="29147" xr:uid="{D7B986DE-16AF-4414-A5BB-4070666C67FE}"/>
    <cellStyle name="Comma 2 6 8" xfId="20395" xr:uid="{01596A0C-66CD-4440-8383-BC0CD00DBDC5}"/>
    <cellStyle name="Comma 2 7" xfId="3104" xr:uid="{00000000-0005-0000-0000-000034100000}"/>
    <cellStyle name="Comma 2 7 2" xfId="3658" xr:uid="{00000000-0005-0000-0000-000035100000}"/>
    <cellStyle name="Comma 2 7 2 2" xfId="4754" xr:uid="{00000000-0005-0000-0000-000036100000}"/>
    <cellStyle name="Comma 2 7 2 2 2" xfId="6943" xr:uid="{00000000-0005-0000-0000-000037100000}"/>
    <cellStyle name="Comma 2 7 2 2 2 2" xfId="11320" xr:uid="{00000000-0005-0000-0000-000038100000}"/>
    <cellStyle name="Comma 2 7 2 2 2 2 2" xfId="20073" xr:uid="{00000000-0005-0000-0000-000039100000}"/>
    <cellStyle name="Comma 2 7 2 2 2 2 2 2" xfId="37578" xr:uid="{F42C38E6-CC5E-4D17-BCB6-EC6A529EE4FB}"/>
    <cellStyle name="Comma 2 7 2 2 2 2 3" xfId="28826" xr:uid="{FAF24C10-45AD-4463-BA72-8A201A08D72A}"/>
    <cellStyle name="Comma 2 7 2 2 2 3" xfId="15697" xr:uid="{00000000-0005-0000-0000-00003A100000}"/>
    <cellStyle name="Comma 2 7 2 2 2 3 2" xfId="33202" xr:uid="{CD8BC362-7DF8-47A1-B790-E527FEDF8C3B}"/>
    <cellStyle name="Comma 2 7 2 2 2 4" xfId="24450" xr:uid="{A63BA914-7ED8-458B-BCA4-E6ED2E649367}"/>
    <cellStyle name="Comma 2 7 2 2 3" xfId="9132" xr:uid="{00000000-0005-0000-0000-00003B100000}"/>
    <cellStyle name="Comma 2 7 2 2 3 2" xfId="17885" xr:uid="{00000000-0005-0000-0000-00003C100000}"/>
    <cellStyle name="Comma 2 7 2 2 3 2 2" xfId="35390" xr:uid="{218CEC68-E6D6-4EE5-9AD9-61D5C19AC5A8}"/>
    <cellStyle name="Comma 2 7 2 2 3 3" xfId="26638" xr:uid="{FF48BE65-9FC0-432F-ACC3-E9A017FBABB6}"/>
    <cellStyle name="Comma 2 7 2 2 4" xfId="13509" xr:uid="{00000000-0005-0000-0000-00003D100000}"/>
    <cellStyle name="Comma 2 7 2 2 4 2" xfId="31014" xr:uid="{2E6A6A3D-039F-456C-9C2D-1519DCB3E1E8}"/>
    <cellStyle name="Comma 2 7 2 2 5" xfId="22262" xr:uid="{78F9C682-1608-4AC0-9305-57A9AB1C52DA}"/>
    <cellStyle name="Comma 2 7 2 3" xfId="5849" xr:uid="{00000000-0005-0000-0000-00003E100000}"/>
    <cellStyle name="Comma 2 7 2 3 2" xfId="10226" xr:uid="{00000000-0005-0000-0000-00003F100000}"/>
    <cellStyle name="Comma 2 7 2 3 2 2" xfId="18979" xr:uid="{00000000-0005-0000-0000-000040100000}"/>
    <cellStyle name="Comma 2 7 2 3 2 2 2" xfId="36484" xr:uid="{C36DB011-A87F-4294-8EEF-D3AD36076195}"/>
    <cellStyle name="Comma 2 7 2 3 2 3" xfId="27732" xr:uid="{5609BB66-E162-40DA-B36E-A50DD08A7B59}"/>
    <cellStyle name="Comma 2 7 2 3 3" xfId="14603" xr:uid="{00000000-0005-0000-0000-000041100000}"/>
    <cellStyle name="Comma 2 7 2 3 3 2" xfId="32108" xr:uid="{6F16607C-600A-4088-9BD0-A0030FD33B33}"/>
    <cellStyle name="Comma 2 7 2 3 4" xfId="23356" xr:uid="{20470F3C-5D35-4ACA-8FA2-AC8CB9E06348}"/>
    <cellStyle name="Comma 2 7 2 4" xfId="8038" xr:uid="{00000000-0005-0000-0000-000042100000}"/>
    <cellStyle name="Comma 2 7 2 4 2" xfId="16791" xr:uid="{00000000-0005-0000-0000-000043100000}"/>
    <cellStyle name="Comma 2 7 2 4 2 2" xfId="34296" xr:uid="{D46786A3-B19E-48C2-BBB0-FC7220DA72F6}"/>
    <cellStyle name="Comma 2 7 2 4 3" xfId="25544" xr:uid="{B0F59E6B-0D05-44ED-99F0-710799575B0C}"/>
    <cellStyle name="Comma 2 7 2 5" xfId="12415" xr:uid="{00000000-0005-0000-0000-000044100000}"/>
    <cellStyle name="Comma 2 7 2 5 2" xfId="29920" xr:uid="{35122116-B881-4AB0-9161-63FBD278E898}"/>
    <cellStyle name="Comma 2 7 2 6" xfId="21168" xr:uid="{DD166F76-1FF2-4EF7-BC85-EEBD40F29541}"/>
    <cellStyle name="Comma 2 7 3" xfId="4206" xr:uid="{00000000-0005-0000-0000-000045100000}"/>
    <cellStyle name="Comma 2 7 3 2" xfId="6395" xr:uid="{00000000-0005-0000-0000-000046100000}"/>
    <cellStyle name="Comma 2 7 3 2 2" xfId="10772" xr:uid="{00000000-0005-0000-0000-000047100000}"/>
    <cellStyle name="Comma 2 7 3 2 2 2" xfId="19525" xr:uid="{00000000-0005-0000-0000-000048100000}"/>
    <cellStyle name="Comma 2 7 3 2 2 2 2" xfId="37030" xr:uid="{3CDBF6A2-CC73-41F2-86EA-ED1A1F3B3093}"/>
    <cellStyle name="Comma 2 7 3 2 2 3" xfId="28278" xr:uid="{FE9BCD55-0D6B-4B74-BF0D-1EED32946492}"/>
    <cellStyle name="Comma 2 7 3 2 3" xfId="15149" xr:uid="{00000000-0005-0000-0000-000049100000}"/>
    <cellStyle name="Comma 2 7 3 2 3 2" xfId="32654" xr:uid="{AE120085-D34E-449F-8FE3-FDA7D717354D}"/>
    <cellStyle name="Comma 2 7 3 2 4" xfId="23902" xr:uid="{2F1B5897-ED0D-478E-A0D1-E54A5982A9E0}"/>
    <cellStyle name="Comma 2 7 3 3" xfId="8584" xr:uid="{00000000-0005-0000-0000-00004A100000}"/>
    <cellStyle name="Comma 2 7 3 3 2" xfId="17337" xr:uid="{00000000-0005-0000-0000-00004B100000}"/>
    <cellStyle name="Comma 2 7 3 3 2 2" xfId="34842" xr:uid="{48DC442A-7E02-4245-B066-62BF586E4C2E}"/>
    <cellStyle name="Comma 2 7 3 3 3" xfId="26090" xr:uid="{39278A20-62FD-4531-B8E7-777431206324}"/>
    <cellStyle name="Comma 2 7 3 4" xfId="12961" xr:uid="{00000000-0005-0000-0000-00004C100000}"/>
    <cellStyle name="Comma 2 7 3 4 2" xfId="30466" xr:uid="{F4BEE3CC-1F1F-4A6B-8CCB-12865A1F2A34}"/>
    <cellStyle name="Comma 2 7 3 5" xfId="21714" xr:uid="{3F2B2239-E486-4224-BD3B-EBB074FA269B}"/>
    <cellStyle name="Comma 2 7 4" xfId="5301" xr:uid="{00000000-0005-0000-0000-00004D100000}"/>
    <cellStyle name="Comma 2 7 4 2" xfId="9678" xr:uid="{00000000-0005-0000-0000-00004E100000}"/>
    <cellStyle name="Comma 2 7 4 2 2" xfId="18431" xr:uid="{00000000-0005-0000-0000-00004F100000}"/>
    <cellStyle name="Comma 2 7 4 2 2 2" xfId="35936" xr:uid="{1AFD25DE-6671-4E0E-BE19-4D25B15FBA6C}"/>
    <cellStyle name="Comma 2 7 4 2 3" xfId="27184" xr:uid="{9069F0EA-4DDD-4E8B-9B28-5C4416B3941B}"/>
    <cellStyle name="Comma 2 7 4 3" xfId="14055" xr:uid="{00000000-0005-0000-0000-000050100000}"/>
    <cellStyle name="Comma 2 7 4 3 2" xfId="31560" xr:uid="{763CC9F8-5108-426B-B1B5-CF6849600FEA}"/>
    <cellStyle name="Comma 2 7 4 4" xfId="22808" xr:uid="{21C17760-5F89-4B3C-8C3B-32FFE57AE8DA}"/>
    <cellStyle name="Comma 2 7 5" xfId="7490" xr:uid="{00000000-0005-0000-0000-000051100000}"/>
    <cellStyle name="Comma 2 7 5 2" xfId="16243" xr:uid="{00000000-0005-0000-0000-000052100000}"/>
    <cellStyle name="Comma 2 7 5 2 2" xfId="33748" xr:uid="{8753463E-C63A-4B18-9A40-530C1623F6BB}"/>
    <cellStyle name="Comma 2 7 5 3" xfId="24996" xr:uid="{BEBEE7EA-BEA5-4331-88A5-1D8272EC3ABC}"/>
    <cellStyle name="Comma 2 7 6" xfId="11867" xr:uid="{00000000-0005-0000-0000-000053100000}"/>
    <cellStyle name="Comma 2 7 6 2" xfId="29372" xr:uid="{BA4AD082-4349-49EB-9B4E-61D9B306550A}"/>
    <cellStyle name="Comma 2 7 7" xfId="20620" xr:uid="{A0AFE40F-90DB-4C29-A30D-3AE3C9B47B97}"/>
    <cellStyle name="Comma 2 8" xfId="3383" xr:uid="{00000000-0005-0000-0000-000054100000}"/>
    <cellStyle name="Comma 2 8 2" xfId="4480" xr:uid="{00000000-0005-0000-0000-000055100000}"/>
    <cellStyle name="Comma 2 8 2 2" xfId="6669" xr:uid="{00000000-0005-0000-0000-000056100000}"/>
    <cellStyle name="Comma 2 8 2 2 2" xfId="11046" xr:uid="{00000000-0005-0000-0000-000057100000}"/>
    <cellStyle name="Comma 2 8 2 2 2 2" xfId="19799" xr:uid="{00000000-0005-0000-0000-000058100000}"/>
    <cellStyle name="Comma 2 8 2 2 2 2 2" xfId="37304" xr:uid="{34C72A63-14ED-45D7-A6F0-897515B66FC0}"/>
    <cellStyle name="Comma 2 8 2 2 2 3" xfId="28552" xr:uid="{05DC81FB-17DC-4375-BE4D-5C56E7FCD0B2}"/>
    <cellStyle name="Comma 2 8 2 2 3" xfId="15423" xr:uid="{00000000-0005-0000-0000-000059100000}"/>
    <cellStyle name="Comma 2 8 2 2 3 2" xfId="32928" xr:uid="{969BA721-A2D9-46D5-B88B-A8AC41380FE1}"/>
    <cellStyle name="Comma 2 8 2 2 4" xfId="24176" xr:uid="{1E29D07A-C372-4173-A300-C7E0AD8DFE0D}"/>
    <cellStyle name="Comma 2 8 2 3" xfId="8858" xr:uid="{00000000-0005-0000-0000-00005A100000}"/>
    <cellStyle name="Comma 2 8 2 3 2" xfId="17611" xr:uid="{00000000-0005-0000-0000-00005B100000}"/>
    <cellStyle name="Comma 2 8 2 3 2 2" xfId="35116" xr:uid="{70DC36E7-2B51-4F54-A1C4-9FF1FE3B1131}"/>
    <cellStyle name="Comma 2 8 2 3 3" xfId="26364" xr:uid="{AFC2FE01-C2DB-4366-8AE3-B481416CB1A9}"/>
    <cellStyle name="Comma 2 8 2 4" xfId="13235" xr:uid="{00000000-0005-0000-0000-00005C100000}"/>
    <cellStyle name="Comma 2 8 2 4 2" xfId="30740" xr:uid="{BF3F16F6-6DBC-49E9-AD8B-15D88E47C24F}"/>
    <cellStyle name="Comma 2 8 2 5" xfId="21988" xr:uid="{56648F23-AA01-45E5-A57D-67D6CE968C6E}"/>
    <cellStyle name="Comma 2 8 3" xfId="5575" xr:uid="{00000000-0005-0000-0000-00005D100000}"/>
    <cellStyle name="Comma 2 8 3 2" xfId="9952" xr:uid="{00000000-0005-0000-0000-00005E100000}"/>
    <cellStyle name="Comma 2 8 3 2 2" xfId="18705" xr:uid="{00000000-0005-0000-0000-00005F100000}"/>
    <cellStyle name="Comma 2 8 3 2 2 2" xfId="36210" xr:uid="{23F0D10E-A107-4E9B-BC11-EC19127125D4}"/>
    <cellStyle name="Comma 2 8 3 2 3" xfId="27458" xr:uid="{07028BA4-1173-403C-BE72-55A38AA0BFF6}"/>
    <cellStyle name="Comma 2 8 3 3" xfId="14329" xr:uid="{00000000-0005-0000-0000-000060100000}"/>
    <cellStyle name="Comma 2 8 3 3 2" xfId="31834" xr:uid="{83C6EF67-117B-444C-9BC8-326B156252A5}"/>
    <cellStyle name="Comma 2 8 3 4" xfId="23082" xr:uid="{3B6FAFEE-3421-499B-82CC-57F7C0030CBD}"/>
    <cellStyle name="Comma 2 8 4" xfId="7764" xr:uid="{00000000-0005-0000-0000-000061100000}"/>
    <cellStyle name="Comma 2 8 4 2" xfId="16517" xr:uid="{00000000-0005-0000-0000-000062100000}"/>
    <cellStyle name="Comma 2 8 4 2 2" xfId="34022" xr:uid="{321F9EB3-1D50-40E8-9471-C6668A5D8348}"/>
    <cellStyle name="Comma 2 8 4 3" xfId="25270" xr:uid="{C252B845-8E99-4CEB-ADFF-1E62D0AF93DC}"/>
    <cellStyle name="Comma 2 8 5" xfId="12141" xr:uid="{00000000-0005-0000-0000-000063100000}"/>
    <cellStyle name="Comma 2 8 5 2" xfId="29646" xr:uid="{15BF0234-AB87-49B8-ADF8-82EE080565CE}"/>
    <cellStyle name="Comma 2 8 6" xfId="20894" xr:uid="{838FD7C3-7176-4ADB-B0E8-42C267DD935F}"/>
    <cellStyle name="Comma 2 9" xfId="3933" xr:uid="{00000000-0005-0000-0000-000064100000}"/>
    <cellStyle name="Comma 2 9 2" xfId="6122" xr:uid="{00000000-0005-0000-0000-000065100000}"/>
    <cellStyle name="Comma 2 9 2 2" xfId="10499" xr:uid="{00000000-0005-0000-0000-000066100000}"/>
    <cellStyle name="Comma 2 9 2 2 2" xfId="19252" xr:uid="{00000000-0005-0000-0000-000067100000}"/>
    <cellStyle name="Comma 2 9 2 2 2 2" xfId="36757" xr:uid="{1766DEB4-6C44-414B-9B36-75A4F145872E}"/>
    <cellStyle name="Comma 2 9 2 2 3" xfId="28005" xr:uid="{344E48EA-B0F9-4843-BD6F-6EC7E434FA08}"/>
    <cellStyle name="Comma 2 9 2 3" xfId="14876" xr:uid="{00000000-0005-0000-0000-000068100000}"/>
    <cellStyle name="Comma 2 9 2 3 2" xfId="32381" xr:uid="{52F511F2-3159-47DE-8A84-9B4A1035C62C}"/>
    <cellStyle name="Comma 2 9 2 4" xfId="23629" xr:uid="{7D889036-197A-424D-9B6C-3287A94B2843}"/>
    <cellStyle name="Comma 2 9 3" xfId="8311" xr:uid="{00000000-0005-0000-0000-000069100000}"/>
    <cellStyle name="Comma 2 9 3 2" xfId="17064" xr:uid="{00000000-0005-0000-0000-00006A100000}"/>
    <cellStyle name="Comma 2 9 3 2 2" xfId="34569" xr:uid="{D52C1077-AB1E-416D-B988-58612EACD270}"/>
    <cellStyle name="Comma 2 9 3 3" xfId="25817" xr:uid="{C789F6A3-75D2-4C78-B6DE-9E92B63DDE31}"/>
    <cellStyle name="Comma 2 9 4" xfId="12688" xr:uid="{00000000-0005-0000-0000-00006B100000}"/>
    <cellStyle name="Comma 2 9 4 2" xfId="30193" xr:uid="{215556DC-1B58-40A2-819B-9C5F76C6AE7A}"/>
    <cellStyle name="Comma 2 9 5" xfId="21441" xr:uid="{E274D22A-AB69-43BF-9BFB-EB1254929F18}"/>
    <cellStyle name="Comma 20" xfId="3097" xr:uid="{00000000-0005-0000-0000-00006C100000}"/>
    <cellStyle name="Comma 20 2" xfId="3651" xr:uid="{00000000-0005-0000-0000-00006D100000}"/>
    <cellStyle name="Comma 20 2 2" xfId="4747" xr:uid="{00000000-0005-0000-0000-00006E100000}"/>
    <cellStyle name="Comma 20 2 2 2" xfId="6936" xr:uid="{00000000-0005-0000-0000-00006F100000}"/>
    <cellStyle name="Comma 20 2 2 2 2" xfId="11313" xr:uid="{00000000-0005-0000-0000-000070100000}"/>
    <cellStyle name="Comma 20 2 2 2 2 2" xfId="20066" xr:uid="{00000000-0005-0000-0000-000071100000}"/>
    <cellStyle name="Comma 20 2 2 2 2 2 2" xfId="37571" xr:uid="{B44EAE04-97B1-48F5-B4C1-6EB3CED250E0}"/>
    <cellStyle name="Comma 20 2 2 2 2 3" xfId="28819" xr:uid="{C5AB30A4-0F65-476C-8EAA-31A41AE7D405}"/>
    <cellStyle name="Comma 20 2 2 2 3" xfId="15690" xr:uid="{00000000-0005-0000-0000-000072100000}"/>
    <cellStyle name="Comma 20 2 2 2 3 2" xfId="33195" xr:uid="{A3E036A6-2646-4BC0-894B-0334A2701588}"/>
    <cellStyle name="Comma 20 2 2 2 4" xfId="24443" xr:uid="{9DEA9FAD-6103-4843-97E3-D23E0033A2A4}"/>
    <cellStyle name="Comma 20 2 2 3" xfId="9125" xr:uid="{00000000-0005-0000-0000-000073100000}"/>
    <cellStyle name="Comma 20 2 2 3 2" xfId="17878" xr:uid="{00000000-0005-0000-0000-000074100000}"/>
    <cellStyle name="Comma 20 2 2 3 2 2" xfId="35383" xr:uid="{0356C45B-5FEE-4979-91B4-D11EA48AFEDB}"/>
    <cellStyle name="Comma 20 2 2 3 3" xfId="26631" xr:uid="{DA944319-F9F3-4536-85E1-028794A8A8C0}"/>
    <cellStyle name="Comma 20 2 2 4" xfId="13502" xr:uid="{00000000-0005-0000-0000-000075100000}"/>
    <cellStyle name="Comma 20 2 2 4 2" xfId="31007" xr:uid="{B2EA06D2-B722-4052-9793-7F01497B4976}"/>
    <cellStyle name="Comma 20 2 2 5" xfId="22255" xr:uid="{8D199AFE-E2C5-474F-9979-B7377A7AD27E}"/>
    <cellStyle name="Comma 20 2 3" xfId="5842" xr:uid="{00000000-0005-0000-0000-000076100000}"/>
    <cellStyle name="Comma 20 2 3 2" xfId="10219" xr:uid="{00000000-0005-0000-0000-000077100000}"/>
    <cellStyle name="Comma 20 2 3 2 2" xfId="18972" xr:uid="{00000000-0005-0000-0000-000078100000}"/>
    <cellStyle name="Comma 20 2 3 2 2 2" xfId="36477" xr:uid="{9F635B34-CCBF-42D7-B205-853957933475}"/>
    <cellStyle name="Comma 20 2 3 2 3" xfId="27725" xr:uid="{47C42717-13DF-48A0-8AFA-38717579496D}"/>
    <cellStyle name="Comma 20 2 3 3" xfId="14596" xr:uid="{00000000-0005-0000-0000-000079100000}"/>
    <cellStyle name="Comma 20 2 3 3 2" xfId="32101" xr:uid="{243E5D46-5755-42CA-9E8C-562634F6F1CE}"/>
    <cellStyle name="Comma 20 2 3 4" xfId="23349" xr:uid="{F228169C-BCB2-4FF2-BF63-BA8A13B05565}"/>
    <cellStyle name="Comma 20 2 4" xfId="8031" xr:uid="{00000000-0005-0000-0000-00007A100000}"/>
    <cellStyle name="Comma 20 2 4 2" xfId="16784" xr:uid="{00000000-0005-0000-0000-00007B100000}"/>
    <cellStyle name="Comma 20 2 4 2 2" xfId="34289" xr:uid="{7E72A2EC-973D-4532-B1CC-3C359C3782CB}"/>
    <cellStyle name="Comma 20 2 4 3" xfId="25537" xr:uid="{F6CB1ACE-2938-4CBA-949C-D073337AAC26}"/>
    <cellStyle name="Comma 20 2 5" xfId="12408" xr:uid="{00000000-0005-0000-0000-00007C100000}"/>
    <cellStyle name="Comma 20 2 5 2" xfId="29913" xr:uid="{06AD12E1-A84D-48D7-B1C2-243AAFB0A306}"/>
    <cellStyle name="Comma 20 2 6" xfId="21161" xr:uid="{D9DAEF90-F3CA-40F8-B95C-CB7032CC3AE8}"/>
    <cellStyle name="Comma 20 3" xfId="4199" xr:uid="{00000000-0005-0000-0000-00007D100000}"/>
    <cellStyle name="Comma 20 3 2" xfId="6388" xr:uid="{00000000-0005-0000-0000-00007E100000}"/>
    <cellStyle name="Comma 20 3 2 2" xfId="10765" xr:uid="{00000000-0005-0000-0000-00007F100000}"/>
    <cellStyle name="Comma 20 3 2 2 2" xfId="19518" xr:uid="{00000000-0005-0000-0000-000080100000}"/>
    <cellStyle name="Comma 20 3 2 2 2 2" xfId="37023" xr:uid="{D25A14D8-1CF3-4D61-B49E-094169A15FAB}"/>
    <cellStyle name="Comma 20 3 2 2 3" xfId="28271" xr:uid="{44326089-2EE3-4A0D-B240-3437B6A2221C}"/>
    <cellStyle name="Comma 20 3 2 3" xfId="15142" xr:uid="{00000000-0005-0000-0000-000081100000}"/>
    <cellStyle name="Comma 20 3 2 3 2" xfId="32647" xr:uid="{9DD699E8-C0C5-458C-A84A-30FED19FF797}"/>
    <cellStyle name="Comma 20 3 2 4" xfId="23895" xr:uid="{5632EADD-11A9-4E8E-84CC-2488AC754865}"/>
    <cellStyle name="Comma 20 3 3" xfId="8577" xr:uid="{00000000-0005-0000-0000-000082100000}"/>
    <cellStyle name="Comma 20 3 3 2" xfId="17330" xr:uid="{00000000-0005-0000-0000-000083100000}"/>
    <cellStyle name="Comma 20 3 3 2 2" xfId="34835" xr:uid="{4240BDE2-DD38-4ACD-BF57-FBF0B0633CAF}"/>
    <cellStyle name="Comma 20 3 3 3" xfId="26083" xr:uid="{DAC7A41C-6C56-4D2A-827C-CE466957F60A}"/>
    <cellStyle name="Comma 20 3 4" xfId="12954" xr:uid="{00000000-0005-0000-0000-000084100000}"/>
    <cellStyle name="Comma 20 3 4 2" xfId="30459" xr:uid="{C99D747C-DDF5-4B47-873F-0A581212ADD8}"/>
    <cellStyle name="Comma 20 3 5" xfId="21707" xr:uid="{FE6C443E-67E7-4027-9FD5-C9B4B54A65C3}"/>
    <cellStyle name="Comma 20 4" xfId="5294" xr:uid="{00000000-0005-0000-0000-000085100000}"/>
    <cellStyle name="Comma 20 4 2" xfId="9671" xr:uid="{00000000-0005-0000-0000-000086100000}"/>
    <cellStyle name="Comma 20 4 2 2" xfId="18424" xr:uid="{00000000-0005-0000-0000-000087100000}"/>
    <cellStyle name="Comma 20 4 2 2 2" xfId="35929" xr:uid="{B1BBAE6E-CAAB-4584-AE36-7627FD3D6F0D}"/>
    <cellStyle name="Comma 20 4 2 3" xfId="27177" xr:uid="{419F5973-97C1-48AE-A766-3EC6D823488F}"/>
    <cellStyle name="Comma 20 4 3" xfId="14048" xr:uid="{00000000-0005-0000-0000-000088100000}"/>
    <cellStyle name="Comma 20 4 3 2" xfId="31553" xr:uid="{14B5ECE1-9088-4179-A402-9A4C9DB0929A}"/>
    <cellStyle name="Comma 20 4 4" xfId="22801" xr:uid="{5AAB57C7-6A5F-47CE-8C14-511073067F48}"/>
    <cellStyle name="Comma 20 5" xfId="7483" xr:uid="{00000000-0005-0000-0000-000089100000}"/>
    <cellStyle name="Comma 20 5 2" xfId="16236" xr:uid="{00000000-0005-0000-0000-00008A100000}"/>
    <cellStyle name="Comma 20 5 2 2" xfId="33741" xr:uid="{70DEF73D-EADC-4231-B991-53060B24A674}"/>
    <cellStyle name="Comma 20 5 3" xfId="24989" xr:uid="{5C116212-F6A9-46B7-90A5-C47969EB1807}"/>
    <cellStyle name="Comma 20 6" xfId="11860" xr:uid="{00000000-0005-0000-0000-00008B100000}"/>
    <cellStyle name="Comma 20 6 2" xfId="29365" xr:uid="{38F04DA8-6FB9-43D4-AFD0-B9F4F34279B7}"/>
    <cellStyle name="Comma 20 7" xfId="20613" xr:uid="{9E9D85A3-89BE-4BAD-8032-8FC35B6A4D63}"/>
    <cellStyle name="Comma 21" xfId="3144" xr:uid="{00000000-0005-0000-0000-00008C100000}"/>
    <cellStyle name="Comma 21 2" xfId="3698" xr:uid="{00000000-0005-0000-0000-00008D100000}"/>
    <cellStyle name="Comma 21 2 2" xfId="4794" xr:uid="{00000000-0005-0000-0000-00008E100000}"/>
    <cellStyle name="Comma 21 2 2 2" xfId="6983" xr:uid="{00000000-0005-0000-0000-00008F100000}"/>
    <cellStyle name="Comma 21 2 2 2 2" xfId="11360" xr:uid="{00000000-0005-0000-0000-000090100000}"/>
    <cellStyle name="Comma 21 2 2 2 2 2" xfId="20113" xr:uid="{00000000-0005-0000-0000-000091100000}"/>
    <cellStyle name="Comma 21 2 2 2 2 2 2" xfId="37618" xr:uid="{43935E00-D09D-4126-B666-32581BB5C525}"/>
    <cellStyle name="Comma 21 2 2 2 2 3" xfId="28866" xr:uid="{AC5747B3-32FC-48B2-8FBF-1B42BCDE2501}"/>
    <cellStyle name="Comma 21 2 2 2 3" xfId="15737" xr:uid="{00000000-0005-0000-0000-000092100000}"/>
    <cellStyle name="Comma 21 2 2 2 3 2" xfId="33242" xr:uid="{FA5623FA-3664-4D05-A91D-C65E7652961B}"/>
    <cellStyle name="Comma 21 2 2 2 4" xfId="24490" xr:uid="{A7FF715D-5901-4DC6-8759-67750F87B403}"/>
    <cellStyle name="Comma 21 2 2 3" xfId="9172" xr:uid="{00000000-0005-0000-0000-000093100000}"/>
    <cellStyle name="Comma 21 2 2 3 2" xfId="17925" xr:uid="{00000000-0005-0000-0000-000094100000}"/>
    <cellStyle name="Comma 21 2 2 3 2 2" xfId="35430" xr:uid="{411D02F9-5D2D-484D-AF7C-1E1CD2237B9D}"/>
    <cellStyle name="Comma 21 2 2 3 3" xfId="26678" xr:uid="{7E8B32AA-D73D-46BB-BF45-4C214ED3AAAC}"/>
    <cellStyle name="Comma 21 2 2 4" xfId="13549" xr:uid="{00000000-0005-0000-0000-000095100000}"/>
    <cellStyle name="Comma 21 2 2 4 2" xfId="31054" xr:uid="{77877AF1-2CB8-46C4-A0FC-3AD20E374388}"/>
    <cellStyle name="Comma 21 2 2 5" xfId="22302" xr:uid="{4C5B096F-5458-4312-AFD8-2A3D5AE3FF7C}"/>
    <cellStyle name="Comma 21 2 3" xfId="5889" xr:uid="{00000000-0005-0000-0000-000096100000}"/>
    <cellStyle name="Comma 21 2 3 2" xfId="10266" xr:uid="{00000000-0005-0000-0000-000097100000}"/>
    <cellStyle name="Comma 21 2 3 2 2" xfId="19019" xr:uid="{00000000-0005-0000-0000-000098100000}"/>
    <cellStyle name="Comma 21 2 3 2 2 2" xfId="36524" xr:uid="{1DA00FD5-9E1C-46E1-93CD-F9AEE336D97E}"/>
    <cellStyle name="Comma 21 2 3 2 3" xfId="27772" xr:uid="{3AC25046-5EA0-46A6-A66D-4FD2EC63EC1B}"/>
    <cellStyle name="Comma 21 2 3 3" xfId="14643" xr:uid="{00000000-0005-0000-0000-000099100000}"/>
    <cellStyle name="Comma 21 2 3 3 2" xfId="32148" xr:uid="{04658242-9B81-40EE-918B-668460845A50}"/>
    <cellStyle name="Comma 21 2 3 4" xfId="23396" xr:uid="{E31E9C80-EEDC-465F-B4F6-7B4C56098118}"/>
    <cellStyle name="Comma 21 2 4" xfId="8078" xr:uid="{00000000-0005-0000-0000-00009A100000}"/>
    <cellStyle name="Comma 21 2 4 2" xfId="16831" xr:uid="{00000000-0005-0000-0000-00009B100000}"/>
    <cellStyle name="Comma 21 2 4 2 2" xfId="34336" xr:uid="{FA808115-0F36-42D0-B0D8-BF5B629ACBBA}"/>
    <cellStyle name="Comma 21 2 4 3" xfId="25584" xr:uid="{B96131CB-7F18-4648-A1E0-C88C41CF2191}"/>
    <cellStyle name="Comma 21 2 5" xfId="12455" xr:uid="{00000000-0005-0000-0000-00009C100000}"/>
    <cellStyle name="Comma 21 2 5 2" xfId="29960" xr:uid="{285AD101-9093-4C44-8A46-0F85BFA12460}"/>
    <cellStyle name="Comma 21 2 6" xfId="21208" xr:uid="{A4104CD3-216D-43D6-8F33-4AA285E639E7}"/>
    <cellStyle name="Comma 21 3" xfId="4246" xr:uid="{00000000-0005-0000-0000-00009D100000}"/>
    <cellStyle name="Comma 21 3 2" xfId="6435" xr:uid="{00000000-0005-0000-0000-00009E100000}"/>
    <cellStyle name="Comma 21 3 2 2" xfId="10812" xr:uid="{00000000-0005-0000-0000-00009F100000}"/>
    <cellStyle name="Comma 21 3 2 2 2" xfId="19565" xr:uid="{00000000-0005-0000-0000-0000A0100000}"/>
    <cellStyle name="Comma 21 3 2 2 2 2" xfId="37070" xr:uid="{0B55D068-2CC4-4B80-A789-26D2B30F56FE}"/>
    <cellStyle name="Comma 21 3 2 2 3" xfId="28318" xr:uid="{B00D153B-62E6-4DF8-AFDA-B4BC447A0772}"/>
    <cellStyle name="Comma 21 3 2 3" xfId="15189" xr:uid="{00000000-0005-0000-0000-0000A1100000}"/>
    <cellStyle name="Comma 21 3 2 3 2" xfId="32694" xr:uid="{B665C71C-357D-4969-97F4-54AD4462D629}"/>
    <cellStyle name="Comma 21 3 2 4" xfId="23942" xr:uid="{9EB8DDE7-F138-45E1-A7D4-CEC1B0E34752}"/>
    <cellStyle name="Comma 21 3 3" xfId="8624" xr:uid="{00000000-0005-0000-0000-0000A2100000}"/>
    <cellStyle name="Comma 21 3 3 2" xfId="17377" xr:uid="{00000000-0005-0000-0000-0000A3100000}"/>
    <cellStyle name="Comma 21 3 3 2 2" xfId="34882" xr:uid="{9A11A32A-42EA-48D5-BDE0-41B7548901F8}"/>
    <cellStyle name="Comma 21 3 3 3" xfId="26130" xr:uid="{C21C9468-AE8A-4805-B450-E2F313F63839}"/>
    <cellStyle name="Comma 21 3 4" xfId="13001" xr:uid="{00000000-0005-0000-0000-0000A4100000}"/>
    <cellStyle name="Comma 21 3 4 2" xfId="30506" xr:uid="{576F6D30-27F9-4214-9337-F86EA0C098E9}"/>
    <cellStyle name="Comma 21 3 5" xfId="21754" xr:uid="{203CBAFC-64F7-43CB-ADDB-D4B2A0E98257}"/>
    <cellStyle name="Comma 21 4" xfId="5341" xr:uid="{00000000-0005-0000-0000-0000A5100000}"/>
    <cellStyle name="Comma 21 4 2" xfId="9718" xr:uid="{00000000-0005-0000-0000-0000A6100000}"/>
    <cellStyle name="Comma 21 4 2 2" xfId="18471" xr:uid="{00000000-0005-0000-0000-0000A7100000}"/>
    <cellStyle name="Comma 21 4 2 2 2" xfId="35976" xr:uid="{765DAE9C-108D-4AD0-8805-6C6B04AB15E8}"/>
    <cellStyle name="Comma 21 4 2 3" xfId="27224" xr:uid="{8E4660DC-2CB3-4F6B-8BF7-D145DCEB49B4}"/>
    <cellStyle name="Comma 21 4 3" xfId="14095" xr:uid="{00000000-0005-0000-0000-0000A8100000}"/>
    <cellStyle name="Comma 21 4 3 2" xfId="31600" xr:uid="{1FA768A4-33BC-4147-8792-CB6DC382A6B5}"/>
    <cellStyle name="Comma 21 4 4" xfId="22848" xr:uid="{C3A1443A-6495-4D16-A07A-37ED30182E85}"/>
    <cellStyle name="Comma 21 5" xfId="7530" xr:uid="{00000000-0005-0000-0000-0000A9100000}"/>
    <cellStyle name="Comma 21 5 2" xfId="16283" xr:uid="{00000000-0005-0000-0000-0000AA100000}"/>
    <cellStyle name="Comma 21 5 2 2" xfId="33788" xr:uid="{C4F08064-8825-4E6B-B63F-98645DD609C0}"/>
    <cellStyle name="Comma 21 5 3" xfId="25036" xr:uid="{8BA9705C-A9B4-428B-9687-95EAAFA78DF6}"/>
    <cellStyle name="Comma 21 6" xfId="11907" xr:uid="{00000000-0005-0000-0000-0000AB100000}"/>
    <cellStyle name="Comma 21 6 2" xfId="29412" xr:uid="{CA508865-FD18-403F-A60E-18213D617A58}"/>
    <cellStyle name="Comma 21 7" xfId="20660" xr:uid="{B10DDC0F-B481-47C0-9977-20BEB76815C2}"/>
    <cellStyle name="Comma 22" xfId="3096" xr:uid="{00000000-0005-0000-0000-0000AC100000}"/>
    <cellStyle name="Comma 22 2" xfId="3650" xr:uid="{00000000-0005-0000-0000-0000AD100000}"/>
    <cellStyle name="Comma 22 2 2" xfId="4746" xr:uid="{00000000-0005-0000-0000-0000AE100000}"/>
    <cellStyle name="Comma 22 2 2 2" xfId="6935" xr:uid="{00000000-0005-0000-0000-0000AF100000}"/>
    <cellStyle name="Comma 22 2 2 2 2" xfId="11312" xr:uid="{00000000-0005-0000-0000-0000B0100000}"/>
    <cellStyle name="Comma 22 2 2 2 2 2" xfId="20065" xr:uid="{00000000-0005-0000-0000-0000B1100000}"/>
    <cellStyle name="Comma 22 2 2 2 2 2 2" xfId="37570" xr:uid="{6CDE8E39-F78E-4E9F-A078-26C7513808DA}"/>
    <cellStyle name="Comma 22 2 2 2 2 3" xfId="28818" xr:uid="{45AF7904-3F13-4183-B78F-59D5B343656F}"/>
    <cellStyle name="Comma 22 2 2 2 3" xfId="15689" xr:uid="{00000000-0005-0000-0000-0000B2100000}"/>
    <cellStyle name="Comma 22 2 2 2 3 2" xfId="33194" xr:uid="{69CA193D-A574-43E9-9B84-723132606ADE}"/>
    <cellStyle name="Comma 22 2 2 2 4" xfId="24442" xr:uid="{BB5125A2-4691-449A-9443-55C7FB2B4888}"/>
    <cellStyle name="Comma 22 2 2 3" xfId="9124" xr:uid="{00000000-0005-0000-0000-0000B3100000}"/>
    <cellStyle name="Comma 22 2 2 3 2" xfId="17877" xr:uid="{00000000-0005-0000-0000-0000B4100000}"/>
    <cellStyle name="Comma 22 2 2 3 2 2" xfId="35382" xr:uid="{4713E85E-75FF-4CAF-BDC8-2D891D924333}"/>
    <cellStyle name="Comma 22 2 2 3 3" xfId="26630" xr:uid="{28F2FED7-0229-4740-A986-F349FE292EA0}"/>
    <cellStyle name="Comma 22 2 2 4" xfId="13501" xr:uid="{00000000-0005-0000-0000-0000B5100000}"/>
    <cellStyle name="Comma 22 2 2 4 2" xfId="31006" xr:uid="{06381B8F-1D3A-41DA-BAAB-D4DD23C6BB2E}"/>
    <cellStyle name="Comma 22 2 2 5" xfId="22254" xr:uid="{13184CDA-003C-4D89-A2DF-27AB932C7B4F}"/>
    <cellStyle name="Comma 22 2 3" xfId="5841" xr:uid="{00000000-0005-0000-0000-0000B6100000}"/>
    <cellStyle name="Comma 22 2 3 2" xfId="10218" xr:uid="{00000000-0005-0000-0000-0000B7100000}"/>
    <cellStyle name="Comma 22 2 3 2 2" xfId="18971" xr:uid="{00000000-0005-0000-0000-0000B8100000}"/>
    <cellStyle name="Comma 22 2 3 2 2 2" xfId="36476" xr:uid="{A444A645-CADA-413F-99CC-4C516BDAE7E6}"/>
    <cellStyle name="Comma 22 2 3 2 3" xfId="27724" xr:uid="{5F8C544A-8B43-4C55-B42B-9D32F09D6934}"/>
    <cellStyle name="Comma 22 2 3 3" xfId="14595" xr:uid="{00000000-0005-0000-0000-0000B9100000}"/>
    <cellStyle name="Comma 22 2 3 3 2" xfId="32100" xr:uid="{69BBA298-B131-49FA-8163-D2FA104A7742}"/>
    <cellStyle name="Comma 22 2 3 4" xfId="23348" xr:uid="{36C1619B-9E86-444E-8DC9-828AF013477E}"/>
    <cellStyle name="Comma 22 2 4" xfId="8030" xr:uid="{00000000-0005-0000-0000-0000BA100000}"/>
    <cellStyle name="Comma 22 2 4 2" xfId="16783" xr:uid="{00000000-0005-0000-0000-0000BB100000}"/>
    <cellStyle name="Comma 22 2 4 2 2" xfId="34288" xr:uid="{FAAB120F-1A24-4654-A805-6E74EB7CFED7}"/>
    <cellStyle name="Comma 22 2 4 3" xfId="25536" xr:uid="{0FCF00DF-56B9-4A05-B6E5-BD274743AB8A}"/>
    <cellStyle name="Comma 22 2 5" xfId="12407" xr:uid="{00000000-0005-0000-0000-0000BC100000}"/>
    <cellStyle name="Comma 22 2 5 2" xfId="29912" xr:uid="{7CE8C9A9-496A-4780-A619-38A375E87E1C}"/>
    <cellStyle name="Comma 22 2 6" xfId="21160" xr:uid="{D0F1398C-7EB9-4D2F-9AA2-E32AEB52B587}"/>
    <cellStyle name="Comma 22 3" xfId="4198" xr:uid="{00000000-0005-0000-0000-0000BD100000}"/>
    <cellStyle name="Comma 22 3 2" xfId="6387" xr:uid="{00000000-0005-0000-0000-0000BE100000}"/>
    <cellStyle name="Comma 22 3 2 2" xfId="10764" xr:uid="{00000000-0005-0000-0000-0000BF100000}"/>
    <cellStyle name="Comma 22 3 2 2 2" xfId="19517" xr:uid="{00000000-0005-0000-0000-0000C0100000}"/>
    <cellStyle name="Comma 22 3 2 2 2 2" xfId="37022" xr:uid="{9A2577BC-3689-4CC9-9259-F151344A5190}"/>
    <cellStyle name="Comma 22 3 2 2 3" xfId="28270" xr:uid="{48D48329-8FD2-4890-9636-7A1F0B6946BD}"/>
    <cellStyle name="Comma 22 3 2 3" xfId="15141" xr:uid="{00000000-0005-0000-0000-0000C1100000}"/>
    <cellStyle name="Comma 22 3 2 3 2" xfId="32646" xr:uid="{53E9C8F8-EDB3-4FF6-A4D7-DFF00D1DFB0F}"/>
    <cellStyle name="Comma 22 3 2 4" xfId="23894" xr:uid="{FC43561E-9CB7-409E-9568-0819A4EE4F5F}"/>
    <cellStyle name="Comma 22 3 3" xfId="8576" xr:uid="{00000000-0005-0000-0000-0000C2100000}"/>
    <cellStyle name="Comma 22 3 3 2" xfId="17329" xr:uid="{00000000-0005-0000-0000-0000C3100000}"/>
    <cellStyle name="Comma 22 3 3 2 2" xfId="34834" xr:uid="{2665838C-5467-4FEA-9752-D06EE3C0F222}"/>
    <cellStyle name="Comma 22 3 3 3" xfId="26082" xr:uid="{09B5F993-D73E-4E6D-8A1B-A6AA03FA35C5}"/>
    <cellStyle name="Comma 22 3 4" xfId="12953" xr:uid="{00000000-0005-0000-0000-0000C4100000}"/>
    <cellStyle name="Comma 22 3 4 2" xfId="30458" xr:uid="{16D07DCC-12D2-4602-A8B6-5AFC1B5646F1}"/>
    <cellStyle name="Comma 22 3 5" xfId="21706" xr:uid="{D5B857C6-3FE9-41DA-A919-CAAEDC9B9F7F}"/>
    <cellStyle name="Comma 22 4" xfId="5293" xr:uid="{00000000-0005-0000-0000-0000C5100000}"/>
    <cellStyle name="Comma 22 4 2" xfId="9670" xr:uid="{00000000-0005-0000-0000-0000C6100000}"/>
    <cellStyle name="Comma 22 4 2 2" xfId="18423" xr:uid="{00000000-0005-0000-0000-0000C7100000}"/>
    <cellStyle name="Comma 22 4 2 2 2" xfId="35928" xr:uid="{AA57D3F0-95AC-4290-8DF2-1D30094A037B}"/>
    <cellStyle name="Comma 22 4 2 3" xfId="27176" xr:uid="{42492A21-83E2-42E2-8CED-1EBB3A587ABE}"/>
    <cellStyle name="Comma 22 4 3" xfId="14047" xr:uid="{00000000-0005-0000-0000-0000C8100000}"/>
    <cellStyle name="Comma 22 4 3 2" xfId="31552" xr:uid="{5DD36252-2D60-4E2F-A5B1-2C2748C145CF}"/>
    <cellStyle name="Comma 22 4 4" xfId="22800" xr:uid="{B731CC35-5697-4175-B40F-3DB56A173057}"/>
    <cellStyle name="Comma 22 5" xfId="7482" xr:uid="{00000000-0005-0000-0000-0000C9100000}"/>
    <cellStyle name="Comma 22 5 2" xfId="16235" xr:uid="{00000000-0005-0000-0000-0000CA100000}"/>
    <cellStyle name="Comma 22 5 2 2" xfId="33740" xr:uid="{1A140973-16D6-42E7-92E8-72C9DF06E29F}"/>
    <cellStyle name="Comma 22 5 3" xfId="24988" xr:uid="{755453FA-4045-4CF8-822D-4C88476FED03}"/>
    <cellStyle name="Comma 22 6" xfId="11859" xr:uid="{00000000-0005-0000-0000-0000CB100000}"/>
    <cellStyle name="Comma 22 6 2" xfId="29364" xr:uid="{EAA313A2-77EC-4731-9DE4-6AD540FA97B4}"/>
    <cellStyle name="Comma 22 7" xfId="20612" xr:uid="{9FF59098-0F91-4636-B5CE-F57F99B11CE4}"/>
    <cellStyle name="Comma 23" xfId="3376" xr:uid="{00000000-0005-0000-0000-0000CC100000}"/>
    <cellStyle name="Comma 23 2" xfId="4473" xr:uid="{00000000-0005-0000-0000-0000CD100000}"/>
    <cellStyle name="Comma 23 2 2" xfId="6662" xr:uid="{00000000-0005-0000-0000-0000CE100000}"/>
    <cellStyle name="Comma 23 2 2 2" xfId="11039" xr:uid="{00000000-0005-0000-0000-0000CF100000}"/>
    <cellStyle name="Comma 23 2 2 2 2" xfId="19792" xr:uid="{00000000-0005-0000-0000-0000D0100000}"/>
    <cellStyle name="Comma 23 2 2 2 2 2" xfId="37297" xr:uid="{FCC1DB56-AEB5-4191-BB5A-3FFED7660FEB}"/>
    <cellStyle name="Comma 23 2 2 2 3" xfId="28545" xr:uid="{6A9E6BA5-CAA7-4B13-B990-8490F29A1088}"/>
    <cellStyle name="Comma 23 2 2 3" xfId="15416" xr:uid="{00000000-0005-0000-0000-0000D1100000}"/>
    <cellStyle name="Comma 23 2 2 3 2" xfId="32921" xr:uid="{4BBDBFFF-7212-4FF8-B733-B58C826864C9}"/>
    <cellStyle name="Comma 23 2 2 4" xfId="24169" xr:uid="{82BE6E54-8A5A-4A77-A0F6-2BE409D512E6}"/>
    <cellStyle name="Comma 23 2 3" xfId="8851" xr:uid="{00000000-0005-0000-0000-0000D2100000}"/>
    <cellStyle name="Comma 23 2 3 2" xfId="17604" xr:uid="{00000000-0005-0000-0000-0000D3100000}"/>
    <cellStyle name="Comma 23 2 3 2 2" xfId="35109" xr:uid="{C2EC52D4-E115-4296-911E-5C51FE6CFF57}"/>
    <cellStyle name="Comma 23 2 3 3" xfId="26357" xr:uid="{D7801553-0847-4400-A1E0-E921C5934138}"/>
    <cellStyle name="Comma 23 2 4" xfId="13228" xr:uid="{00000000-0005-0000-0000-0000D4100000}"/>
    <cellStyle name="Comma 23 2 4 2" xfId="30733" xr:uid="{D6F8CCC7-DAC3-4C03-951D-58A9B1C05D16}"/>
    <cellStyle name="Comma 23 2 5" xfId="21981" xr:uid="{BCA4924C-9F47-4A82-9B1E-923098650A98}"/>
    <cellStyle name="Comma 23 3" xfId="5568" xr:uid="{00000000-0005-0000-0000-0000D5100000}"/>
    <cellStyle name="Comma 23 3 2" xfId="9945" xr:uid="{00000000-0005-0000-0000-0000D6100000}"/>
    <cellStyle name="Comma 23 3 2 2" xfId="18698" xr:uid="{00000000-0005-0000-0000-0000D7100000}"/>
    <cellStyle name="Comma 23 3 2 2 2" xfId="36203" xr:uid="{DEA5383D-688D-4C35-BF17-091165E256ED}"/>
    <cellStyle name="Comma 23 3 2 3" xfId="27451" xr:uid="{6DF7A6CF-DC88-49DB-A863-77F9836688D9}"/>
    <cellStyle name="Comma 23 3 3" xfId="14322" xr:uid="{00000000-0005-0000-0000-0000D8100000}"/>
    <cellStyle name="Comma 23 3 3 2" xfId="31827" xr:uid="{4F4344AD-4E68-4C03-9E2C-E01E78BE851C}"/>
    <cellStyle name="Comma 23 3 4" xfId="23075" xr:uid="{5581A105-D19A-43D1-B73E-3732DC88CF27}"/>
    <cellStyle name="Comma 23 4" xfId="7757" xr:uid="{00000000-0005-0000-0000-0000D9100000}"/>
    <cellStyle name="Comma 23 4 2" xfId="16510" xr:uid="{00000000-0005-0000-0000-0000DA100000}"/>
    <cellStyle name="Comma 23 4 2 2" xfId="34015" xr:uid="{BD41AEF1-FDBF-42C4-9B6B-E0B73D03A5B0}"/>
    <cellStyle name="Comma 23 4 3" xfId="25263" xr:uid="{16BFC65C-4942-4070-845D-98041A3BDE44}"/>
    <cellStyle name="Comma 23 5" xfId="12134" xr:uid="{00000000-0005-0000-0000-0000DB100000}"/>
    <cellStyle name="Comma 23 5 2" xfId="29639" xr:uid="{5EB76687-269A-4AC1-9AAD-2960AA515B31}"/>
    <cellStyle name="Comma 23 6" xfId="20887" xr:uid="{33AAA7E6-E388-43D2-A809-F864278D5B3A}"/>
    <cellStyle name="Comma 24" xfId="3423" xr:uid="{00000000-0005-0000-0000-0000DC100000}"/>
    <cellStyle name="Comma 24 2" xfId="4520" xr:uid="{00000000-0005-0000-0000-0000DD100000}"/>
    <cellStyle name="Comma 24 2 2" xfId="6709" xr:uid="{00000000-0005-0000-0000-0000DE100000}"/>
    <cellStyle name="Comma 24 2 2 2" xfId="11086" xr:uid="{00000000-0005-0000-0000-0000DF100000}"/>
    <cellStyle name="Comma 24 2 2 2 2" xfId="19839" xr:uid="{00000000-0005-0000-0000-0000E0100000}"/>
    <cellStyle name="Comma 24 2 2 2 2 2" xfId="37344" xr:uid="{74A10885-502B-4E50-ABAE-6602778640F1}"/>
    <cellStyle name="Comma 24 2 2 2 3" xfId="28592" xr:uid="{4ABAC73F-E149-48D5-9F98-3E95367E0B09}"/>
    <cellStyle name="Comma 24 2 2 3" xfId="15463" xr:uid="{00000000-0005-0000-0000-0000E1100000}"/>
    <cellStyle name="Comma 24 2 2 3 2" xfId="32968" xr:uid="{99A0684E-4B49-4750-A04B-F13FDC7C9B7A}"/>
    <cellStyle name="Comma 24 2 2 4" xfId="24216" xr:uid="{C59299A6-6439-463E-9F18-2DD9C3777E75}"/>
    <cellStyle name="Comma 24 2 3" xfId="8898" xr:uid="{00000000-0005-0000-0000-0000E2100000}"/>
    <cellStyle name="Comma 24 2 3 2" xfId="17651" xr:uid="{00000000-0005-0000-0000-0000E3100000}"/>
    <cellStyle name="Comma 24 2 3 2 2" xfId="35156" xr:uid="{E410F82A-8F16-4C1E-843D-7506D1228614}"/>
    <cellStyle name="Comma 24 2 3 3" xfId="26404" xr:uid="{0BBD3B42-D612-4C61-8743-8FB90E6A3179}"/>
    <cellStyle name="Comma 24 2 4" xfId="13275" xr:uid="{00000000-0005-0000-0000-0000E4100000}"/>
    <cellStyle name="Comma 24 2 4 2" xfId="30780" xr:uid="{EC920E9F-ADC1-463C-8FA2-EA5EF29BBF86}"/>
    <cellStyle name="Comma 24 2 5" xfId="22028" xr:uid="{A341E64B-B77D-48E9-AC60-7374CECF3AB0}"/>
    <cellStyle name="Comma 24 3" xfId="5615" xr:uid="{00000000-0005-0000-0000-0000E5100000}"/>
    <cellStyle name="Comma 24 3 2" xfId="9992" xr:uid="{00000000-0005-0000-0000-0000E6100000}"/>
    <cellStyle name="Comma 24 3 2 2" xfId="18745" xr:uid="{00000000-0005-0000-0000-0000E7100000}"/>
    <cellStyle name="Comma 24 3 2 2 2" xfId="36250" xr:uid="{638B2DA5-D3FB-41E1-A206-A91DD0BD90AA}"/>
    <cellStyle name="Comma 24 3 2 3" xfId="27498" xr:uid="{6E89E973-5D5A-4C62-8ACB-0D73806C3756}"/>
    <cellStyle name="Comma 24 3 3" xfId="14369" xr:uid="{00000000-0005-0000-0000-0000E8100000}"/>
    <cellStyle name="Comma 24 3 3 2" xfId="31874" xr:uid="{57843EF9-3501-4889-9629-D05745F94915}"/>
    <cellStyle name="Comma 24 3 4" xfId="23122" xr:uid="{38C739B6-4A5E-41C3-9C25-727111F88146}"/>
    <cellStyle name="Comma 24 4" xfId="7804" xr:uid="{00000000-0005-0000-0000-0000E9100000}"/>
    <cellStyle name="Comma 24 4 2" xfId="16557" xr:uid="{00000000-0005-0000-0000-0000EA100000}"/>
    <cellStyle name="Comma 24 4 2 2" xfId="34062" xr:uid="{FFF3B88E-BD9F-4D11-8B41-112ED1216206}"/>
    <cellStyle name="Comma 24 4 3" xfId="25310" xr:uid="{F7590171-4FB4-435F-BA6C-41D553FC7D58}"/>
    <cellStyle name="Comma 24 5" xfId="12181" xr:uid="{00000000-0005-0000-0000-0000EB100000}"/>
    <cellStyle name="Comma 24 5 2" xfId="29686" xr:uid="{25405489-08F1-4CB8-B40D-5BA2B626F63B}"/>
    <cellStyle name="Comma 24 6" xfId="20934" xr:uid="{E24F4328-C4D3-465D-9BCE-FB3CC9D0E4C9}"/>
    <cellStyle name="Comma 25" xfId="3375" xr:uid="{00000000-0005-0000-0000-0000EC100000}"/>
    <cellStyle name="Comma 25 2" xfId="4472" xr:uid="{00000000-0005-0000-0000-0000ED100000}"/>
    <cellStyle name="Comma 25 2 2" xfId="6661" xr:uid="{00000000-0005-0000-0000-0000EE100000}"/>
    <cellStyle name="Comma 25 2 2 2" xfId="11038" xr:uid="{00000000-0005-0000-0000-0000EF100000}"/>
    <cellStyle name="Comma 25 2 2 2 2" xfId="19791" xr:uid="{00000000-0005-0000-0000-0000F0100000}"/>
    <cellStyle name="Comma 25 2 2 2 2 2" xfId="37296" xr:uid="{F41EC04B-E967-4864-BA01-84AD9D13F59E}"/>
    <cellStyle name="Comma 25 2 2 2 3" xfId="28544" xr:uid="{7B6F5BCE-5160-4B40-BE3D-FEA22921ECFA}"/>
    <cellStyle name="Comma 25 2 2 3" xfId="15415" xr:uid="{00000000-0005-0000-0000-0000F1100000}"/>
    <cellStyle name="Comma 25 2 2 3 2" xfId="32920" xr:uid="{2315FECA-D30E-46B0-8A9E-AC1D734A7643}"/>
    <cellStyle name="Comma 25 2 2 4" xfId="24168" xr:uid="{C1CB78D6-4DDC-4473-9FBA-0DD9351439A3}"/>
    <cellStyle name="Comma 25 2 3" xfId="8850" xr:uid="{00000000-0005-0000-0000-0000F2100000}"/>
    <cellStyle name="Comma 25 2 3 2" xfId="17603" xr:uid="{00000000-0005-0000-0000-0000F3100000}"/>
    <cellStyle name="Comma 25 2 3 2 2" xfId="35108" xr:uid="{48C8F2ED-8100-4F44-B275-262D65400CD6}"/>
    <cellStyle name="Comma 25 2 3 3" xfId="26356" xr:uid="{2FEE2DF8-BE3A-4B53-AC40-D6179673198E}"/>
    <cellStyle name="Comma 25 2 4" xfId="13227" xr:uid="{00000000-0005-0000-0000-0000F4100000}"/>
    <cellStyle name="Comma 25 2 4 2" xfId="30732" xr:uid="{6C74ED07-48E5-47FB-B574-157FAFF9CF7B}"/>
    <cellStyle name="Comma 25 2 5" xfId="21980" xr:uid="{1078F4FE-2EDE-4FAF-AE30-D2698082D559}"/>
    <cellStyle name="Comma 25 3" xfId="5567" xr:uid="{00000000-0005-0000-0000-0000F5100000}"/>
    <cellStyle name="Comma 25 3 2" xfId="9944" xr:uid="{00000000-0005-0000-0000-0000F6100000}"/>
    <cellStyle name="Comma 25 3 2 2" xfId="18697" xr:uid="{00000000-0005-0000-0000-0000F7100000}"/>
    <cellStyle name="Comma 25 3 2 2 2" xfId="36202" xr:uid="{1474E6C9-AE4D-4770-A5CB-07868D46799E}"/>
    <cellStyle name="Comma 25 3 2 3" xfId="27450" xr:uid="{0F06F9C8-21C0-49D3-9C04-E85422F65C0A}"/>
    <cellStyle name="Comma 25 3 3" xfId="14321" xr:uid="{00000000-0005-0000-0000-0000F8100000}"/>
    <cellStyle name="Comma 25 3 3 2" xfId="31826" xr:uid="{A1A807BD-20F6-4F79-AC18-04C0CF5CC6DE}"/>
    <cellStyle name="Comma 25 3 4" xfId="23074" xr:uid="{A7908849-C389-4CD2-99D5-A7A9B0C5AA05}"/>
    <cellStyle name="Comma 25 4" xfId="7756" xr:uid="{00000000-0005-0000-0000-0000F9100000}"/>
    <cellStyle name="Comma 25 4 2" xfId="16509" xr:uid="{00000000-0005-0000-0000-0000FA100000}"/>
    <cellStyle name="Comma 25 4 2 2" xfId="34014" xr:uid="{55A74418-CB5C-4312-89AE-E15B00F313A6}"/>
    <cellStyle name="Comma 25 4 3" xfId="25262" xr:uid="{46C776B9-BDBE-447E-988D-7D980C04B3AC}"/>
    <cellStyle name="Comma 25 5" xfId="12133" xr:uid="{00000000-0005-0000-0000-0000FB100000}"/>
    <cellStyle name="Comma 25 5 2" xfId="29638" xr:uid="{E33B899A-8CE0-4FB7-9F16-E8E9C2C4217F}"/>
    <cellStyle name="Comma 25 6" xfId="20886" xr:uid="{32144A97-6233-4D62-AE49-45B09D4BA66D}"/>
    <cellStyle name="Comma 26" xfId="3926" xr:uid="{00000000-0005-0000-0000-0000FC100000}"/>
    <cellStyle name="Comma 26 2" xfId="6115" xr:uid="{00000000-0005-0000-0000-0000FD100000}"/>
    <cellStyle name="Comma 26 2 2" xfId="10492" xr:uid="{00000000-0005-0000-0000-0000FE100000}"/>
    <cellStyle name="Comma 26 2 2 2" xfId="19245" xr:uid="{00000000-0005-0000-0000-0000FF100000}"/>
    <cellStyle name="Comma 26 2 2 2 2" xfId="36750" xr:uid="{D65BB726-8226-4489-8A9B-C460549A7F6E}"/>
    <cellStyle name="Comma 26 2 2 3" xfId="27998" xr:uid="{D9A9CFD7-1E17-4BCA-8D24-A863960A371B}"/>
    <cellStyle name="Comma 26 2 3" xfId="14869" xr:uid="{00000000-0005-0000-0000-000000110000}"/>
    <cellStyle name="Comma 26 2 3 2" xfId="32374" xr:uid="{00FD2281-7B3B-4AE7-88F1-A745EB47D23B}"/>
    <cellStyle name="Comma 26 2 4" xfId="23622" xr:uid="{8AA11CE3-7538-43EF-AD48-E8BE3816A18A}"/>
    <cellStyle name="Comma 26 3" xfId="8304" xr:uid="{00000000-0005-0000-0000-000001110000}"/>
    <cellStyle name="Comma 26 3 2" xfId="17057" xr:uid="{00000000-0005-0000-0000-000002110000}"/>
    <cellStyle name="Comma 26 3 2 2" xfId="34562" xr:uid="{AF0D5590-779A-4483-BF61-C017F81F6B43}"/>
    <cellStyle name="Comma 26 3 3" xfId="25810" xr:uid="{6A2DD663-A0D0-4BD6-ABD2-3E802FDC9553}"/>
    <cellStyle name="Comma 26 4" xfId="12681" xr:uid="{00000000-0005-0000-0000-000003110000}"/>
    <cellStyle name="Comma 26 4 2" xfId="30186" xr:uid="{71E53EC4-98F6-438F-B162-E9D919AAC6DC}"/>
    <cellStyle name="Comma 26 5" xfId="21434" xr:uid="{26A93BBA-741D-4EA2-92C2-C44628F13FF8}"/>
    <cellStyle name="Comma 27" xfId="5021" xr:uid="{00000000-0005-0000-0000-000004110000}"/>
    <cellStyle name="Comma 27 2" xfId="9398" xr:uid="{00000000-0005-0000-0000-000005110000}"/>
    <cellStyle name="Comma 27 2 2" xfId="18151" xr:uid="{00000000-0005-0000-0000-000006110000}"/>
    <cellStyle name="Comma 27 2 2 2" xfId="35656" xr:uid="{41B18719-7B8B-4F8E-980B-44909E9E7F42}"/>
    <cellStyle name="Comma 27 2 3" xfId="26904" xr:uid="{9F5026CE-76D9-4D77-AFFB-A9011B0ACEF2}"/>
    <cellStyle name="Comma 27 3" xfId="13775" xr:uid="{00000000-0005-0000-0000-000007110000}"/>
    <cellStyle name="Comma 27 3 2" xfId="31280" xr:uid="{DFBCD3FE-96B5-407D-A00B-02B0068CFAFE}"/>
    <cellStyle name="Comma 27 4" xfId="22528" xr:uid="{3F2D90AE-4238-414F-A9EB-1108CDF613DF}"/>
    <cellStyle name="Comma 28" xfId="7210" xr:uid="{00000000-0005-0000-0000-000008110000}"/>
    <cellStyle name="Comma 28 2" xfId="15963" xr:uid="{00000000-0005-0000-0000-000009110000}"/>
    <cellStyle name="Comma 28 2 2" xfId="33468" xr:uid="{FCF0C336-D3EF-46FD-A8B6-38E4E54CF456}"/>
    <cellStyle name="Comma 28 3" xfId="24716" xr:uid="{1EF2C019-F642-400C-BF04-024F0FA39E01}"/>
    <cellStyle name="Comma 29" xfId="11587" xr:uid="{00000000-0005-0000-0000-00000A110000}"/>
    <cellStyle name="Comma 29 2" xfId="29092" xr:uid="{40E9A223-DCE7-4417-A39C-F22A45A1AEA5}"/>
    <cellStyle name="Comma 3" xfId="80" xr:uid="{00000000-0005-0000-0000-00000B110000}"/>
    <cellStyle name="Comma 3 10" xfId="11598" xr:uid="{00000000-0005-0000-0000-00000C110000}"/>
    <cellStyle name="Comma 3 10 2" xfId="29103" xr:uid="{ADCBD8CC-784C-4D3A-8793-74497FE59A2F}"/>
    <cellStyle name="Comma 3 11" xfId="20351" xr:uid="{E9FC8A62-59AA-43B0-B273-52FD5EE747AE}"/>
    <cellStyle name="Comma 3 2" xfId="2933" xr:uid="{00000000-0005-0000-0000-00000D110000}"/>
    <cellStyle name="Comma 3 2 2" xfId="3045" xr:uid="{00000000-0005-0000-0000-00000E110000}"/>
    <cellStyle name="Comma 3 2 2 2" xfId="3321" xr:uid="{00000000-0005-0000-0000-00000F110000}"/>
    <cellStyle name="Comma 3 2 2 2 2" xfId="3874" xr:uid="{00000000-0005-0000-0000-000010110000}"/>
    <cellStyle name="Comma 3 2 2 2 2 2" xfId="4970" xr:uid="{00000000-0005-0000-0000-000011110000}"/>
    <cellStyle name="Comma 3 2 2 2 2 2 2" xfId="7159" xr:uid="{00000000-0005-0000-0000-000012110000}"/>
    <cellStyle name="Comma 3 2 2 2 2 2 2 2" xfId="11536" xr:uid="{00000000-0005-0000-0000-000013110000}"/>
    <cellStyle name="Comma 3 2 2 2 2 2 2 2 2" xfId="20289" xr:uid="{00000000-0005-0000-0000-000014110000}"/>
    <cellStyle name="Comma 3 2 2 2 2 2 2 2 2 2" xfId="37794" xr:uid="{B9DF0471-9CE3-48C6-AA25-264684C9FCA6}"/>
    <cellStyle name="Comma 3 2 2 2 2 2 2 2 3" xfId="29042" xr:uid="{739C033A-28B7-4637-A5B1-A4880F7EA4CE}"/>
    <cellStyle name="Comma 3 2 2 2 2 2 2 3" xfId="15913" xr:uid="{00000000-0005-0000-0000-000015110000}"/>
    <cellStyle name="Comma 3 2 2 2 2 2 2 3 2" xfId="33418" xr:uid="{E3966C42-DA97-4DB0-B386-18E3F6C5E857}"/>
    <cellStyle name="Comma 3 2 2 2 2 2 2 4" xfId="24666" xr:uid="{3F737C81-38FF-4E2D-981E-DF667FC2B4A4}"/>
    <cellStyle name="Comma 3 2 2 2 2 2 3" xfId="9348" xr:uid="{00000000-0005-0000-0000-000016110000}"/>
    <cellStyle name="Comma 3 2 2 2 2 2 3 2" xfId="18101" xr:uid="{00000000-0005-0000-0000-000017110000}"/>
    <cellStyle name="Comma 3 2 2 2 2 2 3 2 2" xfId="35606" xr:uid="{37A6EE6F-00FA-4292-8516-2CCFE0C64DCB}"/>
    <cellStyle name="Comma 3 2 2 2 2 2 3 3" xfId="26854" xr:uid="{60C88EA7-376D-40B2-A942-2186D5229AB3}"/>
    <cellStyle name="Comma 3 2 2 2 2 2 4" xfId="13725" xr:uid="{00000000-0005-0000-0000-000018110000}"/>
    <cellStyle name="Comma 3 2 2 2 2 2 4 2" xfId="31230" xr:uid="{A057B600-433F-4509-826C-3DA787D127EA}"/>
    <cellStyle name="Comma 3 2 2 2 2 2 5" xfId="22478" xr:uid="{102CE0AA-91B2-49C3-82E0-8B7EDB68F93A}"/>
    <cellStyle name="Comma 3 2 2 2 2 3" xfId="6065" xr:uid="{00000000-0005-0000-0000-000019110000}"/>
    <cellStyle name="Comma 3 2 2 2 2 3 2" xfId="10442" xr:uid="{00000000-0005-0000-0000-00001A110000}"/>
    <cellStyle name="Comma 3 2 2 2 2 3 2 2" xfId="19195" xr:uid="{00000000-0005-0000-0000-00001B110000}"/>
    <cellStyle name="Comma 3 2 2 2 2 3 2 2 2" xfId="36700" xr:uid="{622D99F0-A951-4639-9CCA-053C778A9B85}"/>
    <cellStyle name="Comma 3 2 2 2 2 3 2 3" xfId="27948" xr:uid="{2DA94A05-4BF9-4DBB-A2D6-8DB026F482D5}"/>
    <cellStyle name="Comma 3 2 2 2 2 3 3" xfId="14819" xr:uid="{00000000-0005-0000-0000-00001C110000}"/>
    <cellStyle name="Comma 3 2 2 2 2 3 3 2" xfId="32324" xr:uid="{89EB6718-0CC8-4820-9130-7F2ED077AF60}"/>
    <cellStyle name="Comma 3 2 2 2 2 3 4" xfId="23572" xr:uid="{FD3EFC15-E301-4084-87AA-600971C42854}"/>
    <cellStyle name="Comma 3 2 2 2 2 4" xfId="8254" xr:uid="{00000000-0005-0000-0000-00001D110000}"/>
    <cellStyle name="Comma 3 2 2 2 2 4 2" xfId="17007" xr:uid="{00000000-0005-0000-0000-00001E110000}"/>
    <cellStyle name="Comma 3 2 2 2 2 4 2 2" xfId="34512" xr:uid="{11BB1EFF-EC58-4CE9-A9A0-2091B6393C16}"/>
    <cellStyle name="Comma 3 2 2 2 2 4 3" xfId="25760" xr:uid="{EC9864B7-3720-4E8C-B2B6-2A90C9711D98}"/>
    <cellStyle name="Comma 3 2 2 2 2 5" xfId="12631" xr:uid="{00000000-0005-0000-0000-00001F110000}"/>
    <cellStyle name="Comma 3 2 2 2 2 5 2" xfId="30136" xr:uid="{7B7F46B5-A0DB-4CE3-B8A4-6441591838E9}"/>
    <cellStyle name="Comma 3 2 2 2 2 6" xfId="21384" xr:uid="{B3B9E82F-5944-408D-A53B-4CE340C9394B}"/>
    <cellStyle name="Comma 3 2 2 2 3" xfId="4422" xr:uid="{00000000-0005-0000-0000-000020110000}"/>
    <cellStyle name="Comma 3 2 2 2 3 2" xfId="6611" xr:uid="{00000000-0005-0000-0000-000021110000}"/>
    <cellStyle name="Comma 3 2 2 2 3 2 2" xfId="10988" xr:uid="{00000000-0005-0000-0000-000022110000}"/>
    <cellStyle name="Comma 3 2 2 2 3 2 2 2" xfId="19741" xr:uid="{00000000-0005-0000-0000-000023110000}"/>
    <cellStyle name="Comma 3 2 2 2 3 2 2 2 2" xfId="37246" xr:uid="{CC0E358E-E275-4725-8E40-E4794179E3B3}"/>
    <cellStyle name="Comma 3 2 2 2 3 2 2 3" xfId="28494" xr:uid="{FCF2B930-AE93-49DC-9ABD-D5F333F2FCDC}"/>
    <cellStyle name="Comma 3 2 2 2 3 2 3" xfId="15365" xr:uid="{00000000-0005-0000-0000-000024110000}"/>
    <cellStyle name="Comma 3 2 2 2 3 2 3 2" xfId="32870" xr:uid="{ADE3A061-4228-410B-B7F5-04E72E63D8FC}"/>
    <cellStyle name="Comma 3 2 2 2 3 2 4" xfId="24118" xr:uid="{5AC8320E-6F1B-4AF1-9044-83494EC12F61}"/>
    <cellStyle name="Comma 3 2 2 2 3 3" xfId="8800" xr:uid="{00000000-0005-0000-0000-000025110000}"/>
    <cellStyle name="Comma 3 2 2 2 3 3 2" xfId="17553" xr:uid="{00000000-0005-0000-0000-000026110000}"/>
    <cellStyle name="Comma 3 2 2 2 3 3 2 2" xfId="35058" xr:uid="{3584F97C-9E1C-42B5-B254-33E97AB6D8CE}"/>
    <cellStyle name="Comma 3 2 2 2 3 3 3" xfId="26306" xr:uid="{F24F2345-32EE-4E14-9097-3BDBBBC8CF85}"/>
    <cellStyle name="Comma 3 2 2 2 3 4" xfId="13177" xr:uid="{00000000-0005-0000-0000-000027110000}"/>
    <cellStyle name="Comma 3 2 2 2 3 4 2" xfId="30682" xr:uid="{BCE5820C-1286-4567-B62B-10F83DD6BF1E}"/>
    <cellStyle name="Comma 3 2 2 2 3 5" xfId="21930" xr:uid="{16B65DEB-89A7-493F-A739-801D175B6712}"/>
    <cellStyle name="Comma 3 2 2 2 4" xfId="5517" xr:uid="{00000000-0005-0000-0000-000028110000}"/>
    <cellStyle name="Comma 3 2 2 2 4 2" xfId="9894" xr:uid="{00000000-0005-0000-0000-000029110000}"/>
    <cellStyle name="Comma 3 2 2 2 4 2 2" xfId="18647" xr:uid="{00000000-0005-0000-0000-00002A110000}"/>
    <cellStyle name="Comma 3 2 2 2 4 2 2 2" xfId="36152" xr:uid="{4ECD1676-9E45-4458-B76B-6F120F059699}"/>
    <cellStyle name="Comma 3 2 2 2 4 2 3" xfId="27400" xr:uid="{970D6A4F-76EC-49F2-A8B2-7DDE931D3A1B}"/>
    <cellStyle name="Comma 3 2 2 2 4 3" xfId="14271" xr:uid="{00000000-0005-0000-0000-00002B110000}"/>
    <cellStyle name="Comma 3 2 2 2 4 3 2" xfId="31776" xr:uid="{713372B4-01F9-45E3-A664-340121F77982}"/>
    <cellStyle name="Comma 3 2 2 2 4 4" xfId="23024" xr:uid="{0A6506D6-D872-4526-90BD-8A0518D82395}"/>
    <cellStyle name="Comma 3 2 2 2 5" xfId="7706" xr:uid="{00000000-0005-0000-0000-00002C110000}"/>
    <cellStyle name="Comma 3 2 2 2 5 2" xfId="16459" xr:uid="{00000000-0005-0000-0000-00002D110000}"/>
    <cellStyle name="Comma 3 2 2 2 5 2 2" xfId="33964" xr:uid="{35F5E87C-C82E-4B01-AF0B-5E0907ADB0C0}"/>
    <cellStyle name="Comma 3 2 2 2 5 3" xfId="25212" xr:uid="{914FEE7A-95D7-4316-B91B-E9AE55B1442A}"/>
    <cellStyle name="Comma 3 2 2 2 6" xfId="12083" xr:uid="{00000000-0005-0000-0000-00002E110000}"/>
    <cellStyle name="Comma 3 2 2 2 6 2" xfId="29588" xr:uid="{C85F0148-BF68-484E-9F18-E2065BEF1AE8}"/>
    <cellStyle name="Comma 3 2 2 2 7" xfId="20836" xr:uid="{8AE9E54C-3F4C-4B95-91EE-C94826821071}"/>
    <cellStyle name="Comma 3 2 2 3" xfId="3600" xr:uid="{00000000-0005-0000-0000-00002F110000}"/>
    <cellStyle name="Comma 3 2 2 3 2" xfId="4696" xr:uid="{00000000-0005-0000-0000-000030110000}"/>
    <cellStyle name="Comma 3 2 2 3 2 2" xfId="6885" xr:uid="{00000000-0005-0000-0000-000031110000}"/>
    <cellStyle name="Comma 3 2 2 3 2 2 2" xfId="11262" xr:uid="{00000000-0005-0000-0000-000032110000}"/>
    <cellStyle name="Comma 3 2 2 3 2 2 2 2" xfId="20015" xr:uid="{00000000-0005-0000-0000-000033110000}"/>
    <cellStyle name="Comma 3 2 2 3 2 2 2 2 2" xfId="37520" xr:uid="{BF2838CF-BD8D-4783-BB60-9C1281775967}"/>
    <cellStyle name="Comma 3 2 2 3 2 2 2 3" xfId="28768" xr:uid="{494FCD5C-C512-4231-8F36-7A85C9891DA9}"/>
    <cellStyle name="Comma 3 2 2 3 2 2 3" xfId="15639" xr:uid="{00000000-0005-0000-0000-000034110000}"/>
    <cellStyle name="Comma 3 2 2 3 2 2 3 2" xfId="33144" xr:uid="{28725671-038C-4A58-848D-EF7EFE12A5B1}"/>
    <cellStyle name="Comma 3 2 2 3 2 2 4" xfId="24392" xr:uid="{3252C98A-0F36-4E69-8EC5-3EC05A75B5B2}"/>
    <cellStyle name="Comma 3 2 2 3 2 3" xfId="9074" xr:uid="{00000000-0005-0000-0000-000035110000}"/>
    <cellStyle name="Comma 3 2 2 3 2 3 2" xfId="17827" xr:uid="{00000000-0005-0000-0000-000036110000}"/>
    <cellStyle name="Comma 3 2 2 3 2 3 2 2" xfId="35332" xr:uid="{89AD9BBE-7D52-47F4-B456-76EA7CD146D4}"/>
    <cellStyle name="Comma 3 2 2 3 2 3 3" xfId="26580" xr:uid="{C9EBA8E5-B802-4611-969E-F2C593396373}"/>
    <cellStyle name="Comma 3 2 2 3 2 4" xfId="13451" xr:uid="{00000000-0005-0000-0000-000037110000}"/>
    <cellStyle name="Comma 3 2 2 3 2 4 2" xfId="30956" xr:uid="{C2A3F099-42AC-45B0-8086-ECA7CC18B389}"/>
    <cellStyle name="Comma 3 2 2 3 2 5" xfId="22204" xr:uid="{F6593DD4-FBD4-4F98-9DCD-22F8C3CB7440}"/>
    <cellStyle name="Comma 3 2 2 3 3" xfId="5791" xr:uid="{00000000-0005-0000-0000-000038110000}"/>
    <cellStyle name="Comma 3 2 2 3 3 2" xfId="10168" xr:uid="{00000000-0005-0000-0000-000039110000}"/>
    <cellStyle name="Comma 3 2 2 3 3 2 2" xfId="18921" xr:uid="{00000000-0005-0000-0000-00003A110000}"/>
    <cellStyle name="Comma 3 2 2 3 3 2 2 2" xfId="36426" xr:uid="{E64DD0EB-6529-44A3-92C8-C35F406A223B}"/>
    <cellStyle name="Comma 3 2 2 3 3 2 3" xfId="27674" xr:uid="{65635C28-AB7C-4241-9AB0-5E5A2364DB3E}"/>
    <cellStyle name="Comma 3 2 2 3 3 3" xfId="14545" xr:uid="{00000000-0005-0000-0000-00003B110000}"/>
    <cellStyle name="Comma 3 2 2 3 3 3 2" xfId="32050" xr:uid="{603DEF51-7265-4C52-AF09-0A156780E451}"/>
    <cellStyle name="Comma 3 2 2 3 3 4" xfId="23298" xr:uid="{4C9A8F5D-4E39-48D6-91E4-F2104494B87F}"/>
    <cellStyle name="Comma 3 2 2 3 4" xfId="7980" xr:uid="{00000000-0005-0000-0000-00003C110000}"/>
    <cellStyle name="Comma 3 2 2 3 4 2" xfId="16733" xr:uid="{00000000-0005-0000-0000-00003D110000}"/>
    <cellStyle name="Comma 3 2 2 3 4 2 2" xfId="34238" xr:uid="{71F0BF67-B429-4C73-BE3E-4638E23CDEF8}"/>
    <cellStyle name="Comma 3 2 2 3 4 3" xfId="25486" xr:uid="{86C61CE1-8E60-4220-ABD9-A37BC8C6A26B}"/>
    <cellStyle name="Comma 3 2 2 3 5" xfId="12357" xr:uid="{00000000-0005-0000-0000-00003E110000}"/>
    <cellStyle name="Comma 3 2 2 3 5 2" xfId="29862" xr:uid="{924472A6-4E62-4C7A-8D1F-1CF8B3247048}"/>
    <cellStyle name="Comma 3 2 2 3 6" xfId="21110" xr:uid="{42CE447B-515A-43DC-8A5F-D60ABE66D03B}"/>
    <cellStyle name="Comma 3 2 2 4" xfId="4148" xr:uid="{00000000-0005-0000-0000-00003F110000}"/>
    <cellStyle name="Comma 3 2 2 4 2" xfId="6337" xr:uid="{00000000-0005-0000-0000-000040110000}"/>
    <cellStyle name="Comma 3 2 2 4 2 2" xfId="10714" xr:uid="{00000000-0005-0000-0000-000041110000}"/>
    <cellStyle name="Comma 3 2 2 4 2 2 2" xfId="19467" xr:uid="{00000000-0005-0000-0000-000042110000}"/>
    <cellStyle name="Comma 3 2 2 4 2 2 2 2" xfId="36972" xr:uid="{16603620-1307-4047-BF5F-8421F658E41A}"/>
    <cellStyle name="Comma 3 2 2 4 2 2 3" xfId="28220" xr:uid="{E8194581-E04A-4B84-A37A-68A7E3B3DCA7}"/>
    <cellStyle name="Comma 3 2 2 4 2 3" xfId="15091" xr:uid="{00000000-0005-0000-0000-000043110000}"/>
    <cellStyle name="Comma 3 2 2 4 2 3 2" xfId="32596" xr:uid="{76B4146D-2D34-48C8-9434-93AA52582CC8}"/>
    <cellStyle name="Comma 3 2 2 4 2 4" xfId="23844" xr:uid="{615C63F7-FED8-4726-BF46-B1197296C49A}"/>
    <cellStyle name="Comma 3 2 2 4 3" xfId="8526" xr:uid="{00000000-0005-0000-0000-000044110000}"/>
    <cellStyle name="Comma 3 2 2 4 3 2" xfId="17279" xr:uid="{00000000-0005-0000-0000-000045110000}"/>
    <cellStyle name="Comma 3 2 2 4 3 2 2" xfId="34784" xr:uid="{35466796-24C1-418D-8EDA-49CB42BD1524}"/>
    <cellStyle name="Comma 3 2 2 4 3 3" xfId="26032" xr:uid="{A95B00D4-94BD-4A3C-A2CB-7607508F8F1D}"/>
    <cellStyle name="Comma 3 2 2 4 4" xfId="12903" xr:uid="{00000000-0005-0000-0000-000046110000}"/>
    <cellStyle name="Comma 3 2 2 4 4 2" xfId="30408" xr:uid="{CC69EE82-5815-4B85-B8A2-589774D7F0EC}"/>
    <cellStyle name="Comma 3 2 2 4 5" xfId="21656" xr:uid="{F5BC86E3-1E3B-4C1E-9D30-91ADC31334E9}"/>
    <cellStyle name="Comma 3 2 2 5" xfId="5243" xr:uid="{00000000-0005-0000-0000-000047110000}"/>
    <cellStyle name="Comma 3 2 2 5 2" xfId="9620" xr:uid="{00000000-0005-0000-0000-000048110000}"/>
    <cellStyle name="Comma 3 2 2 5 2 2" xfId="18373" xr:uid="{00000000-0005-0000-0000-000049110000}"/>
    <cellStyle name="Comma 3 2 2 5 2 2 2" xfId="35878" xr:uid="{5E46FEBB-F8FA-42F0-82CD-68AB9EA9E246}"/>
    <cellStyle name="Comma 3 2 2 5 2 3" xfId="27126" xr:uid="{69C3D492-033E-43D5-AAB6-7B3B6CB37A9B}"/>
    <cellStyle name="Comma 3 2 2 5 3" xfId="13997" xr:uid="{00000000-0005-0000-0000-00004A110000}"/>
    <cellStyle name="Comma 3 2 2 5 3 2" xfId="31502" xr:uid="{54732062-2275-46B5-ADB4-29315091F910}"/>
    <cellStyle name="Comma 3 2 2 5 4" xfId="22750" xr:uid="{FF136D47-292B-48D7-B5DE-E2675742249F}"/>
    <cellStyle name="Comma 3 2 2 6" xfId="7432" xr:uid="{00000000-0005-0000-0000-00004B110000}"/>
    <cellStyle name="Comma 3 2 2 6 2" xfId="16185" xr:uid="{00000000-0005-0000-0000-00004C110000}"/>
    <cellStyle name="Comma 3 2 2 6 2 2" xfId="33690" xr:uid="{AEE84EC5-8112-4A6E-B6CA-29B7E42764C5}"/>
    <cellStyle name="Comma 3 2 2 6 3" xfId="24938" xr:uid="{88456B68-CF8B-4BDF-9167-44A840F40A0F}"/>
    <cellStyle name="Comma 3 2 2 7" xfId="11809" xr:uid="{00000000-0005-0000-0000-00004D110000}"/>
    <cellStyle name="Comma 3 2 2 7 2" xfId="29314" xr:uid="{89A59AB5-D0E0-4093-8369-F05B1393B40E}"/>
    <cellStyle name="Comma 3 2 2 8" xfId="20562" xr:uid="{608C15F2-6BBF-487C-84D5-508681E40008}"/>
    <cellStyle name="Comma 3 2 3" xfId="3209" xr:uid="{00000000-0005-0000-0000-00004E110000}"/>
    <cellStyle name="Comma 3 2 3 2" xfId="3762" xr:uid="{00000000-0005-0000-0000-00004F110000}"/>
    <cellStyle name="Comma 3 2 3 2 2" xfId="4858" xr:uid="{00000000-0005-0000-0000-000050110000}"/>
    <cellStyle name="Comma 3 2 3 2 2 2" xfId="7047" xr:uid="{00000000-0005-0000-0000-000051110000}"/>
    <cellStyle name="Comma 3 2 3 2 2 2 2" xfId="11424" xr:uid="{00000000-0005-0000-0000-000052110000}"/>
    <cellStyle name="Comma 3 2 3 2 2 2 2 2" xfId="20177" xr:uid="{00000000-0005-0000-0000-000053110000}"/>
    <cellStyle name="Comma 3 2 3 2 2 2 2 2 2" xfId="37682" xr:uid="{76F24D24-84DB-4E78-AECE-E0BB86116E6F}"/>
    <cellStyle name="Comma 3 2 3 2 2 2 2 3" xfId="28930" xr:uid="{A7AD9FFC-9038-4B0B-9921-651828AC1DEE}"/>
    <cellStyle name="Comma 3 2 3 2 2 2 3" xfId="15801" xr:uid="{00000000-0005-0000-0000-000054110000}"/>
    <cellStyle name="Comma 3 2 3 2 2 2 3 2" xfId="33306" xr:uid="{AABB1AB4-1277-4AA0-A4AE-E3C6C3C2EE2C}"/>
    <cellStyle name="Comma 3 2 3 2 2 2 4" xfId="24554" xr:uid="{013E7F87-1639-4DE9-8311-5B578F36E55A}"/>
    <cellStyle name="Comma 3 2 3 2 2 3" xfId="9236" xr:uid="{00000000-0005-0000-0000-000055110000}"/>
    <cellStyle name="Comma 3 2 3 2 2 3 2" xfId="17989" xr:uid="{00000000-0005-0000-0000-000056110000}"/>
    <cellStyle name="Comma 3 2 3 2 2 3 2 2" xfId="35494" xr:uid="{BC858241-A947-47D9-89DD-6B39B07404A4}"/>
    <cellStyle name="Comma 3 2 3 2 2 3 3" xfId="26742" xr:uid="{EB93AD23-38A3-4412-AF5A-C907714427E3}"/>
    <cellStyle name="Comma 3 2 3 2 2 4" xfId="13613" xr:uid="{00000000-0005-0000-0000-000057110000}"/>
    <cellStyle name="Comma 3 2 3 2 2 4 2" xfId="31118" xr:uid="{A15BAD60-3AE9-4629-87F0-4BD30AC185B8}"/>
    <cellStyle name="Comma 3 2 3 2 2 5" xfId="22366" xr:uid="{CB1443DF-75F6-46DB-AAE9-657DA806AC95}"/>
    <cellStyle name="Comma 3 2 3 2 3" xfId="5953" xr:uid="{00000000-0005-0000-0000-000058110000}"/>
    <cellStyle name="Comma 3 2 3 2 3 2" xfId="10330" xr:uid="{00000000-0005-0000-0000-000059110000}"/>
    <cellStyle name="Comma 3 2 3 2 3 2 2" xfId="19083" xr:uid="{00000000-0005-0000-0000-00005A110000}"/>
    <cellStyle name="Comma 3 2 3 2 3 2 2 2" xfId="36588" xr:uid="{C696312B-3E92-46F7-8401-E8381758B4E2}"/>
    <cellStyle name="Comma 3 2 3 2 3 2 3" xfId="27836" xr:uid="{04EFCFE3-B278-4257-AE64-F47C8132539D}"/>
    <cellStyle name="Comma 3 2 3 2 3 3" xfId="14707" xr:uid="{00000000-0005-0000-0000-00005B110000}"/>
    <cellStyle name="Comma 3 2 3 2 3 3 2" xfId="32212" xr:uid="{372B6F11-B929-4490-8703-F83DF1629D49}"/>
    <cellStyle name="Comma 3 2 3 2 3 4" xfId="23460" xr:uid="{93DCC6F7-312E-4A48-B737-4185FC9F1E42}"/>
    <cellStyle name="Comma 3 2 3 2 4" xfId="8142" xr:uid="{00000000-0005-0000-0000-00005C110000}"/>
    <cellStyle name="Comma 3 2 3 2 4 2" xfId="16895" xr:uid="{00000000-0005-0000-0000-00005D110000}"/>
    <cellStyle name="Comma 3 2 3 2 4 2 2" xfId="34400" xr:uid="{DC7C1A3B-B4CF-4D47-ADDF-280C1199AFFC}"/>
    <cellStyle name="Comma 3 2 3 2 4 3" xfId="25648" xr:uid="{9D38D761-4648-4D6E-AAD3-00FF8ABB01C2}"/>
    <cellStyle name="Comma 3 2 3 2 5" xfId="12519" xr:uid="{00000000-0005-0000-0000-00005E110000}"/>
    <cellStyle name="Comma 3 2 3 2 5 2" xfId="30024" xr:uid="{F8857B0B-B719-451D-864E-F36F202930C5}"/>
    <cellStyle name="Comma 3 2 3 2 6" xfId="21272" xr:uid="{AEDEDC55-59FE-416B-9D3D-C15888DFAF9D}"/>
    <cellStyle name="Comma 3 2 3 3" xfId="4310" xr:uid="{00000000-0005-0000-0000-00005F110000}"/>
    <cellStyle name="Comma 3 2 3 3 2" xfId="6499" xr:uid="{00000000-0005-0000-0000-000060110000}"/>
    <cellStyle name="Comma 3 2 3 3 2 2" xfId="10876" xr:uid="{00000000-0005-0000-0000-000061110000}"/>
    <cellStyle name="Comma 3 2 3 3 2 2 2" xfId="19629" xr:uid="{00000000-0005-0000-0000-000062110000}"/>
    <cellStyle name="Comma 3 2 3 3 2 2 2 2" xfId="37134" xr:uid="{574C9A7F-3EBA-49E9-8B24-46ECA8024530}"/>
    <cellStyle name="Comma 3 2 3 3 2 2 3" xfId="28382" xr:uid="{8343B1FC-B748-42B5-B849-519DCA138B90}"/>
    <cellStyle name="Comma 3 2 3 3 2 3" xfId="15253" xr:uid="{00000000-0005-0000-0000-000063110000}"/>
    <cellStyle name="Comma 3 2 3 3 2 3 2" xfId="32758" xr:uid="{0DAB9453-E255-4D28-8410-75CB756D450A}"/>
    <cellStyle name="Comma 3 2 3 3 2 4" xfId="24006" xr:uid="{77928DA1-CFA8-40E6-AFE4-67B8D100B90D}"/>
    <cellStyle name="Comma 3 2 3 3 3" xfId="8688" xr:uid="{00000000-0005-0000-0000-000064110000}"/>
    <cellStyle name="Comma 3 2 3 3 3 2" xfId="17441" xr:uid="{00000000-0005-0000-0000-000065110000}"/>
    <cellStyle name="Comma 3 2 3 3 3 2 2" xfId="34946" xr:uid="{192D352E-AE02-455E-9BED-69600D3D1901}"/>
    <cellStyle name="Comma 3 2 3 3 3 3" xfId="26194" xr:uid="{A408AA6C-5DD7-41F6-BBDD-B80F8E18643E}"/>
    <cellStyle name="Comma 3 2 3 3 4" xfId="13065" xr:uid="{00000000-0005-0000-0000-000066110000}"/>
    <cellStyle name="Comma 3 2 3 3 4 2" xfId="30570" xr:uid="{D7E1AE97-DE0A-4182-9BB7-EAD284B5BF49}"/>
    <cellStyle name="Comma 3 2 3 3 5" xfId="21818" xr:uid="{7CB27412-B37B-496F-98D6-074AE5369693}"/>
    <cellStyle name="Comma 3 2 3 4" xfId="5405" xr:uid="{00000000-0005-0000-0000-000067110000}"/>
    <cellStyle name="Comma 3 2 3 4 2" xfId="9782" xr:uid="{00000000-0005-0000-0000-000068110000}"/>
    <cellStyle name="Comma 3 2 3 4 2 2" xfId="18535" xr:uid="{00000000-0005-0000-0000-000069110000}"/>
    <cellStyle name="Comma 3 2 3 4 2 2 2" xfId="36040" xr:uid="{DA335AE0-D365-44BC-8631-F38FA4605CA2}"/>
    <cellStyle name="Comma 3 2 3 4 2 3" xfId="27288" xr:uid="{EB11BC7F-6798-46E6-8BB3-BC2DF401DA4C}"/>
    <cellStyle name="Comma 3 2 3 4 3" xfId="14159" xr:uid="{00000000-0005-0000-0000-00006A110000}"/>
    <cellStyle name="Comma 3 2 3 4 3 2" xfId="31664" xr:uid="{905E4E99-D0A8-4212-AFC9-49D62592DB1B}"/>
    <cellStyle name="Comma 3 2 3 4 4" xfId="22912" xr:uid="{51E6B22E-74F3-4766-A19D-BB966D609B57}"/>
    <cellStyle name="Comma 3 2 3 5" xfId="7594" xr:uid="{00000000-0005-0000-0000-00006B110000}"/>
    <cellStyle name="Comma 3 2 3 5 2" xfId="16347" xr:uid="{00000000-0005-0000-0000-00006C110000}"/>
    <cellStyle name="Comma 3 2 3 5 2 2" xfId="33852" xr:uid="{F8D9C5F9-9ED9-46CC-8B30-E8EB4B4D0A87}"/>
    <cellStyle name="Comma 3 2 3 5 3" xfId="25100" xr:uid="{A4C93F47-7C57-44B8-B310-CD5C27B5B2BD}"/>
    <cellStyle name="Comma 3 2 3 6" xfId="11971" xr:uid="{00000000-0005-0000-0000-00006D110000}"/>
    <cellStyle name="Comma 3 2 3 6 2" xfId="29476" xr:uid="{12EF0724-2415-408A-A3C5-BCD7A401612B}"/>
    <cellStyle name="Comma 3 2 3 7" xfId="20724" xr:uid="{6B66CD90-079B-4854-885A-C1E8238C3745}"/>
    <cellStyle name="Comma 3 2 4" xfId="3488" xr:uid="{00000000-0005-0000-0000-00006E110000}"/>
    <cellStyle name="Comma 3 2 4 2" xfId="4584" xr:uid="{00000000-0005-0000-0000-00006F110000}"/>
    <cellStyle name="Comma 3 2 4 2 2" xfId="6773" xr:uid="{00000000-0005-0000-0000-000070110000}"/>
    <cellStyle name="Comma 3 2 4 2 2 2" xfId="11150" xr:uid="{00000000-0005-0000-0000-000071110000}"/>
    <cellStyle name="Comma 3 2 4 2 2 2 2" xfId="19903" xr:uid="{00000000-0005-0000-0000-000072110000}"/>
    <cellStyle name="Comma 3 2 4 2 2 2 2 2" xfId="37408" xr:uid="{E1C86C8E-FD03-4FD5-86F7-196E0146F9D9}"/>
    <cellStyle name="Comma 3 2 4 2 2 2 3" xfId="28656" xr:uid="{442972C4-7081-4578-A597-35A5860EA3D7}"/>
    <cellStyle name="Comma 3 2 4 2 2 3" xfId="15527" xr:uid="{00000000-0005-0000-0000-000073110000}"/>
    <cellStyle name="Comma 3 2 4 2 2 3 2" xfId="33032" xr:uid="{7E461F32-3723-4B4B-82AE-E13B926126DA}"/>
    <cellStyle name="Comma 3 2 4 2 2 4" xfId="24280" xr:uid="{5FBFD7AE-EAEB-47F2-9BB6-F118CD80B05A}"/>
    <cellStyle name="Comma 3 2 4 2 3" xfId="8962" xr:uid="{00000000-0005-0000-0000-000074110000}"/>
    <cellStyle name="Comma 3 2 4 2 3 2" xfId="17715" xr:uid="{00000000-0005-0000-0000-000075110000}"/>
    <cellStyle name="Comma 3 2 4 2 3 2 2" xfId="35220" xr:uid="{FB8B13AA-1DD2-4A55-80CB-B79B925E3116}"/>
    <cellStyle name="Comma 3 2 4 2 3 3" xfId="26468" xr:uid="{1D371F3F-5282-4E5C-BFBF-F199EC7D04F9}"/>
    <cellStyle name="Comma 3 2 4 2 4" xfId="13339" xr:uid="{00000000-0005-0000-0000-000076110000}"/>
    <cellStyle name="Comma 3 2 4 2 4 2" xfId="30844" xr:uid="{FF6ECE63-0D0D-4D8E-944F-14CB03A0151F}"/>
    <cellStyle name="Comma 3 2 4 2 5" xfId="22092" xr:uid="{86C91122-D04C-4330-AD80-762E0882C430}"/>
    <cellStyle name="Comma 3 2 4 3" xfId="5679" xr:uid="{00000000-0005-0000-0000-000077110000}"/>
    <cellStyle name="Comma 3 2 4 3 2" xfId="10056" xr:uid="{00000000-0005-0000-0000-000078110000}"/>
    <cellStyle name="Comma 3 2 4 3 2 2" xfId="18809" xr:uid="{00000000-0005-0000-0000-000079110000}"/>
    <cellStyle name="Comma 3 2 4 3 2 2 2" xfId="36314" xr:uid="{E6172DE4-6D81-4E64-BE19-B362F5BD67D3}"/>
    <cellStyle name="Comma 3 2 4 3 2 3" xfId="27562" xr:uid="{0DA99B3F-3E16-4320-ACE0-85A928793A0F}"/>
    <cellStyle name="Comma 3 2 4 3 3" xfId="14433" xr:uid="{00000000-0005-0000-0000-00007A110000}"/>
    <cellStyle name="Comma 3 2 4 3 3 2" xfId="31938" xr:uid="{18F9BDA9-C194-447E-BDF8-4E8381ACA2F2}"/>
    <cellStyle name="Comma 3 2 4 3 4" xfId="23186" xr:uid="{CCDFE186-B08F-4188-A60D-308316F14739}"/>
    <cellStyle name="Comma 3 2 4 4" xfId="7868" xr:uid="{00000000-0005-0000-0000-00007B110000}"/>
    <cellStyle name="Comma 3 2 4 4 2" xfId="16621" xr:uid="{00000000-0005-0000-0000-00007C110000}"/>
    <cellStyle name="Comma 3 2 4 4 2 2" xfId="34126" xr:uid="{5F592F69-14DE-430B-B4FB-4BAC27BCBD3C}"/>
    <cellStyle name="Comma 3 2 4 4 3" xfId="25374" xr:uid="{A77360E4-7E94-4897-845A-8CC4E967B52F}"/>
    <cellStyle name="Comma 3 2 4 5" xfId="12245" xr:uid="{00000000-0005-0000-0000-00007D110000}"/>
    <cellStyle name="Comma 3 2 4 5 2" xfId="29750" xr:uid="{F7E40A06-BA5F-467A-9576-D74198A3BE23}"/>
    <cellStyle name="Comma 3 2 4 6" xfId="20998" xr:uid="{DCA50C14-779A-4477-9458-E1D27993D396}"/>
    <cellStyle name="Comma 3 2 5" xfId="4036" xr:uid="{00000000-0005-0000-0000-00007E110000}"/>
    <cellStyle name="Comma 3 2 5 2" xfId="6225" xr:uid="{00000000-0005-0000-0000-00007F110000}"/>
    <cellStyle name="Comma 3 2 5 2 2" xfId="10602" xr:uid="{00000000-0005-0000-0000-000080110000}"/>
    <cellStyle name="Comma 3 2 5 2 2 2" xfId="19355" xr:uid="{00000000-0005-0000-0000-000081110000}"/>
    <cellStyle name="Comma 3 2 5 2 2 2 2" xfId="36860" xr:uid="{DED9C6D5-A4C6-4152-93A7-048B75DDBFEA}"/>
    <cellStyle name="Comma 3 2 5 2 2 3" xfId="28108" xr:uid="{7F20F8AA-CEA6-406F-BE34-ED49254DCA47}"/>
    <cellStyle name="Comma 3 2 5 2 3" xfId="14979" xr:uid="{00000000-0005-0000-0000-000082110000}"/>
    <cellStyle name="Comma 3 2 5 2 3 2" xfId="32484" xr:uid="{04A5A3F2-ED23-450C-9C17-D25264AC38E8}"/>
    <cellStyle name="Comma 3 2 5 2 4" xfId="23732" xr:uid="{83CFCBAA-2D7B-4F7D-8BDD-8DF54176E45E}"/>
    <cellStyle name="Comma 3 2 5 3" xfId="8414" xr:uid="{00000000-0005-0000-0000-000083110000}"/>
    <cellStyle name="Comma 3 2 5 3 2" xfId="17167" xr:uid="{00000000-0005-0000-0000-000084110000}"/>
    <cellStyle name="Comma 3 2 5 3 2 2" xfId="34672" xr:uid="{E108211D-5129-4A84-8184-A930EE51D213}"/>
    <cellStyle name="Comma 3 2 5 3 3" xfId="25920" xr:uid="{BC56623A-FE2E-4CE2-901C-3C1AEBE39545}"/>
    <cellStyle name="Comma 3 2 5 4" xfId="12791" xr:uid="{00000000-0005-0000-0000-000085110000}"/>
    <cellStyle name="Comma 3 2 5 4 2" xfId="30296" xr:uid="{A1DC92DA-C12C-40A1-97AA-A2D993869323}"/>
    <cellStyle name="Comma 3 2 5 5" xfId="21544" xr:uid="{48C445E4-13AF-48F7-BA28-B97C78835941}"/>
    <cellStyle name="Comma 3 2 6" xfId="5131" xr:uid="{00000000-0005-0000-0000-000086110000}"/>
    <cellStyle name="Comma 3 2 6 2" xfId="9508" xr:uid="{00000000-0005-0000-0000-000087110000}"/>
    <cellStyle name="Comma 3 2 6 2 2" xfId="18261" xr:uid="{00000000-0005-0000-0000-000088110000}"/>
    <cellStyle name="Comma 3 2 6 2 2 2" xfId="35766" xr:uid="{1F1B4AFF-DBE5-4707-8D6A-0887ADE4251C}"/>
    <cellStyle name="Comma 3 2 6 2 3" xfId="27014" xr:uid="{BC7D5B36-609B-4E2C-954E-6F02D5D0E52B}"/>
    <cellStyle name="Comma 3 2 6 3" xfId="13885" xr:uid="{00000000-0005-0000-0000-000089110000}"/>
    <cellStyle name="Comma 3 2 6 3 2" xfId="31390" xr:uid="{D172DC0D-69DD-4BDB-ACAC-29F48A22A8D2}"/>
    <cellStyle name="Comma 3 2 6 4" xfId="22638" xr:uid="{731B1342-2D41-426B-8EC3-684FB2ED114B}"/>
    <cellStyle name="Comma 3 2 7" xfId="7320" xr:uid="{00000000-0005-0000-0000-00008A110000}"/>
    <cellStyle name="Comma 3 2 7 2" xfId="16073" xr:uid="{00000000-0005-0000-0000-00008B110000}"/>
    <cellStyle name="Comma 3 2 7 2 2" xfId="33578" xr:uid="{458EB21D-F1A1-4EF4-AD52-F4EE0391E1E3}"/>
    <cellStyle name="Comma 3 2 7 3" xfId="24826" xr:uid="{99C469F4-8500-4EA9-B915-C2577DA7E95D}"/>
    <cellStyle name="Comma 3 2 8" xfId="11697" xr:uid="{00000000-0005-0000-0000-00008C110000}"/>
    <cellStyle name="Comma 3 2 8 2" xfId="29202" xr:uid="{84D36BAA-1BDF-4430-8CFD-5E73FD71224A}"/>
    <cellStyle name="Comma 3 2 9" xfId="20450" xr:uid="{7E97DC5E-4DD5-450D-A3F9-217EA294BD72}"/>
    <cellStyle name="Comma 3 3" xfId="2992" xr:uid="{00000000-0005-0000-0000-00008D110000}"/>
    <cellStyle name="Comma 3 3 2" xfId="3268" xr:uid="{00000000-0005-0000-0000-00008E110000}"/>
    <cellStyle name="Comma 3 3 2 2" xfId="3821" xr:uid="{00000000-0005-0000-0000-00008F110000}"/>
    <cellStyle name="Comma 3 3 2 2 2" xfId="4917" xr:uid="{00000000-0005-0000-0000-000090110000}"/>
    <cellStyle name="Comma 3 3 2 2 2 2" xfId="7106" xr:uid="{00000000-0005-0000-0000-000091110000}"/>
    <cellStyle name="Comma 3 3 2 2 2 2 2" xfId="11483" xr:uid="{00000000-0005-0000-0000-000092110000}"/>
    <cellStyle name="Comma 3 3 2 2 2 2 2 2" xfId="20236" xr:uid="{00000000-0005-0000-0000-000093110000}"/>
    <cellStyle name="Comma 3 3 2 2 2 2 2 2 2" xfId="37741" xr:uid="{4BDEA844-5C31-4CC7-94FB-90524DF82E7F}"/>
    <cellStyle name="Comma 3 3 2 2 2 2 2 3" xfId="28989" xr:uid="{424B4F23-7410-4870-8F74-5E6C0EDC402F}"/>
    <cellStyle name="Comma 3 3 2 2 2 2 3" xfId="15860" xr:uid="{00000000-0005-0000-0000-000094110000}"/>
    <cellStyle name="Comma 3 3 2 2 2 2 3 2" xfId="33365" xr:uid="{43EECB37-0E15-4D80-961A-02A316DF9FBA}"/>
    <cellStyle name="Comma 3 3 2 2 2 2 4" xfId="24613" xr:uid="{37D0AE8A-3B8A-49D4-9966-8B6AC52973CB}"/>
    <cellStyle name="Comma 3 3 2 2 2 3" xfId="9295" xr:uid="{00000000-0005-0000-0000-000095110000}"/>
    <cellStyle name="Comma 3 3 2 2 2 3 2" xfId="18048" xr:uid="{00000000-0005-0000-0000-000096110000}"/>
    <cellStyle name="Comma 3 3 2 2 2 3 2 2" xfId="35553" xr:uid="{297A5960-0921-4D06-823D-AF2C4FDF2AF5}"/>
    <cellStyle name="Comma 3 3 2 2 2 3 3" xfId="26801" xr:uid="{4D4197BC-0DF1-48F4-AA7A-77EA11950291}"/>
    <cellStyle name="Comma 3 3 2 2 2 4" xfId="13672" xr:uid="{00000000-0005-0000-0000-000097110000}"/>
    <cellStyle name="Comma 3 3 2 2 2 4 2" xfId="31177" xr:uid="{E2581E9C-B2EB-4894-A5F8-856CCD27F249}"/>
    <cellStyle name="Comma 3 3 2 2 2 5" xfId="22425" xr:uid="{06F9BFC7-8D6A-4559-8695-252F706A790C}"/>
    <cellStyle name="Comma 3 3 2 2 3" xfId="6012" xr:uid="{00000000-0005-0000-0000-000098110000}"/>
    <cellStyle name="Comma 3 3 2 2 3 2" xfId="10389" xr:uid="{00000000-0005-0000-0000-000099110000}"/>
    <cellStyle name="Comma 3 3 2 2 3 2 2" xfId="19142" xr:uid="{00000000-0005-0000-0000-00009A110000}"/>
    <cellStyle name="Comma 3 3 2 2 3 2 2 2" xfId="36647" xr:uid="{E7B89D42-469D-4F5D-AD88-93E06A674DB9}"/>
    <cellStyle name="Comma 3 3 2 2 3 2 3" xfId="27895" xr:uid="{31657A6E-51EE-4471-80A7-FD5A8090B9FC}"/>
    <cellStyle name="Comma 3 3 2 2 3 3" xfId="14766" xr:uid="{00000000-0005-0000-0000-00009B110000}"/>
    <cellStyle name="Comma 3 3 2 2 3 3 2" xfId="32271" xr:uid="{F11A75A6-54A6-4C2B-8CF4-A4C644DF612F}"/>
    <cellStyle name="Comma 3 3 2 2 3 4" xfId="23519" xr:uid="{5E35D885-48D4-4CF8-90C2-9F76B505F7B1}"/>
    <cellStyle name="Comma 3 3 2 2 4" xfId="8201" xr:uid="{00000000-0005-0000-0000-00009C110000}"/>
    <cellStyle name="Comma 3 3 2 2 4 2" xfId="16954" xr:uid="{00000000-0005-0000-0000-00009D110000}"/>
    <cellStyle name="Comma 3 3 2 2 4 2 2" xfId="34459" xr:uid="{9700070C-8B76-403A-8E17-12B30CB5BD8A}"/>
    <cellStyle name="Comma 3 3 2 2 4 3" xfId="25707" xr:uid="{7B26FCB4-3B17-4644-8D3B-70F3B31DF1B4}"/>
    <cellStyle name="Comma 3 3 2 2 5" xfId="12578" xr:uid="{00000000-0005-0000-0000-00009E110000}"/>
    <cellStyle name="Comma 3 3 2 2 5 2" xfId="30083" xr:uid="{8C25A4BC-BDE5-40F8-9C4F-36A19C8677D8}"/>
    <cellStyle name="Comma 3 3 2 2 6" xfId="21331" xr:uid="{C445BFB0-C728-4C70-A45C-020720A5F376}"/>
    <cellStyle name="Comma 3 3 2 3" xfId="4369" xr:uid="{00000000-0005-0000-0000-00009F110000}"/>
    <cellStyle name="Comma 3 3 2 3 2" xfId="6558" xr:uid="{00000000-0005-0000-0000-0000A0110000}"/>
    <cellStyle name="Comma 3 3 2 3 2 2" xfId="10935" xr:uid="{00000000-0005-0000-0000-0000A1110000}"/>
    <cellStyle name="Comma 3 3 2 3 2 2 2" xfId="19688" xr:uid="{00000000-0005-0000-0000-0000A2110000}"/>
    <cellStyle name="Comma 3 3 2 3 2 2 2 2" xfId="37193" xr:uid="{035F9CA0-A23B-49AD-B684-29446C50F9D5}"/>
    <cellStyle name="Comma 3 3 2 3 2 2 3" xfId="28441" xr:uid="{366FDD18-015E-4072-992E-4E1F3988D1CD}"/>
    <cellStyle name="Comma 3 3 2 3 2 3" xfId="15312" xr:uid="{00000000-0005-0000-0000-0000A3110000}"/>
    <cellStyle name="Comma 3 3 2 3 2 3 2" xfId="32817" xr:uid="{3515B20D-5E9F-444E-A9C2-B3761DC57FF0}"/>
    <cellStyle name="Comma 3 3 2 3 2 4" xfId="24065" xr:uid="{39EC25F8-5C19-4040-AB50-7D4FBC3BE56C}"/>
    <cellStyle name="Comma 3 3 2 3 3" xfId="8747" xr:uid="{00000000-0005-0000-0000-0000A4110000}"/>
    <cellStyle name="Comma 3 3 2 3 3 2" xfId="17500" xr:uid="{00000000-0005-0000-0000-0000A5110000}"/>
    <cellStyle name="Comma 3 3 2 3 3 2 2" xfId="35005" xr:uid="{B7097918-255D-4143-9DC5-5EAAAEC57907}"/>
    <cellStyle name="Comma 3 3 2 3 3 3" xfId="26253" xr:uid="{250237DD-E4F9-4C5F-83E3-0C121516F997}"/>
    <cellStyle name="Comma 3 3 2 3 4" xfId="13124" xr:uid="{00000000-0005-0000-0000-0000A6110000}"/>
    <cellStyle name="Comma 3 3 2 3 4 2" xfId="30629" xr:uid="{7BC215BC-6946-4951-B167-E5E653F11071}"/>
    <cellStyle name="Comma 3 3 2 3 5" xfId="21877" xr:uid="{F691394C-379E-45A6-9A2D-12EA8D1A8AB0}"/>
    <cellStyle name="Comma 3 3 2 4" xfId="5464" xr:uid="{00000000-0005-0000-0000-0000A7110000}"/>
    <cellStyle name="Comma 3 3 2 4 2" xfId="9841" xr:uid="{00000000-0005-0000-0000-0000A8110000}"/>
    <cellStyle name="Comma 3 3 2 4 2 2" xfId="18594" xr:uid="{00000000-0005-0000-0000-0000A9110000}"/>
    <cellStyle name="Comma 3 3 2 4 2 2 2" xfId="36099" xr:uid="{D6391096-6854-4650-8828-BF8A8EC3C2DF}"/>
    <cellStyle name="Comma 3 3 2 4 2 3" xfId="27347" xr:uid="{F5A00F69-213E-474F-80E9-AEF81580C9F6}"/>
    <cellStyle name="Comma 3 3 2 4 3" xfId="14218" xr:uid="{00000000-0005-0000-0000-0000AA110000}"/>
    <cellStyle name="Comma 3 3 2 4 3 2" xfId="31723" xr:uid="{3AD23D02-1438-4685-9AEF-B5A9ED3C9F01}"/>
    <cellStyle name="Comma 3 3 2 4 4" xfId="22971" xr:uid="{19D54298-EE14-4494-BEAD-EC96BAC69EFF}"/>
    <cellStyle name="Comma 3 3 2 5" xfId="7653" xr:uid="{00000000-0005-0000-0000-0000AB110000}"/>
    <cellStyle name="Comma 3 3 2 5 2" xfId="16406" xr:uid="{00000000-0005-0000-0000-0000AC110000}"/>
    <cellStyle name="Comma 3 3 2 5 2 2" xfId="33911" xr:uid="{7C30D703-988B-41BB-A751-E0C5CDE26AAA}"/>
    <cellStyle name="Comma 3 3 2 5 3" xfId="25159" xr:uid="{5B9E585C-9D14-4919-8E4D-9A7E10605D71}"/>
    <cellStyle name="Comma 3 3 2 6" xfId="12030" xr:uid="{00000000-0005-0000-0000-0000AD110000}"/>
    <cellStyle name="Comma 3 3 2 6 2" xfId="29535" xr:uid="{AF3AC97C-D1DB-49D0-A30F-3A0597826FD2}"/>
    <cellStyle name="Comma 3 3 2 7" xfId="20783" xr:uid="{E01FF9F8-EA23-4442-9521-D5BF55603596}"/>
    <cellStyle name="Comma 3 3 3" xfId="3547" xr:uid="{00000000-0005-0000-0000-0000AE110000}"/>
    <cellStyle name="Comma 3 3 3 2" xfId="4643" xr:uid="{00000000-0005-0000-0000-0000AF110000}"/>
    <cellStyle name="Comma 3 3 3 2 2" xfId="6832" xr:uid="{00000000-0005-0000-0000-0000B0110000}"/>
    <cellStyle name="Comma 3 3 3 2 2 2" xfId="11209" xr:uid="{00000000-0005-0000-0000-0000B1110000}"/>
    <cellStyle name="Comma 3 3 3 2 2 2 2" xfId="19962" xr:uid="{00000000-0005-0000-0000-0000B2110000}"/>
    <cellStyle name="Comma 3 3 3 2 2 2 2 2" xfId="37467" xr:uid="{AEDD9EED-AA93-4B28-82C8-4D5ACE9BCAF1}"/>
    <cellStyle name="Comma 3 3 3 2 2 2 3" xfId="28715" xr:uid="{097E792D-90D0-45FD-BD34-56B386F07477}"/>
    <cellStyle name="Comma 3 3 3 2 2 3" xfId="15586" xr:uid="{00000000-0005-0000-0000-0000B3110000}"/>
    <cellStyle name="Comma 3 3 3 2 2 3 2" xfId="33091" xr:uid="{D0B95A22-753A-4158-86F4-CDA309F70137}"/>
    <cellStyle name="Comma 3 3 3 2 2 4" xfId="24339" xr:uid="{6C752445-1357-43A3-8306-BF89A162BFC6}"/>
    <cellStyle name="Comma 3 3 3 2 3" xfId="9021" xr:uid="{00000000-0005-0000-0000-0000B4110000}"/>
    <cellStyle name="Comma 3 3 3 2 3 2" xfId="17774" xr:uid="{00000000-0005-0000-0000-0000B5110000}"/>
    <cellStyle name="Comma 3 3 3 2 3 2 2" xfId="35279" xr:uid="{8FB336B6-0410-4A16-B90E-F23DD4A4B64F}"/>
    <cellStyle name="Comma 3 3 3 2 3 3" xfId="26527" xr:uid="{51B5F025-18F0-45A1-B30D-D2C69A040E28}"/>
    <cellStyle name="Comma 3 3 3 2 4" xfId="13398" xr:uid="{00000000-0005-0000-0000-0000B6110000}"/>
    <cellStyle name="Comma 3 3 3 2 4 2" xfId="30903" xr:uid="{FE19A892-0F4F-4754-B2E6-9CA9EA4AD191}"/>
    <cellStyle name="Comma 3 3 3 2 5" xfId="22151" xr:uid="{66D3F704-2475-40B7-AC83-C2AA05F8C74D}"/>
    <cellStyle name="Comma 3 3 3 3" xfId="5738" xr:uid="{00000000-0005-0000-0000-0000B7110000}"/>
    <cellStyle name="Comma 3 3 3 3 2" xfId="10115" xr:uid="{00000000-0005-0000-0000-0000B8110000}"/>
    <cellStyle name="Comma 3 3 3 3 2 2" xfId="18868" xr:uid="{00000000-0005-0000-0000-0000B9110000}"/>
    <cellStyle name="Comma 3 3 3 3 2 2 2" xfId="36373" xr:uid="{1832ED41-7A25-43E8-8B92-0E6B11D6D3F9}"/>
    <cellStyle name="Comma 3 3 3 3 2 3" xfId="27621" xr:uid="{09BBBFC4-2BF1-47BC-B4AD-0732375C25DD}"/>
    <cellStyle name="Comma 3 3 3 3 3" xfId="14492" xr:uid="{00000000-0005-0000-0000-0000BA110000}"/>
    <cellStyle name="Comma 3 3 3 3 3 2" xfId="31997" xr:uid="{BE9BF6C8-68EA-47DC-BF14-A79F408111B5}"/>
    <cellStyle name="Comma 3 3 3 3 4" xfId="23245" xr:uid="{BF648FF4-ABE8-490F-85EB-DFE443D42A16}"/>
    <cellStyle name="Comma 3 3 3 4" xfId="7927" xr:uid="{00000000-0005-0000-0000-0000BB110000}"/>
    <cellStyle name="Comma 3 3 3 4 2" xfId="16680" xr:uid="{00000000-0005-0000-0000-0000BC110000}"/>
    <cellStyle name="Comma 3 3 3 4 2 2" xfId="34185" xr:uid="{756C7C01-D379-4262-ABC4-1A069C81F029}"/>
    <cellStyle name="Comma 3 3 3 4 3" xfId="25433" xr:uid="{11ADA9E3-A9A2-4801-B884-E2AB15FF0E67}"/>
    <cellStyle name="Comma 3 3 3 5" xfId="12304" xr:uid="{00000000-0005-0000-0000-0000BD110000}"/>
    <cellStyle name="Comma 3 3 3 5 2" xfId="29809" xr:uid="{B89A159E-6F10-4D79-AC76-F61B052C8BFF}"/>
    <cellStyle name="Comma 3 3 3 6" xfId="21057" xr:uid="{E1F19615-1E96-453C-B3FD-815E22ECB1FD}"/>
    <cellStyle name="Comma 3 3 4" xfId="4095" xr:uid="{00000000-0005-0000-0000-0000BE110000}"/>
    <cellStyle name="Comma 3 3 4 2" xfId="6284" xr:uid="{00000000-0005-0000-0000-0000BF110000}"/>
    <cellStyle name="Comma 3 3 4 2 2" xfId="10661" xr:uid="{00000000-0005-0000-0000-0000C0110000}"/>
    <cellStyle name="Comma 3 3 4 2 2 2" xfId="19414" xr:uid="{00000000-0005-0000-0000-0000C1110000}"/>
    <cellStyle name="Comma 3 3 4 2 2 2 2" xfId="36919" xr:uid="{1064CAD6-B697-49DB-8EAF-0EDFD38F923A}"/>
    <cellStyle name="Comma 3 3 4 2 2 3" xfId="28167" xr:uid="{9AA244D4-8481-4101-BB72-58A31851BF26}"/>
    <cellStyle name="Comma 3 3 4 2 3" xfId="15038" xr:uid="{00000000-0005-0000-0000-0000C2110000}"/>
    <cellStyle name="Comma 3 3 4 2 3 2" xfId="32543" xr:uid="{1544954F-5222-4684-9500-7304E929F64B}"/>
    <cellStyle name="Comma 3 3 4 2 4" xfId="23791" xr:uid="{730E29C9-CF05-4A22-A475-1DC6B44CF5A0}"/>
    <cellStyle name="Comma 3 3 4 3" xfId="8473" xr:uid="{00000000-0005-0000-0000-0000C3110000}"/>
    <cellStyle name="Comma 3 3 4 3 2" xfId="17226" xr:uid="{00000000-0005-0000-0000-0000C4110000}"/>
    <cellStyle name="Comma 3 3 4 3 2 2" xfId="34731" xr:uid="{DBCB59CB-77FF-4E36-93CA-9273F0830456}"/>
    <cellStyle name="Comma 3 3 4 3 3" xfId="25979" xr:uid="{1E60C396-02CF-4C7A-B60B-C3F62E13C204}"/>
    <cellStyle name="Comma 3 3 4 4" xfId="12850" xr:uid="{00000000-0005-0000-0000-0000C5110000}"/>
    <cellStyle name="Comma 3 3 4 4 2" xfId="30355" xr:uid="{15529632-0F3C-4653-8C56-A396F3F13FDF}"/>
    <cellStyle name="Comma 3 3 4 5" xfId="21603" xr:uid="{3A0DD57D-C507-4E51-9CE9-8198E2E636CA}"/>
    <cellStyle name="Comma 3 3 5" xfId="5190" xr:uid="{00000000-0005-0000-0000-0000C6110000}"/>
    <cellStyle name="Comma 3 3 5 2" xfId="9567" xr:uid="{00000000-0005-0000-0000-0000C7110000}"/>
    <cellStyle name="Comma 3 3 5 2 2" xfId="18320" xr:uid="{00000000-0005-0000-0000-0000C8110000}"/>
    <cellStyle name="Comma 3 3 5 2 2 2" xfId="35825" xr:uid="{37621552-D1CA-4856-B97B-9025D18D42F6}"/>
    <cellStyle name="Comma 3 3 5 2 3" xfId="27073" xr:uid="{CD7817B4-7A6D-4D03-827A-7F597B358E17}"/>
    <cellStyle name="Comma 3 3 5 3" xfId="13944" xr:uid="{00000000-0005-0000-0000-0000C9110000}"/>
    <cellStyle name="Comma 3 3 5 3 2" xfId="31449" xr:uid="{13231F08-79E1-45B3-857A-EC7D3C6ECB8F}"/>
    <cellStyle name="Comma 3 3 5 4" xfId="22697" xr:uid="{5CEA89A9-F647-464E-8492-7DD69195A860}"/>
    <cellStyle name="Comma 3 3 6" xfId="7379" xr:uid="{00000000-0005-0000-0000-0000CA110000}"/>
    <cellStyle name="Comma 3 3 6 2" xfId="16132" xr:uid="{00000000-0005-0000-0000-0000CB110000}"/>
    <cellStyle name="Comma 3 3 6 2 2" xfId="33637" xr:uid="{F8B33C51-4103-4481-AD8A-AE8726C0CD6D}"/>
    <cellStyle name="Comma 3 3 6 3" xfId="24885" xr:uid="{0092AF09-AA51-4383-85DC-747EB65F3AF5}"/>
    <cellStyle name="Comma 3 3 7" xfId="11756" xr:uid="{00000000-0005-0000-0000-0000CC110000}"/>
    <cellStyle name="Comma 3 3 7 2" xfId="29261" xr:uid="{39D2654E-468D-4B98-AEE0-C15028BB9DAA}"/>
    <cellStyle name="Comma 3 3 8" xfId="20509" xr:uid="{AB8D73BC-FD09-4E71-A887-58E1C6FF1681}"/>
    <cellStyle name="Comma 3 4" xfId="2879" xr:uid="{00000000-0005-0000-0000-0000CD110000}"/>
    <cellStyle name="Comma 3 4 2" xfId="3158" xr:uid="{00000000-0005-0000-0000-0000CE110000}"/>
    <cellStyle name="Comma 3 4 2 2" xfId="3711" xr:uid="{00000000-0005-0000-0000-0000CF110000}"/>
    <cellStyle name="Comma 3 4 2 2 2" xfId="4807" xr:uid="{00000000-0005-0000-0000-0000D0110000}"/>
    <cellStyle name="Comma 3 4 2 2 2 2" xfId="6996" xr:uid="{00000000-0005-0000-0000-0000D1110000}"/>
    <cellStyle name="Comma 3 4 2 2 2 2 2" xfId="11373" xr:uid="{00000000-0005-0000-0000-0000D2110000}"/>
    <cellStyle name="Comma 3 4 2 2 2 2 2 2" xfId="20126" xr:uid="{00000000-0005-0000-0000-0000D3110000}"/>
    <cellStyle name="Comma 3 4 2 2 2 2 2 2 2" xfId="37631" xr:uid="{7C367876-C87E-4851-86E0-EE9011F0C7A2}"/>
    <cellStyle name="Comma 3 4 2 2 2 2 2 3" xfId="28879" xr:uid="{92EED5C5-0473-4B45-9030-6668676F7BC2}"/>
    <cellStyle name="Comma 3 4 2 2 2 2 3" xfId="15750" xr:uid="{00000000-0005-0000-0000-0000D4110000}"/>
    <cellStyle name="Comma 3 4 2 2 2 2 3 2" xfId="33255" xr:uid="{72D4A7E4-399A-4105-A8C9-819334EC248A}"/>
    <cellStyle name="Comma 3 4 2 2 2 2 4" xfId="24503" xr:uid="{269582C4-54E6-40BD-AB44-2A47D7873E9E}"/>
    <cellStyle name="Comma 3 4 2 2 2 3" xfId="9185" xr:uid="{00000000-0005-0000-0000-0000D5110000}"/>
    <cellStyle name="Comma 3 4 2 2 2 3 2" xfId="17938" xr:uid="{00000000-0005-0000-0000-0000D6110000}"/>
    <cellStyle name="Comma 3 4 2 2 2 3 2 2" xfId="35443" xr:uid="{8983B347-307C-4A71-BDCD-6FC6F1336C74}"/>
    <cellStyle name="Comma 3 4 2 2 2 3 3" xfId="26691" xr:uid="{74710A5F-3DD4-419D-B2D4-21D26320C628}"/>
    <cellStyle name="Comma 3 4 2 2 2 4" xfId="13562" xr:uid="{00000000-0005-0000-0000-0000D7110000}"/>
    <cellStyle name="Comma 3 4 2 2 2 4 2" xfId="31067" xr:uid="{3B828102-992F-4682-9B92-EC3F4F1B13E5}"/>
    <cellStyle name="Comma 3 4 2 2 2 5" xfId="22315" xr:uid="{E33BF353-C257-47C1-990F-E6916F04EF86}"/>
    <cellStyle name="Comma 3 4 2 2 3" xfId="5902" xr:uid="{00000000-0005-0000-0000-0000D8110000}"/>
    <cellStyle name="Comma 3 4 2 2 3 2" xfId="10279" xr:uid="{00000000-0005-0000-0000-0000D9110000}"/>
    <cellStyle name="Comma 3 4 2 2 3 2 2" xfId="19032" xr:uid="{00000000-0005-0000-0000-0000DA110000}"/>
    <cellStyle name="Comma 3 4 2 2 3 2 2 2" xfId="36537" xr:uid="{3A6903CD-4C8D-4742-85CA-9D9D96242E9F}"/>
    <cellStyle name="Comma 3 4 2 2 3 2 3" xfId="27785" xr:uid="{AACE8AA8-7C87-4F25-A38B-B8C9EB684ACF}"/>
    <cellStyle name="Comma 3 4 2 2 3 3" xfId="14656" xr:uid="{00000000-0005-0000-0000-0000DB110000}"/>
    <cellStyle name="Comma 3 4 2 2 3 3 2" xfId="32161" xr:uid="{DEA35AA2-994A-4F86-B031-EAC2B609855A}"/>
    <cellStyle name="Comma 3 4 2 2 3 4" xfId="23409" xr:uid="{B4B410A1-86AD-4D2C-B520-34CE2BA4BCE4}"/>
    <cellStyle name="Comma 3 4 2 2 4" xfId="8091" xr:uid="{00000000-0005-0000-0000-0000DC110000}"/>
    <cellStyle name="Comma 3 4 2 2 4 2" xfId="16844" xr:uid="{00000000-0005-0000-0000-0000DD110000}"/>
    <cellStyle name="Comma 3 4 2 2 4 2 2" xfId="34349" xr:uid="{B4B33BBA-FCE4-439D-9141-E504AC9A797A}"/>
    <cellStyle name="Comma 3 4 2 2 4 3" xfId="25597" xr:uid="{412038EB-CD4A-40FD-B393-CCE4AE0E4FB9}"/>
    <cellStyle name="Comma 3 4 2 2 5" xfId="12468" xr:uid="{00000000-0005-0000-0000-0000DE110000}"/>
    <cellStyle name="Comma 3 4 2 2 5 2" xfId="29973" xr:uid="{F9F37962-D709-4BE5-A0C5-5478CA15DC52}"/>
    <cellStyle name="Comma 3 4 2 2 6" xfId="21221" xr:uid="{66C5603B-94F4-4737-9A98-1D7F606ECAC9}"/>
    <cellStyle name="Comma 3 4 2 3" xfId="4259" xr:uid="{00000000-0005-0000-0000-0000DF110000}"/>
    <cellStyle name="Comma 3 4 2 3 2" xfId="6448" xr:uid="{00000000-0005-0000-0000-0000E0110000}"/>
    <cellStyle name="Comma 3 4 2 3 2 2" xfId="10825" xr:uid="{00000000-0005-0000-0000-0000E1110000}"/>
    <cellStyle name="Comma 3 4 2 3 2 2 2" xfId="19578" xr:uid="{00000000-0005-0000-0000-0000E2110000}"/>
    <cellStyle name="Comma 3 4 2 3 2 2 2 2" xfId="37083" xr:uid="{DEA6999A-F4E7-4E44-97F1-93BE3137505F}"/>
    <cellStyle name="Comma 3 4 2 3 2 2 3" xfId="28331" xr:uid="{52DA0DC7-3EAC-41C8-9AA2-45F635143992}"/>
    <cellStyle name="Comma 3 4 2 3 2 3" xfId="15202" xr:uid="{00000000-0005-0000-0000-0000E3110000}"/>
    <cellStyle name="Comma 3 4 2 3 2 3 2" xfId="32707" xr:uid="{085F5AEA-B7F1-47A9-8250-0E1A79375697}"/>
    <cellStyle name="Comma 3 4 2 3 2 4" xfId="23955" xr:uid="{F179850B-F343-4CDB-A6FD-4F45BB777D34}"/>
    <cellStyle name="Comma 3 4 2 3 3" xfId="8637" xr:uid="{00000000-0005-0000-0000-0000E4110000}"/>
    <cellStyle name="Comma 3 4 2 3 3 2" xfId="17390" xr:uid="{00000000-0005-0000-0000-0000E5110000}"/>
    <cellStyle name="Comma 3 4 2 3 3 2 2" xfId="34895" xr:uid="{05989013-3F0E-45F7-8623-03435D35319B}"/>
    <cellStyle name="Comma 3 4 2 3 3 3" xfId="26143" xr:uid="{F723678E-F40B-468A-B53D-63AEBA87245D}"/>
    <cellStyle name="Comma 3 4 2 3 4" xfId="13014" xr:uid="{00000000-0005-0000-0000-0000E6110000}"/>
    <cellStyle name="Comma 3 4 2 3 4 2" xfId="30519" xr:uid="{C7622DF6-C7B5-454A-BA00-5FFD7F55877E}"/>
    <cellStyle name="Comma 3 4 2 3 5" xfId="21767" xr:uid="{692ED7DC-D852-4298-BEB1-0F0F94062DA7}"/>
    <cellStyle name="Comma 3 4 2 4" xfId="5354" xr:uid="{00000000-0005-0000-0000-0000E7110000}"/>
    <cellStyle name="Comma 3 4 2 4 2" xfId="9731" xr:uid="{00000000-0005-0000-0000-0000E8110000}"/>
    <cellStyle name="Comma 3 4 2 4 2 2" xfId="18484" xr:uid="{00000000-0005-0000-0000-0000E9110000}"/>
    <cellStyle name="Comma 3 4 2 4 2 2 2" xfId="35989" xr:uid="{8BA7DE5C-59C2-4D5B-B8EF-36059692A9F1}"/>
    <cellStyle name="Comma 3 4 2 4 2 3" xfId="27237" xr:uid="{DCC13B75-6B71-4EF9-96DB-CEFEAC06C4CF}"/>
    <cellStyle name="Comma 3 4 2 4 3" xfId="14108" xr:uid="{00000000-0005-0000-0000-0000EA110000}"/>
    <cellStyle name="Comma 3 4 2 4 3 2" xfId="31613" xr:uid="{49AAF978-95F3-4BD5-8046-712D21AE2E5C}"/>
    <cellStyle name="Comma 3 4 2 4 4" xfId="22861" xr:uid="{565593E0-99B2-47FD-AD77-829DF95A3C4A}"/>
    <cellStyle name="Comma 3 4 2 5" xfId="7543" xr:uid="{00000000-0005-0000-0000-0000EB110000}"/>
    <cellStyle name="Comma 3 4 2 5 2" xfId="16296" xr:uid="{00000000-0005-0000-0000-0000EC110000}"/>
    <cellStyle name="Comma 3 4 2 5 2 2" xfId="33801" xr:uid="{4F1E477B-85C1-4F11-81C1-1845939A0EAA}"/>
    <cellStyle name="Comma 3 4 2 5 3" xfId="25049" xr:uid="{8B608D8F-CBC9-4B57-B03C-112D20D59437}"/>
    <cellStyle name="Comma 3 4 2 6" xfId="11920" xr:uid="{00000000-0005-0000-0000-0000ED110000}"/>
    <cellStyle name="Comma 3 4 2 6 2" xfId="29425" xr:uid="{A53FD83C-5B0F-47A2-ADB5-2FD1EB664324}"/>
    <cellStyle name="Comma 3 4 2 7" xfId="20673" xr:uid="{9AF525B8-3BD0-41E1-9F69-D6CCF48010A4}"/>
    <cellStyle name="Comma 3 4 3" xfId="3437" xr:uid="{00000000-0005-0000-0000-0000EE110000}"/>
    <cellStyle name="Comma 3 4 3 2" xfId="4533" xr:uid="{00000000-0005-0000-0000-0000EF110000}"/>
    <cellStyle name="Comma 3 4 3 2 2" xfId="6722" xr:uid="{00000000-0005-0000-0000-0000F0110000}"/>
    <cellStyle name="Comma 3 4 3 2 2 2" xfId="11099" xr:uid="{00000000-0005-0000-0000-0000F1110000}"/>
    <cellStyle name="Comma 3 4 3 2 2 2 2" xfId="19852" xr:uid="{00000000-0005-0000-0000-0000F2110000}"/>
    <cellStyle name="Comma 3 4 3 2 2 2 2 2" xfId="37357" xr:uid="{7A887BC9-C38A-42D5-93FA-4753F9090FCE}"/>
    <cellStyle name="Comma 3 4 3 2 2 2 3" xfId="28605" xr:uid="{495A024E-FD80-491C-B5F3-55246440D0A2}"/>
    <cellStyle name="Comma 3 4 3 2 2 3" xfId="15476" xr:uid="{00000000-0005-0000-0000-0000F3110000}"/>
    <cellStyle name="Comma 3 4 3 2 2 3 2" xfId="32981" xr:uid="{B02678A4-789C-45AB-ACE0-2A093CB3327E}"/>
    <cellStyle name="Comma 3 4 3 2 2 4" xfId="24229" xr:uid="{857C865D-F6FA-471B-A45D-F7CC6EA400AA}"/>
    <cellStyle name="Comma 3 4 3 2 3" xfId="8911" xr:uid="{00000000-0005-0000-0000-0000F4110000}"/>
    <cellStyle name="Comma 3 4 3 2 3 2" xfId="17664" xr:uid="{00000000-0005-0000-0000-0000F5110000}"/>
    <cellStyle name="Comma 3 4 3 2 3 2 2" xfId="35169" xr:uid="{23F540CD-0744-41EF-9D75-D766564D995D}"/>
    <cellStyle name="Comma 3 4 3 2 3 3" xfId="26417" xr:uid="{26FF6905-348F-4A59-8195-C54FCD86A92C}"/>
    <cellStyle name="Comma 3 4 3 2 4" xfId="13288" xr:uid="{00000000-0005-0000-0000-0000F6110000}"/>
    <cellStyle name="Comma 3 4 3 2 4 2" xfId="30793" xr:uid="{FAEC9438-F686-45DF-AA2F-BD51131707A9}"/>
    <cellStyle name="Comma 3 4 3 2 5" xfId="22041" xr:uid="{56005D75-FDF8-4AF9-AC85-45910CC57C1A}"/>
    <cellStyle name="Comma 3 4 3 3" xfId="5628" xr:uid="{00000000-0005-0000-0000-0000F7110000}"/>
    <cellStyle name="Comma 3 4 3 3 2" xfId="10005" xr:uid="{00000000-0005-0000-0000-0000F8110000}"/>
    <cellStyle name="Comma 3 4 3 3 2 2" xfId="18758" xr:uid="{00000000-0005-0000-0000-0000F9110000}"/>
    <cellStyle name="Comma 3 4 3 3 2 2 2" xfId="36263" xr:uid="{AB5F2A29-B841-441B-8AC4-8534C1CC5630}"/>
    <cellStyle name="Comma 3 4 3 3 2 3" xfId="27511" xr:uid="{DA644436-407E-43DF-BF0A-031A95A1450D}"/>
    <cellStyle name="Comma 3 4 3 3 3" xfId="14382" xr:uid="{00000000-0005-0000-0000-0000FA110000}"/>
    <cellStyle name="Comma 3 4 3 3 3 2" xfId="31887" xr:uid="{653D16B9-DF0F-46E4-92BF-3F7779A23918}"/>
    <cellStyle name="Comma 3 4 3 3 4" xfId="23135" xr:uid="{4C43FD61-B75C-4FBE-A06F-E3042D17E36C}"/>
    <cellStyle name="Comma 3 4 3 4" xfId="7817" xr:uid="{00000000-0005-0000-0000-0000FB110000}"/>
    <cellStyle name="Comma 3 4 3 4 2" xfId="16570" xr:uid="{00000000-0005-0000-0000-0000FC110000}"/>
    <cellStyle name="Comma 3 4 3 4 2 2" xfId="34075" xr:uid="{C4935477-E18F-4283-AE4D-E1FF14D61F6F}"/>
    <cellStyle name="Comma 3 4 3 4 3" xfId="25323" xr:uid="{55F0110F-BAFE-4CC3-9557-1895A36E8296}"/>
    <cellStyle name="Comma 3 4 3 5" xfId="12194" xr:uid="{00000000-0005-0000-0000-0000FD110000}"/>
    <cellStyle name="Comma 3 4 3 5 2" xfId="29699" xr:uid="{02598AAB-69EA-43C8-ACF1-6B368E3C5016}"/>
    <cellStyle name="Comma 3 4 3 6" xfId="20947" xr:uid="{BFB83A9E-334B-4B59-A6F0-BE9E23423BEF}"/>
    <cellStyle name="Comma 3 4 4" xfId="3985" xr:uid="{00000000-0005-0000-0000-0000FE110000}"/>
    <cellStyle name="Comma 3 4 4 2" xfId="6174" xr:uid="{00000000-0005-0000-0000-0000FF110000}"/>
    <cellStyle name="Comma 3 4 4 2 2" xfId="10551" xr:uid="{00000000-0005-0000-0000-000000120000}"/>
    <cellStyle name="Comma 3 4 4 2 2 2" xfId="19304" xr:uid="{00000000-0005-0000-0000-000001120000}"/>
    <cellStyle name="Comma 3 4 4 2 2 2 2" xfId="36809" xr:uid="{388EC239-4D75-4926-BA71-C4B20D2C77B3}"/>
    <cellStyle name="Comma 3 4 4 2 2 3" xfId="28057" xr:uid="{3316C096-196A-4E67-8FDB-7936D6D63AEF}"/>
    <cellStyle name="Comma 3 4 4 2 3" xfId="14928" xr:uid="{00000000-0005-0000-0000-000002120000}"/>
    <cellStyle name="Comma 3 4 4 2 3 2" xfId="32433" xr:uid="{72944125-5F5A-4CD3-B97F-4A7D783C7C5A}"/>
    <cellStyle name="Comma 3 4 4 2 4" xfId="23681" xr:uid="{B0D9598F-EF8C-43DD-88C1-8434A45BD020}"/>
    <cellStyle name="Comma 3 4 4 3" xfId="8363" xr:uid="{00000000-0005-0000-0000-000003120000}"/>
    <cellStyle name="Comma 3 4 4 3 2" xfId="17116" xr:uid="{00000000-0005-0000-0000-000004120000}"/>
    <cellStyle name="Comma 3 4 4 3 2 2" xfId="34621" xr:uid="{C9ACBC4E-44E5-4D05-B3D1-F50DD3E29D51}"/>
    <cellStyle name="Comma 3 4 4 3 3" xfId="25869" xr:uid="{A4868731-B621-46EE-A643-E2FD419FFDD4}"/>
    <cellStyle name="Comma 3 4 4 4" xfId="12740" xr:uid="{00000000-0005-0000-0000-000005120000}"/>
    <cellStyle name="Comma 3 4 4 4 2" xfId="30245" xr:uid="{89E8B23D-B3A2-4E31-9303-4866DD1B1A88}"/>
    <cellStyle name="Comma 3 4 4 5" xfId="21493" xr:uid="{F6674049-3DAE-4A26-986D-A52ED0A0A821}"/>
    <cellStyle name="Comma 3 4 5" xfId="5080" xr:uid="{00000000-0005-0000-0000-000006120000}"/>
    <cellStyle name="Comma 3 4 5 2" xfId="9457" xr:uid="{00000000-0005-0000-0000-000007120000}"/>
    <cellStyle name="Comma 3 4 5 2 2" xfId="18210" xr:uid="{00000000-0005-0000-0000-000008120000}"/>
    <cellStyle name="Comma 3 4 5 2 2 2" xfId="35715" xr:uid="{CF04E359-A834-4139-B929-F30F72A02029}"/>
    <cellStyle name="Comma 3 4 5 2 3" xfId="26963" xr:uid="{646E64C7-4102-470B-B1C8-785599F63813}"/>
    <cellStyle name="Comma 3 4 5 3" xfId="13834" xr:uid="{00000000-0005-0000-0000-000009120000}"/>
    <cellStyle name="Comma 3 4 5 3 2" xfId="31339" xr:uid="{0E9BED41-C708-4171-BD56-04491704E338}"/>
    <cellStyle name="Comma 3 4 5 4" xfId="22587" xr:uid="{4FE6B974-46F2-4F0F-899A-FDBB716BE46F}"/>
    <cellStyle name="Comma 3 4 6" xfId="7269" xr:uid="{00000000-0005-0000-0000-00000A120000}"/>
    <cellStyle name="Comma 3 4 6 2" xfId="16022" xr:uid="{00000000-0005-0000-0000-00000B120000}"/>
    <cellStyle name="Comma 3 4 6 2 2" xfId="33527" xr:uid="{FB8D2EF7-912D-4E17-9DE8-C17B5D06F369}"/>
    <cellStyle name="Comma 3 4 6 3" xfId="24775" xr:uid="{EF4A848B-2010-4895-9B02-7463809E1988}"/>
    <cellStyle name="Comma 3 4 7" xfId="11646" xr:uid="{00000000-0005-0000-0000-00000C120000}"/>
    <cellStyle name="Comma 3 4 7 2" xfId="29151" xr:uid="{A8D73364-AC96-41CD-BC42-A2FD9FDF779A}"/>
    <cellStyle name="Comma 3 4 8" xfId="20399" xr:uid="{A93DC57F-A146-4250-8223-7B95B911C039}"/>
    <cellStyle name="Comma 3 5" xfId="3108" xr:uid="{00000000-0005-0000-0000-00000D120000}"/>
    <cellStyle name="Comma 3 5 2" xfId="3662" xr:uid="{00000000-0005-0000-0000-00000E120000}"/>
    <cellStyle name="Comma 3 5 2 2" xfId="4758" xr:uid="{00000000-0005-0000-0000-00000F120000}"/>
    <cellStyle name="Comma 3 5 2 2 2" xfId="6947" xr:uid="{00000000-0005-0000-0000-000010120000}"/>
    <cellStyle name="Comma 3 5 2 2 2 2" xfId="11324" xr:uid="{00000000-0005-0000-0000-000011120000}"/>
    <cellStyle name="Comma 3 5 2 2 2 2 2" xfId="20077" xr:uid="{00000000-0005-0000-0000-000012120000}"/>
    <cellStyle name="Comma 3 5 2 2 2 2 2 2" xfId="37582" xr:uid="{63FDAB02-BFF3-4494-ADE3-14C2135D1257}"/>
    <cellStyle name="Comma 3 5 2 2 2 2 3" xfId="28830" xr:uid="{CCC7E990-C07E-4861-AD51-6CF0CFF4B181}"/>
    <cellStyle name="Comma 3 5 2 2 2 3" xfId="15701" xr:uid="{00000000-0005-0000-0000-000013120000}"/>
    <cellStyle name="Comma 3 5 2 2 2 3 2" xfId="33206" xr:uid="{8C3C324A-56D5-4FE0-9155-BF14CE06190F}"/>
    <cellStyle name="Comma 3 5 2 2 2 4" xfId="24454" xr:uid="{72B907BF-04E2-4112-9661-8DA8FCA727A1}"/>
    <cellStyle name="Comma 3 5 2 2 3" xfId="9136" xr:uid="{00000000-0005-0000-0000-000014120000}"/>
    <cellStyle name="Comma 3 5 2 2 3 2" xfId="17889" xr:uid="{00000000-0005-0000-0000-000015120000}"/>
    <cellStyle name="Comma 3 5 2 2 3 2 2" xfId="35394" xr:uid="{12A200AF-FEF8-40E2-89C9-54EE6E03D595}"/>
    <cellStyle name="Comma 3 5 2 2 3 3" xfId="26642" xr:uid="{BB437B36-5CEE-43E1-B534-F80271885226}"/>
    <cellStyle name="Comma 3 5 2 2 4" xfId="13513" xr:uid="{00000000-0005-0000-0000-000016120000}"/>
    <cellStyle name="Comma 3 5 2 2 4 2" xfId="31018" xr:uid="{AA4272D0-D5FE-47F1-9537-6E1EF7416DFE}"/>
    <cellStyle name="Comma 3 5 2 2 5" xfId="22266" xr:uid="{53BC51F8-D79D-4907-9A9B-476DEC4C690C}"/>
    <cellStyle name="Comma 3 5 2 3" xfId="5853" xr:uid="{00000000-0005-0000-0000-000017120000}"/>
    <cellStyle name="Comma 3 5 2 3 2" xfId="10230" xr:uid="{00000000-0005-0000-0000-000018120000}"/>
    <cellStyle name="Comma 3 5 2 3 2 2" xfId="18983" xr:uid="{00000000-0005-0000-0000-000019120000}"/>
    <cellStyle name="Comma 3 5 2 3 2 2 2" xfId="36488" xr:uid="{F208D905-1FF5-42CF-9A66-CA2246633B9A}"/>
    <cellStyle name="Comma 3 5 2 3 2 3" xfId="27736" xr:uid="{25F99810-BC9A-4049-8373-5FEBC69BFCC3}"/>
    <cellStyle name="Comma 3 5 2 3 3" xfId="14607" xr:uid="{00000000-0005-0000-0000-00001A120000}"/>
    <cellStyle name="Comma 3 5 2 3 3 2" xfId="32112" xr:uid="{E5351534-47FF-4072-884B-843FF75C3D9A}"/>
    <cellStyle name="Comma 3 5 2 3 4" xfId="23360" xr:uid="{53AADB97-AD36-4B4A-BC88-92E300D1FAAF}"/>
    <cellStyle name="Comma 3 5 2 4" xfId="8042" xr:uid="{00000000-0005-0000-0000-00001B120000}"/>
    <cellStyle name="Comma 3 5 2 4 2" xfId="16795" xr:uid="{00000000-0005-0000-0000-00001C120000}"/>
    <cellStyle name="Comma 3 5 2 4 2 2" xfId="34300" xr:uid="{6D35D3EF-3224-4279-833C-3158AF887BAB}"/>
    <cellStyle name="Comma 3 5 2 4 3" xfId="25548" xr:uid="{35B46E80-9BD2-4612-BB5B-B2BAFF42029B}"/>
    <cellStyle name="Comma 3 5 2 5" xfId="12419" xr:uid="{00000000-0005-0000-0000-00001D120000}"/>
    <cellStyle name="Comma 3 5 2 5 2" xfId="29924" xr:uid="{9526DE51-56F0-49A4-B697-B471569BCDCC}"/>
    <cellStyle name="Comma 3 5 2 6" xfId="21172" xr:uid="{4763D45C-E3A4-4325-86B1-5AC7EC4C72C6}"/>
    <cellStyle name="Comma 3 5 3" xfId="4210" xr:uid="{00000000-0005-0000-0000-00001E120000}"/>
    <cellStyle name="Comma 3 5 3 2" xfId="6399" xr:uid="{00000000-0005-0000-0000-00001F120000}"/>
    <cellStyle name="Comma 3 5 3 2 2" xfId="10776" xr:uid="{00000000-0005-0000-0000-000020120000}"/>
    <cellStyle name="Comma 3 5 3 2 2 2" xfId="19529" xr:uid="{00000000-0005-0000-0000-000021120000}"/>
    <cellStyle name="Comma 3 5 3 2 2 2 2" xfId="37034" xr:uid="{DEA88417-FC03-40BA-AE6B-0804A1286090}"/>
    <cellStyle name="Comma 3 5 3 2 2 3" xfId="28282" xr:uid="{2007FC7D-F0E1-4ECC-AD0B-39B9B20737F6}"/>
    <cellStyle name="Comma 3 5 3 2 3" xfId="15153" xr:uid="{00000000-0005-0000-0000-000022120000}"/>
    <cellStyle name="Comma 3 5 3 2 3 2" xfId="32658" xr:uid="{DE312863-12BA-4229-9110-06CBD095CA9A}"/>
    <cellStyle name="Comma 3 5 3 2 4" xfId="23906" xr:uid="{71AB7D6F-463D-4F65-B84C-6843FEE65BC3}"/>
    <cellStyle name="Comma 3 5 3 3" xfId="8588" xr:uid="{00000000-0005-0000-0000-000023120000}"/>
    <cellStyle name="Comma 3 5 3 3 2" xfId="17341" xr:uid="{00000000-0005-0000-0000-000024120000}"/>
    <cellStyle name="Comma 3 5 3 3 2 2" xfId="34846" xr:uid="{CCA92A32-E2CB-4E74-9B51-A5D421B896FE}"/>
    <cellStyle name="Comma 3 5 3 3 3" xfId="26094" xr:uid="{699E4534-C39A-43B9-A94D-56C643C464EE}"/>
    <cellStyle name="Comma 3 5 3 4" xfId="12965" xr:uid="{00000000-0005-0000-0000-000025120000}"/>
    <cellStyle name="Comma 3 5 3 4 2" xfId="30470" xr:uid="{12E1B663-2D71-445B-852B-F2D9D62451A2}"/>
    <cellStyle name="Comma 3 5 3 5" xfId="21718" xr:uid="{D2980301-E789-48EF-8D49-6993E472F18D}"/>
    <cellStyle name="Comma 3 5 4" xfId="5305" xr:uid="{00000000-0005-0000-0000-000026120000}"/>
    <cellStyle name="Comma 3 5 4 2" xfId="9682" xr:uid="{00000000-0005-0000-0000-000027120000}"/>
    <cellStyle name="Comma 3 5 4 2 2" xfId="18435" xr:uid="{00000000-0005-0000-0000-000028120000}"/>
    <cellStyle name="Comma 3 5 4 2 2 2" xfId="35940" xr:uid="{C811205B-233C-4611-9F52-1FB3A466C445}"/>
    <cellStyle name="Comma 3 5 4 2 3" xfId="27188" xr:uid="{3632C937-C54F-424E-9163-D551D0B4722B}"/>
    <cellStyle name="Comma 3 5 4 3" xfId="14059" xr:uid="{00000000-0005-0000-0000-000029120000}"/>
    <cellStyle name="Comma 3 5 4 3 2" xfId="31564" xr:uid="{CB3054DA-1393-42D3-944C-81D2D743F997}"/>
    <cellStyle name="Comma 3 5 4 4" xfId="22812" xr:uid="{6D804DBF-9514-49B3-8558-BCB7E68D6AEB}"/>
    <cellStyle name="Comma 3 5 5" xfId="7494" xr:uid="{00000000-0005-0000-0000-00002A120000}"/>
    <cellStyle name="Comma 3 5 5 2" xfId="16247" xr:uid="{00000000-0005-0000-0000-00002B120000}"/>
    <cellStyle name="Comma 3 5 5 2 2" xfId="33752" xr:uid="{E944CC06-4BA9-4C7E-AF3C-7221A3D6C043}"/>
    <cellStyle name="Comma 3 5 5 3" xfId="25000" xr:uid="{D4E2B608-27B4-4EF8-8659-DA1195BC44C7}"/>
    <cellStyle name="Comma 3 5 6" xfId="11871" xr:uid="{00000000-0005-0000-0000-00002C120000}"/>
    <cellStyle name="Comma 3 5 6 2" xfId="29376" xr:uid="{27D36B73-07C9-495D-A8FA-9408E8105CE2}"/>
    <cellStyle name="Comma 3 5 7" xfId="20624" xr:uid="{6DB6046F-D18F-4B67-8298-1A37E1A6AD42}"/>
    <cellStyle name="Comma 3 6" xfId="3387" xr:uid="{00000000-0005-0000-0000-00002D120000}"/>
    <cellStyle name="Comma 3 6 2" xfId="4484" xr:uid="{00000000-0005-0000-0000-00002E120000}"/>
    <cellStyle name="Comma 3 6 2 2" xfId="6673" xr:uid="{00000000-0005-0000-0000-00002F120000}"/>
    <cellStyle name="Comma 3 6 2 2 2" xfId="11050" xr:uid="{00000000-0005-0000-0000-000030120000}"/>
    <cellStyle name="Comma 3 6 2 2 2 2" xfId="19803" xr:uid="{00000000-0005-0000-0000-000031120000}"/>
    <cellStyle name="Comma 3 6 2 2 2 2 2" xfId="37308" xr:uid="{3A8B1858-52EB-4D6C-85E5-5CCDC40D8C6A}"/>
    <cellStyle name="Comma 3 6 2 2 2 3" xfId="28556" xr:uid="{3158A3C9-A33A-40F9-918C-700486689A84}"/>
    <cellStyle name="Comma 3 6 2 2 3" xfId="15427" xr:uid="{00000000-0005-0000-0000-000032120000}"/>
    <cellStyle name="Comma 3 6 2 2 3 2" xfId="32932" xr:uid="{C4F94F51-21DE-4D7A-B2A6-C7D8329E52CA}"/>
    <cellStyle name="Comma 3 6 2 2 4" xfId="24180" xr:uid="{638AA25D-0665-46D3-9AD1-5954F2E03D5B}"/>
    <cellStyle name="Comma 3 6 2 3" xfId="8862" xr:uid="{00000000-0005-0000-0000-000033120000}"/>
    <cellStyle name="Comma 3 6 2 3 2" xfId="17615" xr:uid="{00000000-0005-0000-0000-000034120000}"/>
    <cellStyle name="Comma 3 6 2 3 2 2" xfId="35120" xr:uid="{D9A41634-D56A-4BC9-8557-EB82D04CA8DC}"/>
    <cellStyle name="Comma 3 6 2 3 3" xfId="26368" xr:uid="{69D0BE0D-BF25-4519-961F-6F1CC9D92AF9}"/>
    <cellStyle name="Comma 3 6 2 4" xfId="13239" xr:uid="{00000000-0005-0000-0000-000035120000}"/>
    <cellStyle name="Comma 3 6 2 4 2" xfId="30744" xr:uid="{D2D465BA-D3A8-4EC9-930A-8819937E28F2}"/>
    <cellStyle name="Comma 3 6 2 5" xfId="21992" xr:uid="{2577E311-B850-4519-AFCB-B74AB0194201}"/>
    <cellStyle name="Comma 3 6 3" xfId="5579" xr:uid="{00000000-0005-0000-0000-000036120000}"/>
    <cellStyle name="Comma 3 6 3 2" xfId="9956" xr:uid="{00000000-0005-0000-0000-000037120000}"/>
    <cellStyle name="Comma 3 6 3 2 2" xfId="18709" xr:uid="{00000000-0005-0000-0000-000038120000}"/>
    <cellStyle name="Comma 3 6 3 2 2 2" xfId="36214" xr:uid="{3A876FFD-CC9D-4D46-A298-4B1E2873443C}"/>
    <cellStyle name="Comma 3 6 3 2 3" xfId="27462" xr:uid="{F5ACD0D7-9EA9-464A-95B2-BF792E1EEB7D}"/>
    <cellStyle name="Comma 3 6 3 3" xfId="14333" xr:uid="{00000000-0005-0000-0000-000039120000}"/>
    <cellStyle name="Comma 3 6 3 3 2" xfId="31838" xr:uid="{B20816CD-DD25-41DE-B8BA-67FDAAE039C2}"/>
    <cellStyle name="Comma 3 6 3 4" xfId="23086" xr:uid="{1B1DF931-9485-413F-AEF1-C84B12C7D27D}"/>
    <cellStyle name="Comma 3 6 4" xfId="7768" xr:uid="{00000000-0005-0000-0000-00003A120000}"/>
    <cellStyle name="Comma 3 6 4 2" xfId="16521" xr:uid="{00000000-0005-0000-0000-00003B120000}"/>
    <cellStyle name="Comma 3 6 4 2 2" xfId="34026" xr:uid="{8AC07E2E-93F0-468D-996A-8020EF78E4CE}"/>
    <cellStyle name="Comma 3 6 4 3" xfId="25274" xr:uid="{95A98A3F-5306-4101-8DEB-16EA2BEAF9D2}"/>
    <cellStyle name="Comma 3 6 5" xfId="12145" xr:uid="{00000000-0005-0000-0000-00003C120000}"/>
    <cellStyle name="Comma 3 6 5 2" xfId="29650" xr:uid="{B91E932C-41AD-4FC7-9045-D318B2DA7AAA}"/>
    <cellStyle name="Comma 3 6 6" xfId="20898" xr:uid="{F080785E-3649-4C5F-86D7-CCABFE5D4EDC}"/>
    <cellStyle name="Comma 3 7" xfId="3937" xr:uid="{00000000-0005-0000-0000-00003D120000}"/>
    <cellStyle name="Comma 3 7 2" xfId="6126" xr:uid="{00000000-0005-0000-0000-00003E120000}"/>
    <cellStyle name="Comma 3 7 2 2" xfId="10503" xr:uid="{00000000-0005-0000-0000-00003F120000}"/>
    <cellStyle name="Comma 3 7 2 2 2" xfId="19256" xr:uid="{00000000-0005-0000-0000-000040120000}"/>
    <cellStyle name="Comma 3 7 2 2 2 2" xfId="36761" xr:uid="{673F0AAA-C9E7-4330-A8CE-B01912CF5024}"/>
    <cellStyle name="Comma 3 7 2 2 3" xfId="28009" xr:uid="{9E969890-24E8-4549-BAB6-716A62D784F2}"/>
    <cellStyle name="Comma 3 7 2 3" xfId="14880" xr:uid="{00000000-0005-0000-0000-000041120000}"/>
    <cellStyle name="Comma 3 7 2 3 2" xfId="32385" xr:uid="{5A5247BA-85F2-4038-AA95-73C5BA8E792C}"/>
    <cellStyle name="Comma 3 7 2 4" xfId="23633" xr:uid="{8FF8DC7F-6938-4FEC-9838-26B55D5D0D8A}"/>
    <cellStyle name="Comma 3 7 3" xfId="8315" xr:uid="{00000000-0005-0000-0000-000042120000}"/>
    <cellStyle name="Comma 3 7 3 2" xfId="17068" xr:uid="{00000000-0005-0000-0000-000043120000}"/>
    <cellStyle name="Comma 3 7 3 2 2" xfId="34573" xr:uid="{9E58FDB4-CC0D-43E9-AE70-726468ADE972}"/>
    <cellStyle name="Comma 3 7 3 3" xfId="25821" xr:uid="{544487C0-F4D9-4436-8C1D-74B4E8EBC784}"/>
    <cellStyle name="Comma 3 7 4" xfId="12692" xr:uid="{00000000-0005-0000-0000-000044120000}"/>
    <cellStyle name="Comma 3 7 4 2" xfId="30197" xr:uid="{4AC3F8AB-9DF7-4C33-B615-FBB867179976}"/>
    <cellStyle name="Comma 3 7 5" xfId="21445" xr:uid="{033E17F7-6CBD-4ED0-B3EE-A78E663B02B5}"/>
    <cellStyle name="Comma 3 8" xfId="5032" xr:uid="{00000000-0005-0000-0000-000045120000}"/>
    <cellStyle name="Comma 3 8 2" xfId="9409" xr:uid="{00000000-0005-0000-0000-000046120000}"/>
    <cellStyle name="Comma 3 8 2 2" xfId="18162" xr:uid="{00000000-0005-0000-0000-000047120000}"/>
    <cellStyle name="Comma 3 8 2 2 2" xfId="35667" xr:uid="{E8025796-F990-4B06-B092-D01F2E9E5358}"/>
    <cellStyle name="Comma 3 8 2 3" xfId="26915" xr:uid="{20330666-2AC0-42F7-A0BC-433EC16685E1}"/>
    <cellStyle name="Comma 3 8 3" xfId="13786" xr:uid="{00000000-0005-0000-0000-000048120000}"/>
    <cellStyle name="Comma 3 8 3 2" xfId="31291" xr:uid="{87903EFC-41BF-4C68-80CC-101FA940556E}"/>
    <cellStyle name="Comma 3 8 4" xfId="22539" xr:uid="{7BC71260-13FC-4545-B888-9D6C0A817EBB}"/>
    <cellStyle name="Comma 3 9" xfId="7221" xr:uid="{00000000-0005-0000-0000-000049120000}"/>
    <cellStyle name="Comma 3 9 2" xfId="15974" xr:uid="{00000000-0005-0000-0000-00004A120000}"/>
    <cellStyle name="Comma 3 9 2 2" xfId="33479" xr:uid="{C413D8CC-9A8B-4657-B3EE-345FB4C71849}"/>
    <cellStyle name="Comma 3 9 3" xfId="24727" xr:uid="{47744FD6-712D-4800-AFD8-FEC37296A156}"/>
    <cellStyle name="Comma 30" xfId="20340" xr:uid="{2F6C3012-B61D-4082-8EB7-2DE7E5FFAD29}"/>
    <cellStyle name="Comma 4" xfId="81" xr:uid="{00000000-0005-0000-0000-00004B120000}"/>
    <cellStyle name="Comma 4 10" xfId="11599" xr:uid="{00000000-0005-0000-0000-00004C120000}"/>
    <cellStyle name="Comma 4 10 2" xfId="29104" xr:uid="{66F57E8D-93E0-4898-A541-90C1C5464D38}"/>
    <cellStyle name="Comma 4 11" xfId="20352" xr:uid="{40C61E64-945C-4E72-B251-E7C565AB0A79}"/>
    <cellStyle name="Comma 4 2" xfId="2934" xr:uid="{00000000-0005-0000-0000-00004D120000}"/>
    <cellStyle name="Comma 4 2 2" xfId="3046" xr:uid="{00000000-0005-0000-0000-00004E120000}"/>
    <cellStyle name="Comma 4 2 2 2" xfId="3322" xr:uid="{00000000-0005-0000-0000-00004F120000}"/>
    <cellStyle name="Comma 4 2 2 2 2" xfId="3875" xr:uid="{00000000-0005-0000-0000-000050120000}"/>
    <cellStyle name="Comma 4 2 2 2 2 2" xfId="4971" xr:uid="{00000000-0005-0000-0000-000051120000}"/>
    <cellStyle name="Comma 4 2 2 2 2 2 2" xfId="7160" xr:uid="{00000000-0005-0000-0000-000052120000}"/>
    <cellStyle name="Comma 4 2 2 2 2 2 2 2" xfId="11537" xr:uid="{00000000-0005-0000-0000-000053120000}"/>
    <cellStyle name="Comma 4 2 2 2 2 2 2 2 2" xfId="20290" xr:uid="{00000000-0005-0000-0000-000054120000}"/>
    <cellStyle name="Comma 4 2 2 2 2 2 2 2 2 2" xfId="37795" xr:uid="{6F02B987-1F86-4EBF-A01A-17BD329126C2}"/>
    <cellStyle name="Comma 4 2 2 2 2 2 2 2 3" xfId="29043" xr:uid="{F15E2827-0778-4E34-B9BB-BFA60DA904DC}"/>
    <cellStyle name="Comma 4 2 2 2 2 2 2 3" xfId="15914" xr:uid="{00000000-0005-0000-0000-000055120000}"/>
    <cellStyle name="Comma 4 2 2 2 2 2 2 3 2" xfId="33419" xr:uid="{413241EB-CC40-4C6D-A10C-6A95C153FEBF}"/>
    <cellStyle name="Comma 4 2 2 2 2 2 2 4" xfId="24667" xr:uid="{E3EF8DE4-1CE2-49AA-A21D-85EADA956607}"/>
    <cellStyle name="Comma 4 2 2 2 2 2 3" xfId="9349" xr:uid="{00000000-0005-0000-0000-000056120000}"/>
    <cellStyle name="Comma 4 2 2 2 2 2 3 2" xfId="18102" xr:uid="{00000000-0005-0000-0000-000057120000}"/>
    <cellStyle name="Comma 4 2 2 2 2 2 3 2 2" xfId="35607" xr:uid="{5F2F75A6-5240-4E7A-97AF-5E28CBA645CD}"/>
    <cellStyle name="Comma 4 2 2 2 2 2 3 3" xfId="26855" xr:uid="{3A0FF4E6-C308-4D09-A8F9-AC5692152350}"/>
    <cellStyle name="Comma 4 2 2 2 2 2 4" xfId="13726" xr:uid="{00000000-0005-0000-0000-000058120000}"/>
    <cellStyle name="Comma 4 2 2 2 2 2 4 2" xfId="31231" xr:uid="{050BBD2B-A424-47D9-B861-38C74B7EF086}"/>
    <cellStyle name="Comma 4 2 2 2 2 2 5" xfId="22479" xr:uid="{B7BA83B1-89AE-4A24-BBD0-16084F3EC976}"/>
    <cellStyle name="Comma 4 2 2 2 2 3" xfId="6066" xr:uid="{00000000-0005-0000-0000-000059120000}"/>
    <cellStyle name="Comma 4 2 2 2 2 3 2" xfId="10443" xr:uid="{00000000-0005-0000-0000-00005A120000}"/>
    <cellStyle name="Comma 4 2 2 2 2 3 2 2" xfId="19196" xr:uid="{00000000-0005-0000-0000-00005B120000}"/>
    <cellStyle name="Comma 4 2 2 2 2 3 2 2 2" xfId="36701" xr:uid="{360D691D-78E5-4270-89CF-D6B8A2C176DC}"/>
    <cellStyle name="Comma 4 2 2 2 2 3 2 3" xfId="27949" xr:uid="{61D92174-B6CE-4E92-ABEE-AF0B4A05BF72}"/>
    <cellStyle name="Comma 4 2 2 2 2 3 3" xfId="14820" xr:uid="{00000000-0005-0000-0000-00005C120000}"/>
    <cellStyle name="Comma 4 2 2 2 2 3 3 2" xfId="32325" xr:uid="{CB584ADF-8CD5-4708-AA79-4F875CE4C975}"/>
    <cellStyle name="Comma 4 2 2 2 2 3 4" xfId="23573" xr:uid="{5EA32BB7-87C8-4831-BA05-9BE10EA83148}"/>
    <cellStyle name="Comma 4 2 2 2 2 4" xfId="8255" xr:uid="{00000000-0005-0000-0000-00005D120000}"/>
    <cellStyle name="Comma 4 2 2 2 2 4 2" xfId="17008" xr:uid="{00000000-0005-0000-0000-00005E120000}"/>
    <cellStyle name="Comma 4 2 2 2 2 4 2 2" xfId="34513" xr:uid="{0154060F-BE1B-4563-BD46-DDC0A3276AF8}"/>
    <cellStyle name="Comma 4 2 2 2 2 4 3" xfId="25761" xr:uid="{93DA6B13-DE73-4ACE-ACC1-DDED9861C085}"/>
    <cellStyle name="Comma 4 2 2 2 2 5" xfId="12632" xr:uid="{00000000-0005-0000-0000-00005F120000}"/>
    <cellStyle name="Comma 4 2 2 2 2 5 2" xfId="30137" xr:uid="{F7CC34C2-131C-4A78-867A-DB5E3DBAF6A5}"/>
    <cellStyle name="Comma 4 2 2 2 2 6" xfId="21385" xr:uid="{43A71BCF-4F54-40A3-A0BE-69B058FCAD23}"/>
    <cellStyle name="Comma 4 2 2 2 3" xfId="4423" xr:uid="{00000000-0005-0000-0000-000060120000}"/>
    <cellStyle name="Comma 4 2 2 2 3 2" xfId="6612" xr:uid="{00000000-0005-0000-0000-000061120000}"/>
    <cellStyle name="Comma 4 2 2 2 3 2 2" xfId="10989" xr:uid="{00000000-0005-0000-0000-000062120000}"/>
    <cellStyle name="Comma 4 2 2 2 3 2 2 2" xfId="19742" xr:uid="{00000000-0005-0000-0000-000063120000}"/>
    <cellStyle name="Comma 4 2 2 2 3 2 2 2 2" xfId="37247" xr:uid="{E36E350C-9BD6-4C7F-95F4-E4160FBD8A38}"/>
    <cellStyle name="Comma 4 2 2 2 3 2 2 3" xfId="28495" xr:uid="{18F74746-DED4-416F-9159-F381F494B698}"/>
    <cellStyle name="Comma 4 2 2 2 3 2 3" xfId="15366" xr:uid="{00000000-0005-0000-0000-000064120000}"/>
    <cellStyle name="Comma 4 2 2 2 3 2 3 2" xfId="32871" xr:uid="{FB25849B-EB1F-4683-B488-25C3B4AEA381}"/>
    <cellStyle name="Comma 4 2 2 2 3 2 4" xfId="24119" xr:uid="{6CEEFB34-BC2F-4D34-922D-0D5485589FDD}"/>
    <cellStyle name="Comma 4 2 2 2 3 3" xfId="8801" xr:uid="{00000000-0005-0000-0000-000065120000}"/>
    <cellStyle name="Comma 4 2 2 2 3 3 2" xfId="17554" xr:uid="{00000000-0005-0000-0000-000066120000}"/>
    <cellStyle name="Comma 4 2 2 2 3 3 2 2" xfId="35059" xr:uid="{682A8E05-C9F2-4181-BC3A-9A0ECB8B84CC}"/>
    <cellStyle name="Comma 4 2 2 2 3 3 3" xfId="26307" xr:uid="{FA08A03E-0761-45B3-A0BE-1C11783194D9}"/>
    <cellStyle name="Comma 4 2 2 2 3 4" xfId="13178" xr:uid="{00000000-0005-0000-0000-000067120000}"/>
    <cellStyle name="Comma 4 2 2 2 3 4 2" xfId="30683" xr:uid="{49E06C17-3962-4BA5-B42A-7BDDE5B23F31}"/>
    <cellStyle name="Comma 4 2 2 2 3 5" xfId="21931" xr:uid="{B78BED9C-F8CF-4C1C-8562-6563360E5072}"/>
    <cellStyle name="Comma 4 2 2 2 4" xfId="5518" xr:uid="{00000000-0005-0000-0000-000068120000}"/>
    <cellStyle name="Comma 4 2 2 2 4 2" xfId="9895" xr:uid="{00000000-0005-0000-0000-000069120000}"/>
    <cellStyle name="Comma 4 2 2 2 4 2 2" xfId="18648" xr:uid="{00000000-0005-0000-0000-00006A120000}"/>
    <cellStyle name="Comma 4 2 2 2 4 2 2 2" xfId="36153" xr:uid="{F307B28C-80B3-48E0-A8CA-13A4CD9048C5}"/>
    <cellStyle name="Comma 4 2 2 2 4 2 3" xfId="27401" xr:uid="{6E34F560-730B-437D-8D45-EE0FD736AAF1}"/>
    <cellStyle name="Comma 4 2 2 2 4 3" xfId="14272" xr:uid="{00000000-0005-0000-0000-00006B120000}"/>
    <cellStyle name="Comma 4 2 2 2 4 3 2" xfId="31777" xr:uid="{836F604D-A217-4A44-BAD2-76F43BB8000C}"/>
    <cellStyle name="Comma 4 2 2 2 4 4" xfId="23025" xr:uid="{D31D3524-4EA6-4457-92A1-A0ED7399018B}"/>
    <cellStyle name="Comma 4 2 2 2 5" xfId="7707" xr:uid="{00000000-0005-0000-0000-00006C120000}"/>
    <cellStyle name="Comma 4 2 2 2 5 2" xfId="16460" xr:uid="{00000000-0005-0000-0000-00006D120000}"/>
    <cellStyle name="Comma 4 2 2 2 5 2 2" xfId="33965" xr:uid="{845CCC15-E66B-4983-A03C-20DC469B0635}"/>
    <cellStyle name="Comma 4 2 2 2 5 3" xfId="25213" xr:uid="{8E3F5A57-AC59-46C6-A8C4-3DE62BAF11B6}"/>
    <cellStyle name="Comma 4 2 2 2 6" xfId="12084" xr:uid="{00000000-0005-0000-0000-00006E120000}"/>
    <cellStyle name="Comma 4 2 2 2 6 2" xfId="29589" xr:uid="{7195A172-ACFE-4805-A901-E4ED0E312697}"/>
    <cellStyle name="Comma 4 2 2 2 7" xfId="20837" xr:uid="{4A34F7D3-A6EA-4513-AD6D-C2A1C474B6E3}"/>
    <cellStyle name="Comma 4 2 2 3" xfId="3601" xr:uid="{00000000-0005-0000-0000-00006F120000}"/>
    <cellStyle name="Comma 4 2 2 3 2" xfId="4697" xr:uid="{00000000-0005-0000-0000-000070120000}"/>
    <cellStyle name="Comma 4 2 2 3 2 2" xfId="6886" xr:uid="{00000000-0005-0000-0000-000071120000}"/>
    <cellStyle name="Comma 4 2 2 3 2 2 2" xfId="11263" xr:uid="{00000000-0005-0000-0000-000072120000}"/>
    <cellStyle name="Comma 4 2 2 3 2 2 2 2" xfId="20016" xr:uid="{00000000-0005-0000-0000-000073120000}"/>
    <cellStyle name="Comma 4 2 2 3 2 2 2 2 2" xfId="37521" xr:uid="{103F1660-AADA-4EC3-A1EE-2C7613D40D25}"/>
    <cellStyle name="Comma 4 2 2 3 2 2 2 3" xfId="28769" xr:uid="{9972E89F-2BB5-4E89-84AB-39DCE09DCB49}"/>
    <cellStyle name="Comma 4 2 2 3 2 2 3" xfId="15640" xr:uid="{00000000-0005-0000-0000-000074120000}"/>
    <cellStyle name="Comma 4 2 2 3 2 2 3 2" xfId="33145" xr:uid="{22FBB5E5-5268-4C15-9955-54EBFFF41B35}"/>
    <cellStyle name="Comma 4 2 2 3 2 2 4" xfId="24393" xr:uid="{C85E8C92-D7A8-445A-B7C0-81B5BDF78E70}"/>
    <cellStyle name="Comma 4 2 2 3 2 3" xfId="9075" xr:uid="{00000000-0005-0000-0000-000075120000}"/>
    <cellStyle name="Comma 4 2 2 3 2 3 2" xfId="17828" xr:uid="{00000000-0005-0000-0000-000076120000}"/>
    <cellStyle name="Comma 4 2 2 3 2 3 2 2" xfId="35333" xr:uid="{2727CCD6-DD02-4218-9594-35FF2A257266}"/>
    <cellStyle name="Comma 4 2 2 3 2 3 3" xfId="26581" xr:uid="{A9B0FB39-5BE2-4821-913A-6374A34068AF}"/>
    <cellStyle name="Comma 4 2 2 3 2 4" xfId="13452" xr:uid="{00000000-0005-0000-0000-000077120000}"/>
    <cellStyle name="Comma 4 2 2 3 2 4 2" xfId="30957" xr:uid="{B1229381-5F83-4F7A-B50D-AB17B423424A}"/>
    <cellStyle name="Comma 4 2 2 3 2 5" xfId="22205" xr:uid="{161F4928-BB55-429A-A0D0-6C822733718E}"/>
    <cellStyle name="Comma 4 2 2 3 3" xfId="5792" xr:uid="{00000000-0005-0000-0000-000078120000}"/>
    <cellStyle name="Comma 4 2 2 3 3 2" xfId="10169" xr:uid="{00000000-0005-0000-0000-000079120000}"/>
    <cellStyle name="Comma 4 2 2 3 3 2 2" xfId="18922" xr:uid="{00000000-0005-0000-0000-00007A120000}"/>
    <cellStyle name="Comma 4 2 2 3 3 2 2 2" xfId="36427" xr:uid="{03484EB8-79FC-4A80-88A5-07323312D007}"/>
    <cellStyle name="Comma 4 2 2 3 3 2 3" xfId="27675" xr:uid="{72B44C2F-EB3C-4C0C-AF12-ED1CAC59A3CD}"/>
    <cellStyle name="Comma 4 2 2 3 3 3" xfId="14546" xr:uid="{00000000-0005-0000-0000-00007B120000}"/>
    <cellStyle name="Comma 4 2 2 3 3 3 2" xfId="32051" xr:uid="{EBB090DE-BAFF-4530-86C7-6B955F1004CD}"/>
    <cellStyle name="Comma 4 2 2 3 3 4" xfId="23299" xr:uid="{DE1C29AC-14BB-40B5-9851-01009195A9D7}"/>
    <cellStyle name="Comma 4 2 2 3 4" xfId="7981" xr:uid="{00000000-0005-0000-0000-00007C120000}"/>
    <cellStyle name="Comma 4 2 2 3 4 2" xfId="16734" xr:uid="{00000000-0005-0000-0000-00007D120000}"/>
    <cellStyle name="Comma 4 2 2 3 4 2 2" xfId="34239" xr:uid="{6260CC3B-673D-431F-A9E4-B2343FFC281D}"/>
    <cellStyle name="Comma 4 2 2 3 4 3" xfId="25487" xr:uid="{F5032CF9-F6D4-4052-96CA-E50448DBBED0}"/>
    <cellStyle name="Comma 4 2 2 3 5" xfId="12358" xr:uid="{00000000-0005-0000-0000-00007E120000}"/>
    <cellStyle name="Comma 4 2 2 3 5 2" xfId="29863" xr:uid="{8E747B9C-62B1-41F9-8DB2-CF72A0C2610A}"/>
    <cellStyle name="Comma 4 2 2 3 6" xfId="21111" xr:uid="{A45585AC-2E81-487A-BF6A-50274213AAC6}"/>
    <cellStyle name="Comma 4 2 2 4" xfId="4149" xr:uid="{00000000-0005-0000-0000-00007F120000}"/>
    <cellStyle name="Comma 4 2 2 4 2" xfId="6338" xr:uid="{00000000-0005-0000-0000-000080120000}"/>
    <cellStyle name="Comma 4 2 2 4 2 2" xfId="10715" xr:uid="{00000000-0005-0000-0000-000081120000}"/>
    <cellStyle name="Comma 4 2 2 4 2 2 2" xfId="19468" xr:uid="{00000000-0005-0000-0000-000082120000}"/>
    <cellStyle name="Comma 4 2 2 4 2 2 2 2" xfId="36973" xr:uid="{410CFBF9-3907-46C7-BBA2-CF710519D071}"/>
    <cellStyle name="Comma 4 2 2 4 2 2 3" xfId="28221" xr:uid="{4E565867-52C5-40F8-AB97-F694623C6976}"/>
    <cellStyle name="Comma 4 2 2 4 2 3" xfId="15092" xr:uid="{00000000-0005-0000-0000-000083120000}"/>
    <cellStyle name="Comma 4 2 2 4 2 3 2" xfId="32597" xr:uid="{73662791-B392-4F5D-88F5-65CBCD43AD95}"/>
    <cellStyle name="Comma 4 2 2 4 2 4" xfId="23845" xr:uid="{2F88AABB-567F-4940-8F18-4314B009452E}"/>
    <cellStyle name="Comma 4 2 2 4 3" xfId="8527" xr:uid="{00000000-0005-0000-0000-000084120000}"/>
    <cellStyle name="Comma 4 2 2 4 3 2" xfId="17280" xr:uid="{00000000-0005-0000-0000-000085120000}"/>
    <cellStyle name="Comma 4 2 2 4 3 2 2" xfId="34785" xr:uid="{BA1F6E83-94F9-47A3-BCCC-833404110B4F}"/>
    <cellStyle name="Comma 4 2 2 4 3 3" xfId="26033" xr:uid="{309DF091-ACD0-4DE0-B316-6622ACB4CCAD}"/>
    <cellStyle name="Comma 4 2 2 4 4" xfId="12904" xr:uid="{00000000-0005-0000-0000-000086120000}"/>
    <cellStyle name="Comma 4 2 2 4 4 2" xfId="30409" xr:uid="{F2FB0389-4BA9-4D89-A42B-B5BB6D60028C}"/>
    <cellStyle name="Comma 4 2 2 4 5" xfId="21657" xr:uid="{CD7FC0E4-4DB9-4637-B132-77C5ACD0B70B}"/>
    <cellStyle name="Comma 4 2 2 5" xfId="5244" xr:uid="{00000000-0005-0000-0000-000087120000}"/>
    <cellStyle name="Comma 4 2 2 5 2" xfId="9621" xr:uid="{00000000-0005-0000-0000-000088120000}"/>
    <cellStyle name="Comma 4 2 2 5 2 2" xfId="18374" xr:uid="{00000000-0005-0000-0000-000089120000}"/>
    <cellStyle name="Comma 4 2 2 5 2 2 2" xfId="35879" xr:uid="{B1F61D74-0DFD-4EE0-856B-92700EDD77A8}"/>
    <cellStyle name="Comma 4 2 2 5 2 3" xfId="27127" xr:uid="{F80D50B3-8BEC-4905-99E3-15496B086646}"/>
    <cellStyle name="Comma 4 2 2 5 3" xfId="13998" xr:uid="{00000000-0005-0000-0000-00008A120000}"/>
    <cellStyle name="Comma 4 2 2 5 3 2" xfId="31503" xr:uid="{6D393AC9-D07B-400B-BF6C-0C224C83F45D}"/>
    <cellStyle name="Comma 4 2 2 5 4" xfId="22751" xr:uid="{186B44C7-2FD3-4C07-85E4-CED8CE122705}"/>
    <cellStyle name="Comma 4 2 2 6" xfId="7433" xr:uid="{00000000-0005-0000-0000-00008B120000}"/>
    <cellStyle name="Comma 4 2 2 6 2" xfId="16186" xr:uid="{00000000-0005-0000-0000-00008C120000}"/>
    <cellStyle name="Comma 4 2 2 6 2 2" xfId="33691" xr:uid="{9A5A25CD-F02C-4682-9973-175D81198E0B}"/>
    <cellStyle name="Comma 4 2 2 6 3" xfId="24939" xr:uid="{623CFE4D-F7A5-490F-BEEB-25E33BC740DD}"/>
    <cellStyle name="Comma 4 2 2 7" xfId="11810" xr:uid="{00000000-0005-0000-0000-00008D120000}"/>
    <cellStyle name="Comma 4 2 2 7 2" xfId="29315" xr:uid="{51BFB15A-A08A-4957-B908-0033A03555DD}"/>
    <cellStyle name="Comma 4 2 2 8" xfId="20563" xr:uid="{E0B741D0-1E9C-4088-A4C8-D045150F36C0}"/>
    <cellStyle name="Comma 4 2 3" xfId="3210" xr:uid="{00000000-0005-0000-0000-00008E120000}"/>
    <cellStyle name="Comma 4 2 3 2" xfId="3763" xr:uid="{00000000-0005-0000-0000-00008F120000}"/>
    <cellStyle name="Comma 4 2 3 2 2" xfId="4859" xr:uid="{00000000-0005-0000-0000-000090120000}"/>
    <cellStyle name="Comma 4 2 3 2 2 2" xfId="7048" xr:uid="{00000000-0005-0000-0000-000091120000}"/>
    <cellStyle name="Comma 4 2 3 2 2 2 2" xfId="11425" xr:uid="{00000000-0005-0000-0000-000092120000}"/>
    <cellStyle name="Comma 4 2 3 2 2 2 2 2" xfId="20178" xr:uid="{00000000-0005-0000-0000-000093120000}"/>
    <cellStyle name="Comma 4 2 3 2 2 2 2 2 2" xfId="37683" xr:uid="{AC3B3381-E451-4ABC-9327-5EE4B8520ABE}"/>
    <cellStyle name="Comma 4 2 3 2 2 2 2 3" xfId="28931" xr:uid="{8B107D79-7EAF-4673-9C27-F2B6ED35A065}"/>
    <cellStyle name="Comma 4 2 3 2 2 2 3" xfId="15802" xr:uid="{00000000-0005-0000-0000-000094120000}"/>
    <cellStyle name="Comma 4 2 3 2 2 2 3 2" xfId="33307" xr:uid="{DDB5840C-77A8-41C4-8089-648F0BB95444}"/>
    <cellStyle name="Comma 4 2 3 2 2 2 4" xfId="24555" xr:uid="{B67EFDFE-C551-445F-A324-71C855B00F94}"/>
    <cellStyle name="Comma 4 2 3 2 2 3" xfId="9237" xr:uid="{00000000-0005-0000-0000-000095120000}"/>
    <cellStyle name="Comma 4 2 3 2 2 3 2" xfId="17990" xr:uid="{00000000-0005-0000-0000-000096120000}"/>
    <cellStyle name="Comma 4 2 3 2 2 3 2 2" xfId="35495" xr:uid="{C8FB8C6C-3159-4654-8783-70F171C9D1B9}"/>
    <cellStyle name="Comma 4 2 3 2 2 3 3" xfId="26743" xr:uid="{2DC97D15-D9AC-4113-8288-A5A7AD0E5D31}"/>
    <cellStyle name="Comma 4 2 3 2 2 4" xfId="13614" xr:uid="{00000000-0005-0000-0000-000097120000}"/>
    <cellStyle name="Comma 4 2 3 2 2 4 2" xfId="31119" xr:uid="{7C42FE52-B4EE-405E-8814-2EC6964769BF}"/>
    <cellStyle name="Comma 4 2 3 2 2 5" xfId="22367" xr:uid="{07598AE0-ACB9-464B-B153-183414E4560A}"/>
    <cellStyle name="Comma 4 2 3 2 3" xfId="5954" xr:uid="{00000000-0005-0000-0000-000098120000}"/>
    <cellStyle name="Comma 4 2 3 2 3 2" xfId="10331" xr:uid="{00000000-0005-0000-0000-000099120000}"/>
    <cellStyle name="Comma 4 2 3 2 3 2 2" xfId="19084" xr:uid="{00000000-0005-0000-0000-00009A120000}"/>
    <cellStyle name="Comma 4 2 3 2 3 2 2 2" xfId="36589" xr:uid="{13F8B1A5-C646-4426-B033-B4AA4E07FAE4}"/>
    <cellStyle name="Comma 4 2 3 2 3 2 3" xfId="27837" xr:uid="{D2CBE245-B708-4D51-A59C-C1471A28C800}"/>
    <cellStyle name="Comma 4 2 3 2 3 3" xfId="14708" xr:uid="{00000000-0005-0000-0000-00009B120000}"/>
    <cellStyle name="Comma 4 2 3 2 3 3 2" xfId="32213" xr:uid="{4CE621FC-1DA3-4E36-83A7-2D6A73CCD742}"/>
    <cellStyle name="Comma 4 2 3 2 3 4" xfId="23461" xr:uid="{61112C2F-E200-4FB0-AA05-02C35D2B84B1}"/>
    <cellStyle name="Comma 4 2 3 2 4" xfId="8143" xr:uid="{00000000-0005-0000-0000-00009C120000}"/>
    <cellStyle name="Comma 4 2 3 2 4 2" xfId="16896" xr:uid="{00000000-0005-0000-0000-00009D120000}"/>
    <cellStyle name="Comma 4 2 3 2 4 2 2" xfId="34401" xr:uid="{F2C068F0-543B-444F-BA57-D3B0E4928409}"/>
    <cellStyle name="Comma 4 2 3 2 4 3" xfId="25649" xr:uid="{3F3A09F6-7D25-41E7-8B25-9422F1EA2E50}"/>
    <cellStyle name="Comma 4 2 3 2 5" xfId="12520" xr:uid="{00000000-0005-0000-0000-00009E120000}"/>
    <cellStyle name="Comma 4 2 3 2 5 2" xfId="30025" xr:uid="{3572E013-5327-4437-8DA3-761DF0CE0C77}"/>
    <cellStyle name="Comma 4 2 3 2 6" xfId="21273" xr:uid="{22F9071F-F653-4D5D-A859-311880982634}"/>
    <cellStyle name="Comma 4 2 3 3" xfId="4311" xr:uid="{00000000-0005-0000-0000-00009F120000}"/>
    <cellStyle name="Comma 4 2 3 3 2" xfId="6500" xr:uid="{00000000-0005-0000-0000-0000A0120000}"/>
    <cellStyle name="Comma 4 2 3 3 2 2" xfId="10877" xr:uid="{00000000-0005-0000-0000-0000A1120000}"/>
    <cellStyle name="Comma 4 2 3 3 2 2 2" xfId="19630" xr:uid="{00000000-0005-0000-0000-0000A2120000}"/>
    <cellStyle name="Comma 4 2 3 3 2 2 2 2" xfId="37135" xr:uid="{EFDCD07B-D5BC-444E-9D5D-80F79F5CF2E6}"/>
    <cellStyle name="Comma 4 2 3 3 2 2 3" xfId="28383" xr:uid="{E4416BE3-145D-43A9-9987-FEDB77CFF31B}"/>
    <cellStyle name="Comma 4 2 3 3 2 3" xfId="15254" xr:uid="{00000000-0005-0000-0000-0000A3120000}"/>
    <cellStyle name="Comma 4 2 3 3 2 3 2" xfId="32759" xr:uid="{61409C97-FFAB-45D2-BD7A-7DE304274227}"/>
    <cellStyle name="Comma 4 2 3 3 2 4" xfId="24007" xr:uid="{E84A5249-7547-49AF-92F7-C51E6D1A3B64}"/>
    <cellStyle name="Comma 4 2 3 3 3" xfId="8689" xr:uid="{00000000-0005-0000-0000-0000A4120000}"/>
    <cellStyle name="Comma 4 2 3 3 3 2" xfId="17442" xr:uid="{00000000-0005-0000-0000-0000A5120000}"/>
    <cellStyle name="Comma 4 2 3 3 3 2 2" xfId="34947" xr:uid="{3F15249E-926F-4A2C-94AB-9A1DAF58A291}"/>
    <cellStyle name="Comma 4 2 3 3 3 3" xfId="26195" xr:uid="{1FAE84FB-C15B-470C-AA48-A3FA7CF4E276}"/>
    <cellStyle name="Comma 4 2 3 3 4" xfId="13066" xr:uid="{00000000-0005-0000-0000-0000A6120000}"/>
    <cellStyle name="Comma 4 2 3 3 4 2" xfId="30571" xr:uid="{7652E5D7-C0BE-4FB1-84CB-57285C0C83DA}"/>
    <cellStyle name="Comma 4 2 3 3 5" xfId="21819" xr:uid="{529872A1-9F85-4F2F-AF69-FC5C78874213}"/>
    <cellStyle name="Comma 4 2 3 4" xfId="5406" xr:uid="{00000000-0005-0000-0000-0000A7120000}"/>
    <cellStyle name="Comma 4 2 3 4 2" xfId="9783" xr:uid="{00000000-0005-0000-0000-0000A8120000}"/>
    <cellStyle name="Comma 4 2 3 4 2 2" xfId="18536" xr:uid="{00000000-0005-0000-0000-0000A9120000}"/>
    <cellStyle name="Comma 4 2 3 4 2 2 2" xfId="36041" xr:uid="{B286DB17-B5A2-40A1-8A40-AB3E9FDF52E1}"/>
    <cellStyle name="Comma 4 2 3 4 2 3" xfId="27289" xr:uid="{FE3055F5-0017-45E9-B990-BA62358F315A}"/>
    <cellStyle name="Comma 4 2 3 4 3" xfId="14160" xr:uid="{00000000-0005-0000-0000-0000AA120000}"/>
    <cellStyle name="Comma 4 2 3 4 3 2" xfId="31665" xr:uid="{C92B617D-2BCC-4201-8FEB-46BB3A806D3C}"/>
    <cellStyle name="Comma 4 2 3 4 4" xfId="22913" xr:uid="{3FEB66E0-03C5-4CAA-86BA-A42630929820}"/>
    <cellStyle name="Comma 4 2 3 5" xfId="7595" xr:uid="{00000000-0005-0000-0000-0000AB120000}"/>
    <cellStyle name="Comma 4 2 3 5 2" xfId="16348" xr:uid="{00000000-0005-0000-0000-0000AC120000}"/>
    <cellStyle name="Comma 4 2 3 5 2 2" xfId="33853" xr:uid="{992C8CE8-8F72-499A-910A-4D33C9ABF5A5}"/>
    <cellStyle name="Comma 4 2 3 5 3" xfId="25101" xr:uid="{0E83DAB9-4DB8-45FB-8317-620A06A501B1}"/>
    <cellStyle name="Comma 4 2 3 6" xfId="11972" xr:uid="{00000000-0005-0000-0000-0000AD120000}"/>
    <cellStyle name="Comma 4 2 3 6 2" xfId="29477" xr:uid="{52E40551-2092-49C1-9CA2-174B11D37860}"/>
    <cellStyle name="Comma 4 2 3 7" xfId="20725" xr:uid="{ADD8BE26-8447-4BFC-AF42-DC39D047E81D}"/>
    <cellStyle name="Comma 4 2 4" xfId="3489" xr:uid="{00000000-0005-0000-0000-0000AE120000}"/>
    <cellStyle name="Comma 4 2 4 2" xfId="4585" xr:uid="{00000000-0005-0000-0000-0000AF120000}"/>
    <cellStyle name="Comma 4 2 4 2 2" xfId="6774" xr:uid="{00000000-0005-0000-0000-0000B0120000}"/>
    <cellStyle name="Comma 4 2 4 2 2 2" xfId="11151" xr:uid="{00000000-0005-0000-0000-0000B1120000}"/>
    <cellStyle name="Comma 4 2 4 2 2 2 2" xfId="19904" xr:uid="{00000000-0005-0000-0000-0000B2120000}"/>
    <cellStyle name="Comma 4 2 4 2 2 2 2 2" xfId="37409" xr:uid="{8577B3D7-BBCE-43B6-A170-DBD0BD8BAF5F}"/>
    <cellStyle name="Comma 4 2 4 2 2 2 3" xfId="28657" xr:uid="{88386649-131E-4249-BEFD-F4D73F26C7D6}"/>
    <cellStyle name="Comma 4 2 4 2 2 3" xfId="15528" xr:uid="{00000000-0005-0000-0000-0000B3120000}"/>
    <cellStyle name="Comma 4 2 4 2 2 3 2" xfId="33033" xr:uid="{61EE746F-DCE3-442A-831A-F830EA76F741}"/>
    <cellStyle name="Comma 4 2 4 2 2 4" xfId="24281" xr:uid="{326E37AF-A9EF-470E-8227-780F6519C2E3}"/>
    <cellStyle name="Comma 4 2 4 2 3" xfId="8963" xr:uid="{00000000-0005-0000-0000-0000B4120000}"/>
    <cellStyle name="Comma 4 2 4 2 3 2" xfId="17716" xr:uid="{00000000-0005-0000-0000-0000B5120000}"/>
    <cellStyle name="Comma 4 2 4 2 3 2 2" xfId="35221" xr:uid="{B09D9D1F-12E3-419E-81C7-DF11B5F7B01A}"/>
    <cellStyle name="Comma 4 2 4 2 3 3" xfId="26469" xr:uid="{6BAE146C-4B79-4172-AD25-3B89832A0E60}"/>
    <cellStyle name="Comma 4 2 4 2 4" xfId="13340" xr:uid="{00000000-0005-0000-0000-0000B6120000}"/>
    <cellStyle name="Comma 4 2 4 2 4 2" xfId="30845" xr:uid="{579C368B-DA31-4865-9FFE-B7337968B49B}"/>
    <cellStyle name="Comma 4 2 4 2 5" xfId="22093" xr:uid="{6F19C72A-ADB9-4262-8E0E-790360B32EEF}"/>
    <cellStyle name="Comma 4 2 4 3" xfId="5680" xr:uid="{00000000-0005-0000-0000-0000B7120000}"/>
    <cellStyle name="Comma 4 2 4 3 2" xfId="10057" xr:uid="{00000000-0005-0000-0000-0000B8120000}"/>
    <cellStyle name="Comma 4 2 4 3 2 2" xfId="18810" xr:uid="{00000000-0005-0000-0000-0000B9120000}"/>
    <cellStyle name="Comma 4 2 4 3 2 2 2" xfId="36315" xr:uid="{C90B8BFC-4BDF-45BD-8476-E6DCC10BEB3B}"/>
    <cellStyle name="Comma 4 2 4 3 2 3" xfId="27563" xr:uid="{860DA74D-1B9F-4C90-8DB0-D3BA5C5F1B4D}"/>
    <cellStyle name="Comma 4 2 4 3 3" xfId="14434" xr:uid="{00000000-0005-0000-0000-0000BA120000}"/>
    <cellStyle name="Comma 4 2 4 3 3 2" xfId="31939" xr:uid="{F0F6D1D8-5EF7-4A87-A7AD-4F5AD831E67C}"/>
    <cellStyle name="Comma 4 2 4 3 4" xfId="23187" xr:uid="{AAEEA783-DD61-4907-AC64-14DC4B1243FD}"/>
    <cellStyle name="Comma 4 2 4 4" xfId="7869" xr:uid="{00000000-0005-0000-0000-0000BB120000}"/>
    <cellStyle name="Comma 4 2 4 4 2" xfId="16622" xr:uid="{00000000-0005-0000-0000-0000BC120000}"/>
    <cellStyle name="Comma 4 2 4 4 2 2" xfId="34127" xr:uid="{3D8C2AE4-EBA1-40C0-AFB9-9F1741DE0FA3}"/>
    <cellStyle name="Comma 4 2 4 4 3" xfId="25375" xr:uid="{319151C4-25A3-4424-8F84-22AD3367A9DD}"/>
    <cellStyle name="Comma 4 2 4 5" xfId="12246" xr:uid="{00000000-0005-0000-0000-0000BD120000}"/>
    <cellStyle name="Comma 4 2 4 5 2" xfId="29751" xr:uid="{021D7173-28A9-4BE0-8B7D-87BC40CD37BC}"/>
    <cellStyle name="Comma 4 2 4 6" xfId="20999" xr:uid="{577D8D62-F38E-44D6-AA2E-51731A04A27E}"/>
    <cellStyle name="Comma 4 2 5" xfId="4037" xr:uid="{00000000-0005-0000-0000-0000BE120000}"/>
    <cellStyle name="Comma 4 2 5 2" xfId="6226" xr:uid="{00000000-0005-0000-0000-0000BF120000}"/>
    <cellStyle name="Comma 4 2 5 2 2" xfId="10603" xr:uid="{00000000-0005-0000-0000-0000C0120000}"/>
    <cellStyle name="Comma 4 2 5 2 2 2" xfId="19356" xr:uid="{00000000-0005-0000-0000-0000C1120000}"/>
    <cellStyle name="Comma 4 2 5 2 2 2 2" xfId="36861" xr:uid="{1CF73B55-11C3-4193-8CA5-C0769F12AFA4}"/>
    <cellStyle name="Comma 4 2 5 2 2 3" xfId="28109" xr:uid="{8DE29B88-F909-4CDD-9D6C-1E44BD77C0A9}"/>
    <cellStyle name="Comma 4 2 5 2 3" xfId="14980" xr:uid="{00000000-0005-0000-0000-0000C2120000}"/>
    <cellStyle name="Comma 4 2 5 2 3 2" xfId="32485" xr:uid="{54306CFE-F033-4B0A-A51E-B83A38234B29}"/>
    <cellStyle name="Comma 4 2 5 2 4" xfId="23733" xr:uid="{F1CFBE4E-7F2F-416A-BF21-F6DD8E182440}"/>
    <cellStyle name="Comma 4 2 5 3" xfId="8415" xr:uid="{00000000-0005-0000-0000-0000C3120000}"/>
    <cellStyle name="Comma 4 2 5 3 2" xfId="17168" xr:uid="{00000000-0005-0000-0000-0000C4120000}"/>
    <cellStyle name="Comma 4 2 5 3 2 2" xfId="34673" xr:uid="{73BA5256-6698-4E60-9C6C-4B6B4386CB49}"/>
    <cellStyle name="Comma 4 2 5 3 3" xfId="25921" xr:uid="{6EBF438A-1798-4554-AE07-F69551767C85}"/>
    <cellStyle name="Comma 4 2 5 4" xfId="12792" xr:uid="{00000000-0005-0000-0000-0000C5120000}"/>
    <cellStyle name="Comma 4 2 5 4 2" xfId="30297" xr:uid="{7B2C17D4-7DC1-4520-9556-D5AAC1A0C2D7}"/>
    <cellStyle name="Comma 4 2 5 5" xfId="21545" xr:uid="{6AD12796-EF61-41C7-B01B-8798079C0FCC}"/>
    <cellStyle name="Comma 4 2 6" xfId="5132" xr:uid="{00000000-0005-0000-0000-0000C6120000}"/>
    <cellStyle name="Comma 4 2 6 2" xfId="9509" xr:uid="{00000000-0005-0000-0000-0000C7120000}"/>
    <cellStyle name="Comma 4 2 6 2 2" xfId="18262" xr:uid="{00000000-0005-0000-0000-0000C8120000}"/>
    <cellStyle name="Comma 4 2 6 2 2 2" xfId="35767" xr:uid="{BBFAF342-8980-4D5C-95FB-84178AE50B08}"/>
    <cellStyle name="Comma 4 2 6 2 3" xfId="27015" xr:uid="{37338D09-4613-489E-A673-C1597995AEE6}"/>
    <cellStyle name="Comma 4 2 6 3" xfId="13886" xr:uid="{00000000-0005-0000-0000-0000C9120000}"/>
    <cellStyle name="Comma 4 2 6 3 2" xfId="31391" xr:uid="{0A99A061-FCAF-40B8-9D9B-2C352009EABC}"/>
    <cellStyle name="Comma 4 2 6 4" xfId="22639" xr:uid="{3FF54D90-21CF-409C-811C-F273CC8FC3E9}"/>
    <cellStyle name="Comma 4 2 7" xfId="7321" xr:uid="{00000000-0005-0000-0000-0000CA120000}"/>
    <cellStyle name="Comma 4 2 7 2" xfId="16074" xr:uid="{00000000-0005-0000-0000-0000CB120000}"/>
    <cellStyle name="Comma 4 2 7 2 2" xfId="33579" xr:uid="{0E038240-E7DE-4B3C-8298-548B68285CDD}"/>
    <cellStyle name="Comma 4 2 7 3" xfId="24827" xr:uid="{F9D96870-275D-4C50-85BE-6148855E746A}"/>
    <cellStyle name="Comma 4 2 8" xfId="11698" xr:uid="{00000000-0005-0000-0000-0000CC120000}"/>
    <cellStyle name="Comma 4 2 8 2" xfId="29203" xr:uid="{3FBC9A9D-A800-43DF-901E-7C5CA83BC8F5}"/>
    <cellStyle name="Comma 4 2 9" xfId="20451" xr:uid="{BD3778C7-3E5A-46D6-887D-EBBB593B80D3}"/>
    <cellStyle name="Comma 4 3" xfId="2993" xr:uid="{00000000-0005-0000-0000-0000CD120000}"/>
    <cellStyle name="Comma 4 3 2" xfId="3269" xr:uid="{00000000-0005-0000-0000-0000CE120000}"/>
    <cellStyle name="Comma 4 3 2 2" xfId="3822" xr:uid="{00000000-0005-0000-0000-0000CF120000}"/>
    <cellStyle name="Comma 4 3 2 2 2" xfId="4918" xr:uid="{00000000-0005-0000-0000-0000D0120000}"/>
    <cellStyle name="Comma 4 3 2 2 2 2" xfId="7107" xr:uid="{00000000-0005-0000-0000-0000D1120000}"/>
    <cellStyle name="Comma 4 3 2 2 2 2 2" xfId="11484" xr:uid="{00000000-0005-0000-0000-0000D2120000}"/>
    <cellStyle name="Comma 4 3 2 2 2 2 2 2" xfId="20237" xr:uid="{00000000-0005-0000-0000-0000D3120000}"/>
    <cellStyle name="Comma 4 3 2 2 2 2 2 2 2" xfId="37742" xr:uid="{B3083B6A-3112-407C-A683-6C553E3706E1}"/>
    <cellStyle name="Comma 4 3 2 2 2 2 2 3" xfId="28990" xr:uid="{3B20046C-77FA-42E5-B51D-B80AFD00A39B}"/>
    <cellStyle name="Comma 4 3 2 2 2 2 3" xfId="15861" xr:uid="{00000000-0005-0000-0000-0000D4120000}"/>
    <cellStyle name="Comma 4 3 2 2 2 2 3 2" xfId="33366" xr:uid="{A27C05EF-B9DC-4E35-92CB-259A7200E851}"/>
    <cellStyle name="Comma 4 3 2 2 2 2 4" xfId="24614" xr:uid="{42222324-D27D-470B-8D00-E1A8AAF5168E}"/>
    <cellStyle name="Comma 4 3 2 2 2 3" xfId="9296" xr:uid="{00000000-0005-0000-0000-0000D5120000}"/>
    <cellStyle name="Comma 4 3 2 2 2 3 2" xfId="18049" xr:uid="{00000000-0005-0000-0000-0000D6120000}"/>
    <cellStyle name="Comma 4 3 2 2 2 3 2 2" xfId="35554" xr:uid="{84E2E4D4-9F8D-474F-887D-A23014F04828}"/>
    <cellStyle name="Comma 4 3 2 2 2 3 3" xfId="26802" xr:uid="{3E4F8D11-A59B-43DF-95F5-A0D616F977BA}"/>
    <cellStyle name="Comma 4 3 2 2 2 4" xfId="13673" xr:uid="{00000000-0005-0000-0000-0000D7120000}"/>
    <cellStyle name="Comma 4 3 2 2 2 4 2" xfId="31178" xr:uid="{18B8013F-D775-4BE1-9123-742E600A6487}"/>
    <cellStyle name="Comma 4 3 2 2 2 5" xfId="22426" xr:uid="{2B23CA76-D29B-4C8F-9420-57D8658CA146}"/>
    <cellStyle name="Comma 4 3 2 2 3" xfId="6013" xr:uid="{00000000-0005-0000-0000-0000D8120000}"/>
    <cellStyle name="Comma 4 3 2 2 3 2" xfId="10390" xr:uid="{00000000-0005-0000-0000-0000D9120000}"/>
    <cellStyle name="Comma 4 3 2 2 3 2 2" xfId="19143" xr:uid="{00000000-0005-0000-0000-0000DA120000}"/>
    <cellStyle name="Comma 4 3 2 2 3 2 2 2" xfId="36648" xr:uid="{406FE2D4-ABF4-4D0B-B1E4-7DB3D337A462}"/>
    <cellStyle name="Comma 4 3 2 2 3 2 3" xfId="27896" xr:uid="{D34A5855-98A0-40F5-9F28-638F37B1AE05}"/>
    <cellStyle name="Comma 4 3 2 2 3 3" xfId="14767" xr:uid="{00000000-0005-0000-0000-0000DB120000}"/>
    <cellStyle name="Comma 4 3 2 2 3 3 2" xfId="32272" xr:uid="{5D901827-822B-4080-812C-07F00CFE597E}"/>
    <cellStyle name="Comma 4 3 2 2 3 4" xfId="23520" xr:uid="{651DAAF9-C363-41C8-A1D4-A2B3149ACDE0}"/>
    <cellStyle name="Comma 4 3 2 2 4" xfId="8202" xr:uid="{00000000-0005-0000-0000-0000DC120000}"/>
    <cellStyle name="Comma 4 3 2 2 4 2" xfId="16955" xr:uid="{00000000-0005-0000-0000-0000DD120000}"/>
    <cellStyle name="Comma 4 3 2 2 4 2 2" xfId="34460" xr:uid="{B39045BA-5CF3-4D04-8762-B8B3E7A9F545}"/>
    <cellStyle name="Comma 4 3 2 2 4 3" xfId="25708" xr:uid="{ED3E5B90-BBDC-49AE-AC79-A407795A3551}"/>
    <cellStyle name="Comma 4 3 2 2 5" xfId="12579" xr:uid="{00000000-0005-0000-0000-0000DE120000}"/>
    <cellStyle name="Comma 4 3 2 2 5 2" xfId="30084" xr:uid="{E5A4A526-A182-4F78-B388-74E7D3E2D4D3}"/>
    <cellStyle name="Comma 4 3 2 2 6" xfId="21332" xr:uid="{42CD1D53-5E4B-442A-84F4-F879BB77B68C}"/>
    <cellStyle name="Comma 4 3 2 3" xfId="4370" xr:uid="{00000000-0005-0000-0000-0000DF120000}"/>
    <cellStyle name="Comma 4 3 2 3 2" xfId="6559" xr:uid="{00000000-0005-0000-0000-0000E0120000}"/>
    <cellStyle name="Comma 4 3 2 3 2 2" xfId="10936" xr:uid="{00000000-0005-0000-0000-0000E1120000}"/>
    <cellStyle name="Comma 4 3 2 3 2 2 2" xfId="19689" xr:uid="{00000000-0005-0000-0000-0000E2120000}"/>
    <cellStyle name="Comma 4 3 2 3 2 2 2 2" xfId="37194" xr:uid="{C5A1E029-F5EE-42FE-92C5-A842CCE9051D}"/>
    <cellStyle name="Comma 4 3 2 3 2 2 3" xfId="28442" xr:uid="{E9B0191C-E16B-4CD7-8A78-4BE9FCFCFFA5}"/>
    <cellStyle name="Comma 4 3 2 3 2 3" xfId="15313" xr:uid="{00000000-0005-0000-0000-0000E3120000}"/>
    <cellStyle name="Comma 4 3 2 3 2 3 2" xfId="32818" xr:uid="{93838BD4-F8C9-4CDD-BCB4-951F226C138C}"/>
    <cellStyle name="Comma 4 3 2 3 2 4" xfId="24066" xr:uid="{EBDE531B-CD46-4DDB-B96C-6B4DA4C6F4FD}"/>
    <cellStyle name="Comma 4 3 2 3 3" xfId="8748" xr:uid="{00000000-0005-0000-0000-0000E4120000}"/>
    <cellStyle name="Comma 4 3 2 3 3 2" xfId="17501" xr:uid="{00000000-0005-0000-0000-0000E5120000}"/>
    <cellStyle name="Comma 4 3 2 3 3 2 2" xfId="35006" xr:uid="{FA343C8B-2062-4D80-84D0-30C65BD2442B}"/>
    <cellStyle name="Comma 4 3 2 3 3 3" xfId="26254" xr:uid="{0C03656B-AAC5-42D8-B818-C6531DC50BC1}"/>
    <cellStyle name="Comma 4 3 2 3 4" xfId="13125" xr:uid="{00000000-0005-0000-0000-0000E6120000}"/>
    <cellStyle name="Comma 4 3 2 3 4 2" xfId="30630" xr:uid="{B2B95A11-FCC7-40DF-A4AC-9B2B68AB6F36}"/>
    <cellStyle name="Comma 4 3 2 3 5" xfId="21878" xr:uid="{C01A101C-64CF-4299-91FA-34ACAFA66AF9}"/>
    <cellStyle name="Comma 4 3 2 4" xfId="5465" xr:uid="{00000000-0005-0000-0000-0000E7120000}"/>
    <cellStyle name="Comma 4 3 2 4 2" xfId="9842" xr:uid="{00000000-0005-0000-0000-0000E8120000}"/>
    <cellStyle name="Comma 4 3 2 4 2 2" xfId="18595" xr:uid="{00000000-0005-0000-0000-0000E9120000}"/>
    <cellStyle name="Comma 4 3 2 4 2 2 2" xfId="36100" xr:uid="{59725739-2400-41AA-9927-CC7E29B78C36}"/>
    <cellStyle name="Comma 4 3 2 4 2 3" xfId="27348" xr:uid="{B7321E55-DAA5-431A-8DCB-8BFE24256F1D}"/>
    <cellStyle name="Comma 4 3 2 4 3" xfId="14219" xr:uid="{00000000-0005-0000-0000-0000EA120000}"/>
    <cellStyle name="Comma 4 3 2 4 3 2" xfId="31724" xr:uid="{475E131F-70A3-44DD-BE07-ADC1E10AFEB6}"/>
    <cellStyle name="Comma 4 3 2 4 4" xfId="22972" xr:uid="{5A2206A6-58DD-441D-AB94-70992AD4EF00}"/>
    <cellStyle name="Comma 4 3 2 5" xfId="7654" xr:uid="{00000000-0005-0000-0000-0000EB120000}"/>
    <cellStyle name="Comma 4 3 2 5 2" xfId="16407" xr:uid="{00000000-0005-0000-0000-0000EC120000}"/>
    <cellStyle name="Comma 4 3 2 5 2 2" xfId="33912" xr:uid="{6609F5F5-33F1-4551-92A6-DDE04303249C}"/>
    <cellStyle name="Comma 4 3 2 5 3" xfId="25160" xr:uid="{AD372572-EC98-46EA-814B-47610808F3A8}"/>
    <cellStyle name="Comma 4 3 2 6" xfId="12031" xr:uid="{00000000-0005-0000-0000-0000ED120000}"/>
    <cellStyle name="Comma 4 3 2 6 2" xfId="29536" xr:uid="{DA564E08-9018-40A5-8EDE-3BFBD14903F5}"/>
    <cellStyle name="Comma 4 3 2 7" xfId="20784" xr:uid="{3D70AA15-6EB0-4D59-9267-7879C7B92238}"/>
    <cellStyle name="Comma 4 3 3" xfId="3548" xr:uid="{00000000-0005-0000-0000-0000EE120000}"/>
    <cellStyle name="Comma 4 3 3 2" xfId="4644" xr:uid="{00000000-0005-0000-0000-0000EF120000}"/>
    <cellStyle name="Comma 4 3 3 2 2" xfId="6833" xr:uid="{00000000-0005-0000-0000-0000F0120000}"/>
    <cellStyle name="Comma 4 3 3 2 2 2" xfId="11210" xr:uid="{00000000-0005-0000-0000-0000F1120000}"/>
    <cellStyle name="Comma 4 3 3 2 2 2 2" xfId="19963" xr:uid="{00000000-0005-0000-0000-0000F2120000}"/>
    <cellStyle name="Comma 4 3 3 2 2 2 2 2" xfId="37468" xr:uid="{22321916-BA9C-4EA9-9AC8-56189CDB5888}"/>
    <cellStyle name="Comma 4 3 3 2 2 2 3" xfId="28716" xr:uid="{437D36AA-7CAE-4766-BC43-3F1B4AF12EEF}"/>
    <cellStyle name="Comma 4 3 3 2 2 3" xfId="15587" xr:uid="{00000000-0005-0000-0000-0000F3120000}"/>
    <cellStyle name="Comma 4 3 3 2 2 3 2" xfId="33092" xr:uid="{64869107-A761-44EC-B8EE-BBCCE735E3ED}"/>
    <cellStyle name="Comma 4 3 3 2 2 4" xfId="24340" xr:uid="{5F7DA504-C654-4A62-8E82-E3C1403ABBD0}"/>
    <cellStyle name="Comma 4 3 3 2 3" xfId="9022" xr:uid="{00000000-0005-0000-0000-0000F4120000}"/>
    <cellStyle name="Comma 4 3 3 2 3 2" xfId="17775" xr:uid="{00000000-0005-0000-0000-0000F5120000}"/>
    <cellStyle name="Comma 4 3 3 2 3 2 2" xfId="35280" xr:uid="{579C0B29-C4E6-4804-9ED7-C57205251AC5}"/>
    <cellStyle name="Comma 4 3 3 2 3 3" xfId="26528" xr:uid="{19E4D70D-FB0B-4080-AF43-0BFA8C5269A3}"/>
    <cellStyle name="Comma 4 3 3 2 4" xfId="13399" xr:uid="{00000000-0005-0000-0000-0000F6120000}"/>
    <cellStyle name="Comma 4 3 3 2 4 2" xfId="30904" xr:uid="{0768C17E-4C58-4B64-801A-D85ED6E8E8E7}"/>
    <cellStyle name="Comma 4 3 3 2 5" xfId="22152" xr:uid="{05AEDEDD-804B-403F-B960-29D80CE3FB82}"/>
    <cellStyle name="Comma 4 3 3 3" xfId="5739" xr:uid="{00000000-0005-0000-0000-0000F7120000}"/>
    <cellStyle name="Comma 4 3 3 3 2" xfId="10116" xr:uid="{00000000-0005-0000-0000-0000F8120000}"/>
    <cellStyle name="Comma 4 3 3 3 2 2" xfId="18869" xr:uid="{00000000-0005-0000-0000-0000F9120000}"/>
    <cellStyle name="Comma 4 3 3 3 2 2 2" xfId="36374" xr:uid="{9F7D5683-4E5E-4D30-9E92-80AB12A02E28}"/>
    <cellStyle name="Comma 4 3 3 3 2 3" xfId="27622" xr:uid="{2A9567C3-72A4-4293-8ED0-CF2DB734F2CF}"/>
    <cellStyle name="Comma 4 3 3 3 3" xfId="14493" xr:uid="{00000000-0005-0000-0000-0000FA120000}"/>
    <cellStyle name="Comma 4 3 3 3 3 2" xfId="31998" xr:uid="{4CA7F569-1E31-46F9-9AE4-05E4194D7D04}"/>
    <cellStyle name="Comma 4 3 3 3 4" xfId="23246" xr:uid="{C65D1EA7-723B-46D7-9573-3734F72E2EB9}"/>
    <cellStyle name="Comma 4 3 3 4" xfId="7928" xr:uid="{00000000-0005-0000-0000-0000FB120000}"/>
    <cellStyle name="Comma 4 3 3 4 2" xfId="16681" xr:uid="{00000000-0005-0000-0000-0000FC120000}"/>
    <cellStyle name="Comma 4 3 3 4 2 2" xfId="34186" xr:uid="{34B44947-6044-485C-9BFC-0C2C0534C181}"/>
    <cellStyle name="Comma 4 3 3 4 3" xfId="25434" xr:uid="{239D2188-D5C1-4B58-8C7B-F9A67B0F58F6}"/>
    <cellStyle name="Comma 4 3 3 5" xfId="12305" xr:uid="{00000000-0005-0000-0000-0000FD120000}"/>
    <cellStyle name="Comma 4 3 3 5 2" xfId="29810" xr:uid="{F8864254-654C-45BD-B372-ECEFBC76AD67}"/>
    <cellStyle name="Comma 4 3 3 6" xfId="21058" xr:uid="{DF2CEB48-3D94-4555-92F0-B8E2803447C2}"/>
    <cellStyle name="Comma 4 3 4" xfId="4096" xr:uid="{00000000-0005-0000-0000-0000FE120000}"/>
    <cellStyle name="Comma 4 3 4 2" xfId="6285" xr:uid="{00000000-0005-0000-0000-0000FF120000}"/>
    <cellStyle name="Comma 4 3 4 2 2" xfId="10662" xr:uid="{00000000-0005-0000-0000-000000130000}"/>
    <cellStyle name="Comma 4 3 4 2 2 2" xfId="19415" xr:uid="{00000000-0005-0000-0000-000001130000}"/>
    <cellStyle name="Comma 4 3 4 2 2 2 2" xfId="36920" xr:uid="{833F6AFB-3BB1-4266-ABE5-2AD0882EE71C}"/>
    <cellStyle name="Comma 4 3 4 2 2 3" xfId="28168" xr:uid="{7309E20B-EAD3-460A-9338-AA29AAA70549}"/>
    <cellStyle name="Comma 4 3 4 2 3" xfId="15039" xr:uid="{00000000-0005-0000-0000-000002130000}"/>
    <cellStyle name="Comma 4 3 4 2 3 2" xfId="32544" xr:uid="{9926F212-A9F3-40CB-AC9B-F81E76DB4B2E}"/>
    <cellStyle name="Comma 4 3 4 2 4" xfId="23792" xr:uid="{EC438912-584C-4292-9E1F-AFB84E88A926}"/>
    <cellStyle name="Comma 4 3 4 3" xfId="8474" xr:uid="{00000000-0005-0000-0000-000003130000}"/>
    <cellStyle name="Comma 4 3 4 3 2" xfId="17227" xr:uid="{00000000-0005-0000-0000-000004130000}"/>
    <cellStyle name="Comma 4 3 4 3 2 2" xfId="34732" xr:uid="{4757F160-33EB-4DA7-B2A0-8DE046A9CF21}"/>
    <cellStyle name="Comma 4 3 4 3 3" xfId="25980" xr:uid="{A553C897-2D18-4CF5-B9B9-A5EB58EF9043}"/>
    <cellStyle name="Comma 4 3 4 4" xfId="12851" xr:uid="{00000000-0005-0000-0000-000005130000}"/>
    <cellStyle name="Comma 4 3 4 4 2" xfId="30356" xr:uid="{A14A8E06-B9F8-4024-9BCE-2FB594E3B3FC}"/>
    <cellStyle name="Comma 4 3 4 5" xfId="21604" xr:uid="{C2A925B7-3A4D-4056-B730-D1947402C0F0}"/>
    <cellStyle name="Comma 4 3 5" xfId="5191" xr:uid="{00000000-0005-0000-0000-000006130000}"/>
    <cellStyle name="Comma 4 3 5 2" xfId="9568" xr:uid="{00000000-0005-0000-0000-000007130000}"/>
    <cellStyle name="Comma 4 3 5 2 2" xfId="18321" xr:uid="{00000000-0005-0000-0000-000008130000}"/>
    <cellStyle name="Comma 4 3 5 2 2 2" xfId="35826" xr:uid="{7994876A-5EEB-4587-AFA7-0BE82EB574CE}"/>
    <cellStyle name="Comma 4 3 5 2 3" xfId="27074" xr:uid="{6A382E2A-366D-4B0B-8EAF-F0956557B10C}"/>
    <cellStyle name="Comma 4 3 5 3" xfId="13945" xr:uid="{00000000-0005-0000-0000-000009130000}"/>
    <cellStyle name="Comma 4 3 5 3 2" xfId="31450" xr:uid="{23A69FBD-08DE-42B3-88AC-9D2A3488189C}"/>
    <cellStyle name="Comma 4 3 5 4" xfId="22698" xr:uid="{93A02900-F8F5-43BD-B347-E6276D864589}"/>
    <cellStyle name="Comma 4 3 6" xfId="7380" xr:uid="{00000000-0005-0000-0000-00000A130000}"/>
    <cellStyle name="Comma 4 3 6 2" xfId="16133" xr:uid="{00000000-0005-0000-0000-00000B130000}"/>
    <cellStyle name="Comma 4 3 6 2 2" xfId="33638" xr:uid="{F68B1142-5234-4E5A-9267-D8E1D762D6E1}"/>
    <cellStyle name="Comma 4 3 6 3" xfId="24886" xr:uid="{F65DFCA5-B535-4129-8479-46514B4B95B2}"/>
    <cellStyle name="Comma 4 3 7" xfId="11757" xr:uid="{00000000-0005-0000-0000-00000C130000}"/>
    <cellStyle name="Comma 4 3 7 2" xfId="29262" xr:uid="{34CC3038-CA7B-4C88-B5A6-10DBAF9FC66E}"/>
    <cellStyle name="Comma 4 3 8" xfId="20510" xr:uid="{A2D43B82-BEE7-4D4B-898D-80F4345D701C}"/>
    <cellStyle name="Comma 4 4" xfId="2880" xr:uid="{00000000-0005-0000-0000-00000D130000}"/>
    <cellStyle name="Comma 4 4 2" xfId="3159" xr:uid="{00000000-0005-0000-0000-00000E130000}"/>
    <cellStyle name="Comma 4 4 2 2" xfId="3712" xr:uid="{00000000-0005-0000-0000-00000F130000}"/>
    <cellStyle name="Comma 4 4 2 2 2" xfId="4808" xr:uid="{00000000-0005-0000-0000-000010130000}"/>
    <cellStyle name="Comma 4 4 2 2 2 2" xfId="6997" xr:uid="{00000000-0005-0000-0000-000011130000}"/>
    <cellStyle name="Comma 4 4 2 2 2 2 2" xfId="11374" xr:uid="{00000000-0005-0000-0000-000012130000}"/>
    <cellStyle name="Comma 4 4 2 2 2 2 2 2" xfId="20127" xr:uid="{00000000-0005-0000-0000-000013130000}"/>
    <cellStyle name="Comma 4 4 2 2 2 2 2 2 2" xfId="37632" xr:uid="{184E0CF6-3781-4AFB-A29C-D019AD06D18C}"/>
    <cellStyle name="Comma 4 4 2 2 2 2 2 3" xfId="28880" xr:uid="{BEA963BE-9CF9-4776-B0BD-F5890B0C4320}"/>
    <cellStyle name="Comma 4 4 2 2 2 2 3" xfId="15751" xr:uid="{00000000-0005-0000-0000-000014130000}"/>
    <cellStyle name="Comma 4 4 2 2 2 2 3 2" xfId="33256" xr:uid="{C9548A74-0AF7-4A8F-A757-2031EC54F53B}"/>
    <cellStyle name="Comma 4 4 2 2 2 2 4" xfId="24504" xr:uid="{87B528BB-B462-44DB-BC58-8117D4A64260}"/>
    <cellStyle name="Comma 4 4 2 2 2 3" xfId="9186" xr:uid="{00000000-0005-0000-0000-000015130000}"/>
    <cellStyle name="Comma 4 4 2 2 2 3 2" xfId="17939" xr:uid="{00000000-0005-0000-0000-000016130000}"/>
    <cellStyle name="Comma 4 4 2 2 2 3 2 2" xfId="35444" xr:uid="{5B6057FE-E863-406B-8C67-93A2476AC0E9}"/>
    <cellStyle name="Comma 4 4 2 2 2 3 3" xfId="26692" xr:uid="{94DB962A-6072-4711-BE43-5F96FF66E19D}"/>
    <cellStyle name="Comma 4 4 2 2 2 4" xfId="13563" xr:uid="{00000000-0005-0000-0000-000017130000}"/>
    <cellStyle name="Comma 4 4 2 2 2 4 2" xfId="31068" xr:uid="{4C6FE331-C199-430E-909E-002BC28479A2}"/>
    <cellStyle name="Comma 4 4 2 2 2 5" xfId="22316" xr:uid="{C369507D-2BFC-4DD1-BD04-126F1D60A20C}"/>
    <cellStyle name="Comma 4 4 2 2 3" xfId="5903" xr:uid="{00000000-0005-0000-0000-000018130000}"/>
    <cellStyle name="Comma 4 4 2 2 3 2" xfId="10280" xr:uid="{00000000-0005-0000-0000-000019130000}"/>
    <cellStyle name="Comma 4 4 2 2 3 2 2" xfId="19033" xr:uid="{00000000-0005-0000-0000-00001A130000}"/>
    <cellStyle name="Comma 4 4 2 2 3 2 2 2" xfId="36538" xr:uid="{3E2E980E-181C-4B9F-9200-D3484EBD3EF3}"/>
    <cellStyle name="Comma 4 4 2 2 3 2 3" xfId="27786" xr:uid="{0393B8D3-6069-4806-906B-96F63BB47141}"/>
    <cellStyle name="Comma 4 4 2 2 3 3" xfId="14657" xr:uid="{00000000-0005-0000-0000-00001B130000}"/>
    <cellStyle name="Comma 4 4 2 2 3 3 2" xfId="32162" xr:uid="{C775E38B-9541-4D7D-8342-55B693092FF2}"/>
    <cellStyle name="Comma 4 4 2 2 3 4" xfId="23410" xr:uid="{69A036F5-22A0-417E-8CF3-1F003C83A496}"/>
    <cellStyle name="Comma 4 4 2 2 4" xfId="8092" xr:uid="{00000000-0005-0000-0000-00001C130000}"/>
    <cellStyle name="Comma 4 4 2 2 4 2" xfId="16845" xr:uid="{00000000-0005-0000-0000-00001D130000}"/>
    <cellStyle name="Comma 4 4 2 2 4 2 2" xfId="34350" xr:uid="{9FC8A8C4-9A95-408E-AAEA-76F55ED6DFFE}"/>
    <cellStyle name="Comma 4 4 2 2 4 3" xfId="25598" xr:uid="{E886B64E-1E42-4D8F-97A5-1858D770A37A}"/>
    <cellStyle name="Comma 4 4 2 2 5" xfId="12469" xr:uid="{00000000-0005-0000-0000-00001E130000}"/>
    <cellStyle name="Comma 4 4 2 2 5 2" xfId="29974" xr:uid="{DCDC3451-5BAB-4D7E-9D75-4B921C482F37}"/>
    <cellStyle name="Comma 4 4 2 2 6" xfId="21222" xr:uid="{BD7A4E4C-A4EB-4B54-9795-18054D4E23E7}"/>
    <cellStyle name="Comma 4 4 2 3" xfId="4260" xr:uid="{00000000-0005-0000-0000-00001F130000}"/>
    <cellStyle name="Comma 4 4 2 3 2" xfId="6449" xr:uid="{00000000-0005-0000-0000-000020130000}"/>
    <cellStyle name="Comma 4 4 2 3 2 2" xfId="10826" xr:uid="{00000000-0005-0000-0000-000021130000}"/>
    <cellStyle name="Comma 4 4 2 3 2 2 2" xfId="19579" xr:uid="{00000000-0005-0000-0000-000022130000}"/>
    <cellStyle name="Comma 4 4 2 3 2 2 2 2" xfId="37084" xr:uid="{9D9625FA-54D2-4950-B8E3-FE5F9FB7441A}"/>
    <cellStyle name="Comma 4 4 2 3 2 2 3" xfId="28332" xr:uid="{4CE0E98E-2B21-48F7-9883-C5166A9970C7}"/>
    <cellStyle name="Comma 4 4 2 3 2 3" xfId="15203" xr:uid="{00000000-0005-0000-0000-000023130000}"/>
    <cellStyle name="Comma 4 4 2 3 2 3 2" xfId="32708" xr:uid="{2DCEC778-D2F0-426F-85C5-C00289981812}"/>
    <cellStyle name="Comma 4 4 2 3 2 4" xfId="23956" xr:uid="{1A1D3BA1-4CA9-4D93-A001-BF842001B1A4}"/>
    <cellStyle name="Comma 4 4 2 3 3" xfId="8638" xr:uid="{00000000-0005-0000-0000-000024130000}"/>
    <cellStyle name="Comma 4 4 2 3 3 2" xfId="17391" xr:uid="{00000000-0005-0000-0000-000025130000}"/>
    <cellStyle name="Comma 4 4 2 3 3 2 2" xfId="34896" xr:uid="{32880BA7-17B9-4228-AC93-0220E4FFDB7C}"/>
    <cellStyle name="Comma 4 4 2 3 3 3" xfId="26144" xr:uid="{CAB43E21-7D85-4B49-A854-F19974F2FE5B}"/>
    <cellStyle name="Comma 4 4 2 3 4" xfId="13015" xr:uid="{00000000-0005-0000-0000-000026130000}"/>
    <cellStyle name="Comma 4 4 2 3 4 2" xfId="30520" xr:uid="{3F1281AE-0131-4B8F-8A9F-1A47F861ADA2}"/>
    <cellStyle name="Comma 4 4 2 3 5" xfId="21768" xr:uid="{AAE0DE86-5E3C-4EF7-9CEF-4B6900672B44}"/>
    <cellStyle name="Comma 4 4 2 4" xfId="5355" xr:uid="{00000000-0005-0000-0000-000027130000}"/>
    <cellStyle name="Comma 4 4 2 4 2" xfId="9732" xr:uid="{00000000-0005-0000-0000-000028130000}"/>
    <cellStyle name="Comma 4 4 2 4 2 2" xfId="18485" xr:uid="{00000000-0005-0000-0000-000029130000}"/>
    <cellStyle name="Comma 4 4 2 4 2 2 2" xfId="35990" xr:uid="{F0FC33E3-DC50-460F-B59C-E73C464F54AF}"/>
    <cellStyle name="Comma 4 4 2 4 2 3" xfId="27238" xr:uid="{1C06815A-0DE5-41C0-A99D-8272E97DE647}"/>
    <cellStyle name="Comma 4 4 2 4 3" xfId="14109" xr:uid="{00000000-0005-0000-0000-00002A130000}"/>
    <cellStyle name="Comma 4 4 2 4 3 2" xfId="31614" xr:uid="{4E25BBAE-6FBB-4E4B-9D46-C1C7F6A85FED}"/>
    <cellStyle name="Comma 4 4 2 4 4" xfId="22862" xr:uid="{2F772EB1-2D68-455B-AAFC-5EC7FC5A5B54}"/>
    <cellStyle name="Comma 4 4 2 5" xfId="7544" xr:uid="{00000000-0005-0000-0000-00002B130000}"/>
    <cellStyle name="Comma 4 4 2 5 2" xfId="16297" xr:uid="{00000000-0005-0000-0000-00002C130000}"/>
    <cellStyle name="Comma 4 4 2 5 2 2" xfId="33802" xr:uid="{9FE68BBA-A0EC-497F-A8B8-EB4022BC8C78}"/>
    <cellStyle name="Comma 4 4 2 5 3" xfId="25050" xr:uid="{2D4ED5A1-C459-4BAD-9578-C0E70D697C35}"/>
    <cellStyle name="Comma 4 4 2 6" xfId="11921" xr:uid="{00000000-0005-0000-0000-00002D130000}"/>
    <cellStyle name="Comma 4 4 2 6 2" xfId="29426" xr:uid="{7FB07BB3-0772-459D-9AF1-3E86141CBC12}"/>
    <cellStyle name="Comma 4 4 2 7" xfId="20674" xr:uid="{DD31E562-5424-40C6-84A4-E66D6C862D5E}"/>
    <cellStyle name="Comma 4 4 3" xfId="3438" xr:uid="{00000000-0005-0000-0000-00002E130000}"/>
    <cellStyle name="Comma 4 4 3 2" xfId="4534" xr:uid="{00000000-0005-0000-0000-00002F130000}"/>
    <cellStyle name="Comma 4 4 3 2 2" xfId="6723" xr:uid="{00000000-0005-0000-0000-000030130000}"/>
    <cellStyle name="Comma 4 4 3 2 2 2" xfId="11100" xr:uid="{00000000-0005-0000-0000-000031130000}"/>
    <cellStyle name="Comma 4 4 3 2 2 2 2" xfId="19853" xr:uid="{00000000-0005-0000-0000-000032130000}"/>
    <cellStyle name="Comma 4 4 3 2 2 2 2 2" xfId="37358" xr:uid="{64451F63-C18E-4322-A24D-42A7DD56F383}"/>
    <cellStyle name="Comma 4 4 3 2 2 2 3" xfId="28606" xr:uid="{52A12956-C642-4413-91EA-27FCEA0C28ED}"/>
    <cellStyle name="Comma 4 4 3 2 2 3" xfId="15477" xr:uid="{00000000-0005-0000-0000-000033130000}"/>
    <cellStyle name="Comma 4 4 3 2 2 3 2" xfId="32982" xr:uid="{78E243F1-A091-458A-A22A-297C21D002C4}"/>
    <cellStyle name="Comma 4 4 3 2 2 4" xfId="24230" xr:uid="{CDD8163C-3D8C-4F9F-81EB-89D5E967331D}"/>
    <cellStyle name="Comma 4 4 3 2 3" xfId="8912" xr:uid="{00000000-0005-0000-0000-000034130000}"/>
    <cellStyle name="Comma 4 4 3 2 3 2" xfId="17665" xr:uid="{00000000-0005-0000-0000-000035130000}"/>
    <cellStyle name="Comma 4 4 3 2 3 2 2" xfId="35170" xr:uid="{37136FB3-ED70-4E0B-BE29-86DC7E923AB4}"/>
    <cellStyle name="Comma 4 4 3 2 3 3" xfId="26418" xr:uid="{507B684D-A034-440D-AA4D-47935D4796E9}"/>
    <cellStyle name="Comma 4 4 3 2 4" xfId="13289" xr:uid="{00000000-0005-0000-0000-000036130000}"/>
    <cellStyle name="Comma 4 4 3 2 4 2" xfId="30794" xr:uid="{653064F0-F5AF-401F-9C44-DF4EC74BFFAC}"/>
    <cellStyle name="Comma 4 4 3 2 5" xfId="22042" xr:uid="{ADB25EB3-CA2C-453F-A055-7FDE35D06698}"/>
    <cellStyle name="Comma 4 4 3 3" xfId="5629" xr:uid="{00000000-0005-0000-0000-000037130000}"/>
    <cellStyle name="Comma 4 4 3 3 2" xfId="10006" xr:uid="{00000000-0005-0000-0000-000038130000}"/>
    <cellStyle name="Comma 4 4 3 3 2 2" xfId="18759" xr:uid="{00000000-0005-0000-0000-000039130000}"/>
    <cellStyle name="Comma 4 4 3 3 2 2 2" xfId="36264" xr:uid="{9C3C9307-C8A6-42FA-981D-A9E50B4A2229}"/>
    <cellStyle name="Comma 4 4 3 3 2 3" xfId="27512" xr:uid="{42405915-D4D5-4A92-9622-905E086DCC08}"/>
    <cellStyle name="Comma 4 4 3 3 3" xfId="14383" xr:uid="{00000000-0005-0000-0000-00003A130000}"/>
    <cellStyle name="Comma 4 4 3 3 3 2" xfId="31888" xr:uid="{E23E0942-416D-4F51-ADE6-EFEF8807C5E5}"/>
    <cellStyle name="Comma 4 4 3 3 4" xfId="23136" xr:uid="{5202BC36-00BC-4BD2-BEB5-05C99DFAC4FA}"/>
    <cellStyle name="Comma 4 4 3 4" xfId="7818" xr:uid="{00000000-0005-0000-0000-00003B130000}"/>
    <cellStyle name="Comma 4 4 3 4 2" xfId="16571" xr:uid="{00000000-0005-0000-0000-00003C130000}"/>
    <cellStyle name="Comma 4 4 3 4 2 2" xfId="34076" xr:uid="{0F417838-6C2B-4473-9B76-B31C76D63A78}"/>
    <cellStyle name="Comma 4 4 3 4 3" xfId="25324" xr:uid="{788B2555-AC99-4FCC-AA8E-A6C88A99C667}"/>
    <cellStyle name="Comma 4 4 3 5" xfId="12195" xr:uid="{00000000-0005-0000-0000-00003D130000}"/>
    <cellStyle name="Comma 4 4 3 5 2" xfId="29700" xr:uid="{22DC086B-D578-4205-8401-4A2047E0AF1B}"/>
    <cellStyle name="Comma 4 4 3 6" xfId="20948" xr:uid="{1B97EF37-D0FD-4E45-9975-0447417F2869}"/>
    <cellStyle name="Comma 4 4 4" xfId="3986" xr:uid="{00000000-0005-0000-0000-00003E130000}"/>
    <cellStyle name="Comma 4 4 4 2" xfId="6175" xr:uid="{00000000-0005-0000-0000-00003F130000}"/>
    <cellStyle name="Comma 4 4 4 2 2" xfId="10552" xr:uid="{00000000-0005-0000-0000-000040130000}"/>
    <cellStyle name="Comma 4 4 4 2 2 2" xfId="19305" xr:uid="{00000000-0005-0000-0000-000041130000}"/>
    <cellStyle name="Comma 4 4 4 2 2 2 2" xfId="36810" xr:uid="{4CFFC40F-4CE4-4629-9E4F-45C7D0119975}"/>
    <cellStyle name="Comma 4 4 4 2 2 3" xfId="28058" xr:uid="{45971805-91B9-4438-975D-482F67AB75D0}"/>
    <cellStyle name="Comma 4 4 4 2 3" xfId="14929" xr:uid="{00000000-0005-0000-0000-000042130000}"/>
    <cellStyle name="Comma 4 4 4 2 3 2" xfId="32434" xr:uid="{3BAA4E0A-D5B4-4729-A440-278428EA9506}"/>
    <cellStyle name="Comma 4 4 4 2 4" xfId="23682" xr:uid="{4BC66C16-A91D-4298-B657-0AA0773221CA}"/>
    <cellStyle name="Comma 4 4 4 3" xfId="8364" xr:uid="{00000000-0005-0000-0000-000043130000}"/>
    <cellStyle name="Comma 4 4 4 3 2" xfId="17117" xr:uid="{00000000-0005-0000-0000-000044130000}"/>
    <cellStyle name="Comma 4 4 4 3 2 2" xfId="34622" xr:uid="{1DCDCD02-C294-42A6-AA18-6C0C75125232}"/>
    <cellStyle name="Comma 4 4 4 3 3" xfId="25870" xr:uid="{E261119B-0F5E-44F9-BB31-8DE5BB335967}"/>
    <cellStyle name="Comma 4 4 4 4" xfId="12741" xr:uid="{00000000-0005-0000-0000-000045130000}"/>
    <cellStyle name="Comma 4 4 4 4 2" xfId="30246" xr:uid="{88636002-BD59-424A-A63A-C2BC521DCF76}"/>
    <cellStyle name="Comma 4 4 4 5" xfId="21494" xr:uid="{5173F422-7539-4519-8E0B-03040250BC3E}"/>
    <cellStyle name="Comma 4 4 5" xfId="5081" xr:uid="{00000000-0005-0000-0000-000046130000}"/>
    <cellStyle name="Comma 4 4 5 2" xfId="9458" xr:uid="{00000000-0005-0000-0000-000047130000}"/>
    <cellStyle name="Comma 4 4 5 2 2" xfId="18211" xr:uid="{00000000-0005-0000-0000-000048130000}"/>
    <cellStyle name="Comma 4 4 5 2 2 2" xfId="35716" xr:uid="{657FB511-CE72-4597-9FAA-57CB6D90779D}"/>
    <cellStyle name="Comma 4 4 5 2 3" xfId="26964" xr:uid="{36DBB32B-5145-45AA-9198-35FF2DB3C076}"/>
    <cellStyle name="Comma 4 4 5 3" xfId="13835" xr:uid="{00000000-0005-0000-0000-000049130000}"/>
    <cellStyle name="Comma 4 4 5 3 2" xfId="31340" xr:uid="{59FBF665-9864-4B82-816E-B741E213F920}"/>
    <cellStyle name="Comma 4 4 5 4" xfId="22588" xr:uid="{D54B68C5-E456-4069-B745-80D644EF4361}"/>
    <cellStyle name="Comma 4 4 6" xfId="7270" xr:uid="{00000000-0005-0000-0000-00004A130000}"/>
    <cellStyle name="Comma 4 4 6 2" xfId="16023" xr:uid="{00000000-0005-0000-0000-00004B130000}"/>
    <cellStyle name="Comma 4 4 6 2 2" xfId="33528" xr:uid="{AE7DAB22-F75C-4EB3-81C6-148A2DADCD36}"/>
    <cellStyle name="Comma 4 4 6 3" xfId="24776" xr:uid="{86940E01-E2E6-445D-AC02-681F61779B21}"/>
    <cellStyle name="Comma 4 4 7" xfId="11647" xr:uid="{00000000-0005-0000-0000-00004C130000}"/>
    <cellStyle name="Comma 4 4 7 2" xfId="29152" xr:uid="{B0CE4FBB-4937-4C08-AC7E-C72D79B6E171}"/>
    <cellStyle name="Comma 4 4 8" xfId="20400" xr:uid="{C9ADDAC3-30F5-45FC-A3AC-BB06B26FF3AB}"/>
    <cellStyle name="Comma 4 5" xfId="3109" xr:uid="{00000000-0005-0000-0000-00004D130000}"/>
    <cellStyle name="Comma 4 5 2" xfId="3663" xr:uid="{00000000-0005-0000-0000-00004E130000}"/>
    <cellStyle name="Comma 4 5 2 2" xfId="4759" xr:uid="{00000000-0005-0000-0000-00004F130000}"/>
    <cellStyle name="Comma 4 5 2 2 2" xfId="6948" xr:uid="{00000000-0005-0000-0000-000050130000}"/>
    <cellStyle name="Comma 4 5 2 2 2 2" xfId="11325" xr:uid="{00000000-0005-0000-0000-000051130000}"/>
    <cellStyle name="Comma 4 5 2 2 2 2 2" xfId="20078" xr:uid="{00000000-0005-0000-0000-000052130000}"/>
    <cellStyle name="Comma 4 5 2 2 2 2 2 2" xfId="37583" xr:uid="{15430481-EB83-472B-A335-5EA5636190BA}"/>
    <cellStyle name="Comma 4 5 2 2 2 2 3" xfId="28831" xr:uid="{631441EE-5B8F-4A37-AD5F-82DE189367C2}"/>
    <cellStyle name="Comma 4 5 2 2 2 3" xfId="15702" xr:uid="{00000000-0005-0000-0000-000053130000}"/>
    <cellStyle name="Comma 4 5 2 2 2 3 2" xfId="33207" xr:uid="{D7048FDF-00AB-45FE-94E2-04E886454861}"/>
    <cellStyle name="Comma 4 5 2 2 2 4" xfId="24455" xr:uid="{66DF9126-F2EF-4F56-8439-C4B7459B23EC}"/>
    <cellStyle name="Comma 4 5 2 2 3" xfId="9137" xr:uid="{00000000-0005-0000-0000-000054130000}"/>
    <cellStyle name="Comma 4 5 2 2 3 2" xfId="17890" xr:uid="{00000000-0005-0000-0000-000055130000}"/>
    <cellStyle name="Comma 4 5 2 2 3 2 2" xfId="35395" xr:uid="{4BE40A04-0CFE-4999-B15C-62DBA0AE1C23}"/>
    <cellStyle name="Comma 4 5 2 2 3 3" xfId="26643" xr:uid="{6F48672B-3D10-4E42-A676-5300CCB3C65D}"/>
    <cellStyle name="Comma 4 5 2 2 4" xfId="13514" xr:uid="{00000000-0005-0000-0000-000056130000}"/>
    <cellStyle name="Comma 4 5 2 2 4 2" xfId="31019" xr:uid="{B7B5A76F-FD01-4FB9-8D5B-3A4D85C6127A}"/>
    <cellStyle name="Comma 4 5 2 2 5" xfId="22267" xr:uid="{33695A16-F05C-42E9-9CDB-E1C4E88207AB}"/>
    <cellStyle name="Comma 4 5 2 3" xfId="5854" xr:uid="{00000000-0005-0000-0000-000057130000}"/>
    <cellStyle name="Comma 4 5 2 3 2" xfId="10231" xr:uid="{00000000-0005-0000-0000-000058130000}"/>
    <cellStyle name="Comma 4 5 2 3 2 2" xfId="18984" xr:uid="{00000000-0005-0000-0000-000059130000}"/>
    <cellStyle name="Comma 4 5 2 3 2 2 2" xfId="36489" xr:uid="{DADF2985-5DB8-4E2E-8C3D-E776F7EC2747}"/>
    <cellStyle name="Comma 4 5 2 3 2 3" xfId="27737" xr:uid="{9B49DA0E-863D-4F55-86A3-FA051705F1BF}"/>
    <cellStyle name="Comma 4 5 2 3 3" xfId="14608" xr:uid="{00000000-0005-0000-0000-00005A130000}"/>
    <cellStyle name="Comma 4 5 2 3 3 2" xfId="32113" xr:uid="{9B3362B2-CD58-449D-9A63-6872A278BBDB}"/>
    <cellStyle name="Comma 4 5 2 3 4" xfId="23361" xr:uid="{66DDE307-32B4-422B-A0D9-20DA76BBF4C6}"/>
    <cellStyle name="Comma 4 5 2 4" xfId="8043" xr:uid="{00000000-0005-0000-0000-00005B130000}"/>
    <cellStyle name="Comma 4 5 2 4 2" xfId="16796" xr:uid="{00000000-0005-0000-0000-00005C130000}"/>
    <cellStyle name="Comma 4 5 2 4 2 2" xfId="34301" xr:uid="{051B8319-9C24-4FA1-BA37-EC87E825D115}"/>
    <cellStyle name="Comma 4 5 2 4 3" xfId="25549" xr:uid="{8346564A-124B-4FFE-93C5-29F5B7F8B760}"/>
    <cellStyle name="Comma 4 5 2 5" xfId="12420" xr:uid="{00000000-0005-0000-0000-00005D130000}"/>
    <cellStyle name="Comma 4 5 2 5 2" xfId="29925" xr:uid="{830700E7-5A48-468D-BD7C-2C57407EEEF6}"/>
    <cellStyle name="Comma 4 5 2 6" xfId="21173" xr:uid="{02ED12B7-EC5C-4C52-9F56-E881027A8782}"/>
    <cellStyle name="Comma 4 5 3" xfId="4211" xr:uid="{00000000-0005-0000-0000-00005E130000}"/>
    <cellStyle name="Comma 4 5 3 2" xfId="6400" xr:uid="{00000000-0005-0000-0000-00005F130000}"/>
    <cellStyle name="Comma 4 5 3 2 2" xfId="10777" xr:uid="{00000000-0005-0000-0000-000060130000}"/>
    <cellStyle name="Comma 4 5 3 2 2 2" xfId="19530" xr:uid="{00000000-0005-0000-0000-000061130000}"/>
    <cellStyle name="Comma 4 5 3 2 2 2 2" xfId="37035" xr:uid="{A9A7FCAB-2D63-4B2B-8462-D8784BE68FAD}"/>
    <cellStyle name="Comma 4 5 3 2 2 3" xfId="28283" xr:uid="{EE2F2E8F-0004-40A7-A016-4B2AA5A3E8EE}"/>
    <cellStyle name="Comma 4 5 3 2 3" xfId="15154" xr:uid="{00000000-0005-0000-0000-000062130000}"/>
    <cellStyle name="Comma 4 5 3 2 3 2" xfId="32659" xr:uid="{75435216-F523-40F5-915E-A3DE62ED21A7}"/>
    <cellStyle name="Comma 4 5 3 2 4" xfId="23907" xr:uid="{843C987D-3E3C-4DF3-A10C-441CED2E2A8C}"/>
    <cellStyle name="Comma 4 5 3 3" xfId="8589" xr:uid="{00000000-0005-0000-0000-000063130000}"/>
    <cellStyle name="Comma 4 5 3 3 2" xfId="17342" xr:uid="{00000000-0005-0000-0000-000064130000}"/>
    <cellStyle name="Comma 4 5 3 3 2 2" xfId="34847" xr:uid="{457ABBC6-F483-4F14-A4B3-4CC0DFCEBB69}"/>
    <cellStyle name="Comma 4 5 3 3 3" xfId="26095" xr:uid="{16E5A381-CE6F-488A-8831-5AD52D7F8939}"/>
    <cellStyle name="Comma 4 5 3 4" xfId="12966" xr:uid="{00000000-0005-0000-0000-000065130000}"/>
    <cellStyle name="Comma 4 5 3 4 2" xfId="30471" xr:uid="{ADDF9E64-03E3-4B9C-BD44-4B2E9B6BEC13}"/>
    <cellStyle name="Comma 4 5 3 5" xfId="21719" xr:uid="{C9FB3648-E7CC-449E-B65A-5A5F16C21AF8}"/>
    <cellStyle name="Comma 4 5 4" xfId="5306" xr:uid="{00000000-0005-0000-0000-000066130000}"/>
    <cellStyle name="Comma 4 5 4 2" xfId="9683" xr:uid="{00000000-0005-0000-0000-000067130000}"/>
    <cellStyle name="Comma 4 5 4 2 2" xfId="18436" xr:uid="{00000000-0005-0000-0000-000068130000}"/>
    <cellStyle name="Comma 4 5 4 2 2 2" xfId="35941" xr:uid="{1D3E0D5B-4E84-46D6-9F72-A7E5E567B9B5}"/>
    <cellStyle name="Comma 4 5 4 2 3" xfId="27189" xr:uid="{74A5EA35-7753-48EB-8318-F520689739A2}"/>
    <cellStyle name="Comma 4 5 4 3" xfId="14060" xr:uid="{00000000-0005-0000-0000-000069130000}"/>
    <cellStyle name="Comma 4 5 4 3 2" xfId="31565" xr:uid="{0D11630E-A85B-4047-B24E-934F882C0CEF}"/>
    <cellStyle name="Comma 4 5 4 4" xfId="22813" xr:uid="{C162C3A0-8FD9-4C23-B157-FD2BE8606EA2}"/>
    <cellStyle name="Comma 4 5 5" xfId="7495" xr:uid="{00000000-0005-0000-0000-00006A130000}"/>
    <cellStyle name="Comma 4 5 5 2" xfId="16248" xr:uid="{00000000-0005-0000-0000-00006B130000}"/>
    <cellStyle name="Comma 4 5 5 2 2" xfId="33753" xr:uid="{3EC1155F-7D45-48D5-B577-3781177E4429}"/>
    <cellStyle name="Comma 4 5 5 3" xfId="25001" xr:uid="{502E8110-925D-4E66-AAB0-5FBFF77D7808}"/>
    <cellStyle name="Comma 4 5 6" xfId="11872" xr:uid="{00000000-0005-0000-0000-00006C130000}"/>
    <cellStyle name="Comma 4 5 6 2" xfId="29377" xr:uid="{C526C1E2-E713-4606-8712-966E0E2E8AB2}"/>
    <cellStyle name="Comma 4 5 7" xfId="20625" xr:uid="{B55E1DE2-D910-432A-B923-3C3C31151FE3}"/>
    <cellStyle name="Comma 4 6" xfId="3388" xr:uid="{00000000-0005-0000-0000-00006D130000}"/>
    <cellStyle name="Comma 4 6 2" xfId="4485" xr:uid="{00000000-0005-0000-0000-00006E130000}"/>
    <cellStyle name="Comma 4 6 2 2" xfId="6674" xr:uid="{00000000-0005-0000-0000-00006F130000}"/>
    <cellStyle name="Comma 4 6 2 2 2" xfId="11051" xr:uid="{00000000-0005-0000-0000-000070130000}"/>
    <cellStyle name="Comma 4 6 2 2 2 2" xfId="19804" xr:uid="{00000000-0005-0000-0000-000071130000}"/>
    <cellStyle name="Comma 4 6 2 2 2 2 2" xfId="37309" xr:uid="{A67A066D-B52B-4DE5-9B6D-6F0E28E081D0}"/>
    <cellStyle name="Comma 4 6 2 2 2 3" xfId="28557" xr:uid="{347B74A6-0378-4B90-9455-FC7DDEBEC7E8}"/>
    <cellStyle name="Comma 4 6 2 2 3" xfId="15428" xr:uid="{00000000-0005-0000-0000-000072130000}"/>
    <cellStyle name="Comma 4 6 2 2 3 2" xfId="32933" xr:uid="{5E106E5A-88DB-4D53-A19F-8D038725587F}"/>
    <cellStyle name="Comma 4 6 2 2 4" xfId="24181" xr:uid="{3F8B9DDB-A31F-4D89-A70C-8A18E2F26576}"/>
    <cellStyle name="Comma 4 6 2 3" xfId="8863" xr:uid="{00000000-0005-0000-0000-000073130000}"/>
    <cellStyle name="Comma 4 6 2 3 2" xfId="17616" xr:uid="{00000000-0005-0000-0000-000074130000}"/>
    <cellStyle name="Comma 4 6 2 3 2 2" xfId="35121" xr:uid="{B06C8E78-BB15-4C69-93EB-E209FEB9EC9F}"/>
    <cellStyle name="Comma 4 6 2 3 3" xfId="26369" xr:uid="{CBA54EEA-4F1D-4C38-85F0-E02651B3FD15}"/>
    <cellStyle name="Comma 4 6 2 4" xfId="13240" xr:uid="{00000000-0005-0000-0000-000075130000}"/>
    <cellStyle name="Comma 4 6 2 4 2" xfId="30745" xr:uid="{CDF1270B-20F7-409B-9AC4-62F80F33F7E4}"/>
    <cellStyle name="Comma 4 6 2 5" xfId="21993" xr:uid="{62AC1D4A-31D7-4DFC-8259-B2F0B5AE6FA7}"/>
    <cellStyle name="Comma 4 6 3" xfId="5580" xr:uid="{00000000-0005-0000-0000-000076130000}"/>
    <cellStyle name="Comma 4 6 3 2" xfId="9957" xr:uid="{00000000-0005-0000-0000-000077130000}"/>
    <cellStyle name="Comma 4 6 3 2 2" xfId="18710" xr:uid="{00000000-0005-0000-0000-000078130000}"/>
    <cellStyle name="Comma 4 6 3 2 2 2" xfId="36215" xr:uid="{DA066D19-69F8-4047-8DF1-2F35B61763B1}"/>
    <cellStyle name="Comma 4 6 3 2 3" xfId="27463" xr:uid="{7F581759-5253-44C4-9954-0B7BC8A05B7D}"/>
    <cellStyle name="Comma 4 6 3 3" xfId="14334" xr:uid="{00000000-0005-0000-0000-000079130000}"/>
    <cellStyle name="Comma 4 6 3 3 2" xfId="31839" xr:uid="{20D0BAAE-4B39-4893-850C-2BE13B8B731F}"/>
    <cellStyle name="Comma 4 6 3 4" xfId="23087" xr:uid="{DAB0025B-C770-461D-8D8D-EEA450BA909C}"/>
    <cellStyle name="Comma 4 6 4" xfId="7769" xr:uid="{00000000-0005-0000-0000-00007A130000}"/>
    <cellStyle name="Comma 4 6 4 2" xfId="16522" xr:uid="{00000000-0005-0000-0000-00007B130000}"/>
    <cellStyle name="Comma 4 6 4 2 2" xfId="34027" xr:uid="{F0181E0B-94CA-4FCD-A411-93E7CB606426}"/>
    <cellStyle name="Comma 4 6 4 3" xfId="25275" xr:uid="{5FBC0AB8-01F9-47FC-9820-2FB3CE07FD02}"/>
    <cellStyle name="Comma 4 6 5" xfId="12146" xr:uid="{00000000-0005-0000-0000-00007C130000}"/>
    <cellStyle name="Comma 4 6 5 2" xfId="29651" xr:uid="{0248B356-8F55-4085-B4F7-762265B94CEB}"/>
    <cellStyle name="Comma 4 6 6" xfId="20899" xr:uid="{E8615FD6-82DA-4131-9EC7-8FFB7FDB915B}"/>
    <cellStyle name="Comma 4 7" xfId="3938" xr:uid="{00000000-0005-0000-0000-00007D130000}"/>
    <cellStyle name="Comma 4 7 2" xfId="6127" xr:uid="{00000000-0005-0000-0000-00007E130000}"/>
    <cellStyle name="Comma 4 7 2 2" xfId="10504" xr:uid="{00000000-0005-0000-0000-00007F130000}"/>
    <cellStyle name="Comma 4 7 2 2 2" xfId="19257" xr:uid="{00000000-0005-0000-0000-000080130000}"/>
    <cellStyle name="Comma 4 7 2 2 2 2" xfId="36762" xr:uid="{34E9429A-015C-4412-9C59-C1A36B0A0B84}"/>
    <cellStyle name="Comma 4 7 2 2 3" xfId="28010" xr:uid="{F155F31B-023E-467A-9640-096177A24082}"/>
    <cellStyle name="Comma 4 7 2 3" xfId="14881" xr:uid="{00000000-0005-0000-0000-000081130000}"/>
    <cellStyle name="Comma 4 7 2 3 2" xfId="32386" xr:uid="{127DF889-5795-4A1D-9D48-E0604464E9ED}"/>
    <cellStyle name="Comma 4 7 2 4" xfId="23634" xr:uid="{BCE47BC5-35F3-4B92-935A-C48BEEA3C128}"/>
    <cellStyle name="Comma 4 7 3" xfId="8316" xr:uid="{00000000-0005-0000-0000-000082130000}"/>
    <cellStyle name="Comma 4 7 3 2" xfId="17069" xr:uid="{00000000-0005-0000-0000-000083130000}"/>
    <cellStyle name="Comma 4 7 3 2 2" xfId="34574" xr:uid="{F11A3104-00E6-462B-9DEB-FB92C9BD2942}"/>
    <cellStyle name="Comma 4 7 3 3" xfId="25822" xr:uid="{7968BA7B-EC0B-4E89-AE08-2DF1D2C66FDB}"/>
    <cellStyle name="Comma 4 7 4" xfId="12693" xr:uid="{00000000-0005-0000-0000-000084130000}"/>
    <cellStyle name="Comma 4 7 4 2" xfId="30198" xr:uid="{54B56D63-8F69-4380-ACC7-506CD664CB26}"/>
    <cellStyle name="Comma 4 7 5" xfId="21446" xr:uid="{D9BBEEFF-D0C9-4127-A62C-27559920DA4A}"/>
    <cellStyle name="Comma 4 8" xfId="5033" xr:uid="{00000000-0005-0000-0000-000085130000}"/>
    <cellStyle name="Comma 4 8 2" xfId="9410" xr:uid="{00000000-0005-0000-0000-000086130000}"/>
    <cellStyle name="Comma 4 8 2 2" xfId="18163" xr:uid="{00000000-0005-0000-0000-000087130000}"/>
    <cellStyle name="Comma 4 8 2 2 2" xfId="35668" xr:uid="{ECFA981A-5E99-4CD0-8FB0-553A2C13977B}"/>
    <cellStyle name="Comma 4 8 2 3" xfId="26916" xr:uid="{E636D412-950E-4319-8EA6-61EFF4C50638}"/>
    <cellStyle name="Comma 4 8 3" xfId="13787" xr:uid="{00000000-0005-0000-0000-000088130000}"/>
    <cellStyle name="Comma 4 8 3 2" xfId="31292" xr:uid="{BC291EED-DEA1-44C1-9763-464BB34339B6}"/>
    <cellStyle name="Comma 4 8 4" xfId="22540" xr:uid="{0670815E-EBFD-4950-B8D2-9D8339C34425}"/>
    <cellStyle name="Comma 4 9" xfId="7222" xr:uid="{00000000-0005-0000-0000-000089130000}"/>
    <cellStyle name="Comma 4 9 2" xfId="15975" xr:uid="{00000000-0005-0000-0000-00008A130000}"/>
    <cellStyle name="Comma 4 9 2 2" xfId="33480" xr:uid="{E031DB07-0839-4EA8-B0E6-4EAE8F7A8BBF}"/>
    <cellStyle name="Comma 4 9 3" xfId="24728" xr:uid="{157F70CA-6C0C-4923-985F-D31F58082489}"/>
    <cellStyle name="Comma 5" xfId="82" xr:uid="{00000000-0005-0000-0000-00008B130000}"/>
    <cellStyle name="Comma 5 10" xfId="11600" xr:uid="{00000000-0005-0000-0000-00008C130000}"/>
    <cellStyle name="Comma 5 10 2" xfId="29105" xr:uid="{7D096422-E487-4977-BA02-94A6483C813A}"/>
    <cellStyle name="Comma 5 11" xfId="20353" xr:uid="{F4A98454-87E2-42A1-88D6-3A4808172859}"/>
    <cellStyle name="Comma 5 2" xfId="2935" xr:uid="{00000000-0005-0000-0000-00008D130000}"/>
    <cellStyle name="Comma 5 2 2" xfId="3047" xr:uid="{00000000-0005-0000-0000-00008E130000}"/>
    <cellStyle name="Comma 5 2 2 2" xfId="3323" xr:uid="{00000000-0005-0000-0000-00008F130000}"/>
    <cellStyle name="Comma 5 2 2 2 2" xfId="3876" xr:uid="{00000000-0005-0000-0000-000090130000}"/>
    <cellStyle name="Comma 5 2 2 2 2 2" xfId="4972" xr:uid="{00000000-0005-0000-0000-000091130000}"/>
    <cellStyle name="Comma 5 2 2 2 2 2 2" xfId="7161" xr:uid="{00000000-0005-0000-0000-000092130000}"/>
    <cellStyle name="Comma 5 2 2 2 2 2 2 2" xfId="11538" xr:uid="{00000000-0005-0000-0000-000093130000}"/>
    <cellStyle name="Comma 5 2 2 2 2 2 2 2 2" xfId="20291" xr:uid="{00000000-0005-0000-0000-000094130000}"/>
    <cellStyle name="Comma 5 2 2 2 2 2 2 2 2 2" xfId="37796" xr:uid="{1069B019-47E4-4C76-A1E2-EDD7A5CC6086}"/>
    <cellStyle name="Comma 5 2 2 2 2 2 2 2 3" xfId="29044" xr:uid="{74DF84F1-0034-4347-AF30-4787758CB28E}"/>
    <cellStyle name="Comma 5 2 2 2 2 2 2 3" xfId="15915" xr:uid="{00000000-0005-0000-0000-000095130000}"/>
    <cellStyle name="Comma 5 2 2 2 2 2 2 3 2" xfId="33420" xr:uid="{778748A7-B2D7-49B5-B618-85462EE93CB2}"/>
    <cellStyle name="Comma 5 2 2 2 2 2 2 4" xfId="24668" xr:uid="{6EF33DBD-C243-4700-BFB4-938A1D8963DB}"/>
    <cellStyle name="Comma 5 2 2 2 2 2 3" xfId="9350" xr:uid="{00000000-0005-0000-0000-000096130000}"/>
    <cellStyle name="Comma 5 2 2 2 2 2 3 2" xfId="18103" xr:uid="{00000000-0005-0000-0000-000097130000}"/>
    <cellStyle name="Comma 5 2 2 2 2 2 3 2 2" xfId="35608" xr:uid="{CAE68900-2AA9-4B0F-9420-2910D4E9A911}"/>
    <cellStyle name="Comma 5 2 2 2 2 2 3 3" xfId="26856" xr:uid="{B0554C6B-2C86-4CB1-8A46-CAAB620DF182}"/>
    <cellStyle name="Comma 5 2 2 2 2 2 4" xfId="13727" xr:uid="{00000000-0005-0000-0000-000098130000}"/>
    <cellStyle name="Comma 5 2 2 2 2 2 4 2" xfId="31232" xr:uid="{9649EC9C-DB81-4615-89A5-23D4A48919E6}"/>
    <cellStyle name="Comma 5 2 2 2 2 2 5" xfId="22480" xr:uid="{E5619BCB-DFF5-42F1-A138-7ACEB9240629}"/>
    <cellStyle name="Comma 5 2 2 2 2 3" xfId="6067" xr:uid="{00000000-0005-0000-0000-000099130000}"/>
    <cellStyle name="Comma 5 2 2 2 2 3 2" xfId="10444" xr:uid="{00000000-0005-0000-0000-00009A130000}"/>
    <cellStyle name="Comma 5 2 2 2 2 3 2 2" xfId="19197" xr:uid="{00000000-0005-0000-0000-00009B130000}"/>
    <cellStyle name="Comma 5 2 2 2 2 3 2 2 2" xfId="36702" xr:uid="{0009BD63-33EC-4F32-A9C7-6B8A4CF79A0B}"/>
    <cellStyle name="Comma 5 2 2 2 2 3 2 3" xfId="27950" xr:uid="{849DDEB6-6617-4614-9544-9DB0FC9C754D}"/>
    <cellStyle name="Comma 5 2 2 2 2 3 3" xfId="14821" xr:uid="{00000000-0005-0000-0000-00009C130000}"/>
    <cellStyle name="Comma 5 2 2 2 2 3 3 2" xfId="32326" xr:uid="{A23DDD3B-59CF-4210-A5E1-FDE70A1987AB}"/>
    <cellStyle name="Comma 5 2 2 2 2 3 4" xfId="23574" xr:uid="{645156CB-7BA3-42C5-BD70-AABF6F76214B}"/>
    <cellStyle name="Comma 5 2 2 2 2 4" xfId="8256" xr:uid="{00000000-0005-0000-0000-00009D130000}"/>
    <cellStyle name="Comma 5 2 2 2 2 4 2" xfId="17009" xr:uid="{00000000-0005-0000-0000-00009E130000}"/>
    <cellStyle name="Comma 5 2 2 2 2 4 2 2" xfId="34514" xr:uid="{76989332-233E-4930-AD65-51E2FE4B8565}"/>
    <cellStyle name="Comma 5 2 2 2 2 4 3" xfId="25762" xr:uid="{97307D2F-D327-4DC8-99AC-DE6E69A0EAB7}"/>
    <cellStyle name="Comma 5 2 2 2 2 5" xfId="12633" xr:uid="{00000000-0005-0000-0000-00009F130000}"/>
    <cellStyle name="Comma 5 2 2 2 2 5 2" xfId="30138" xr:uid="{F2229284-C2F9-44D6-AEDD-1934CB2436B2}"/>
    <cellStyle name="Comma 5 2 2 2 2 6" xfId="21386" xr:uid="{0B325740-546B-4037-8193-D90FFB8D611E}"/>
    <cellStyle name="Comma 5 2 2 2 3" xfId="4424" xr:uid="{00000000-0005-0000-0000-0000A0130000}"/>
    <cellStyle name="Comma 5 2 2 2 3 2" xfId="6613" xr:uid="{00000000-0005-0000-0000-0000A1130000}"/>
    <cellStyle name="Comma 5 2 2 2 3 2 2" xfId="10990" xr:uid="{00000000-0005-0000-0000-0000A2130000}"/>
    <cellStyle name="Comma 5 2 2 2 3 2 2 2" xfId="19743" xr:uid="{00000000-0005-0000-0000-0000A3130000}"/>
    <cellStyle name="Comma 5 2 2 2 3 2 2 2 2" xfId="37248" xr:uid="{049D27F7-88F2-4090-B4EE-E768D33C7033}"/>
    <cellStyle name="Comma 5 2 2 2 3 2 2 3" xfId="28496" xr:uid="{78F08F7E-9D8B-414D-AFC7-3F5388218997}"/>
    <cellStyle name="Comma 5 2 2 2 3 2 3" xfId="15367" xr:uid="{00000000-0005-0000-0000-0000A4130000}"/>
    <cellStyle name="Comma 5 2 2 2 3 2 3 2" xfId="32872" xr:uid="{E2A9F187-2E7E-44E6-925D-358A12745711}"/>
    <cellStyle name="Comma 5 2 2 2 3 2 4" xfId="24120" xr:uid="{2A299492-DE6C-408B-A0EC-2068AF784EDD}"/>
    <cellStyle name="Comma 5 2 2 2 3 3" xfId="8802" xr:uid="{00000000-0005-0000-0000-0000A5130000}"/>
    <cellStyle name="Comma 5 2 2 2 3 3 2" xfId="17555" xr:uid="{00000000-0005-0000-0000-0000A6130000}"/>
    <cellStyle name="Comma 5 2 2 2 3 3 2 2" xfId="35060" xr:uid="{445B17CF-177A-41B3-BA15-077EC9498300}"/>
    <cellStyle name="Comma 5 2 2 2 3 3 3" xfId="26308" xr:uid="{5741A78B-2BF4-4480-9B2F-A832C633333E}"/>
    <cellStyle name="Comma 5 2 2 2 3 4" xfId="13179" xr:uid="{00000000-0005-0000-0000-0000A7130000}"/>
    <cellStyle name="Comma 5 2 2 2 3 4 2" xfId="30684" xr:uid="{CCF0E267-DB87-4001-BA16-04973F25FABB}"/>
    <cellStyle name="Comma 5 2 2 2 3 5" xfId="21932" xr:uid="{D2AEE0D0-DC4A-4A43-A919-FBAD0236EC0C}"/>
    <cellStyle name="Comma 5 2 2 2 4" xfId="5519" xr:uid="{00000000-0005-0000-0000-0000A8130000}"/>
    <cellStyle name="Comma 5 2 2 2 4 2" xfId="9896" xr:uid="{00000000-0005-0000-0000-0000A9130000}"/>
    <cellStyle name="Comma 5 2 2 2 4 2 2" xfId="18649" xr:uid="{00000000-0005-0000-0000-0000AA130000}"/>
    <cellStyle name="Comma 5 2 2 2 4 2 2 2" xfId="36154" xr:uid="{1CBF76A5-ED12-4277-9AD1-0D551980C139}"/>
    <cellStyle name="Comma 5 2 2 2 4 2 3" xfId="27402" xr:uid="{7765123D-541C-4642-9501-90850DD43007}"/>
    <cellStyle name="Comma 5 2 2 2 4 3" xfId="14273" xr:uid="{00000000-0005-0000-0000-0000AB130000}"/>
    <cellStyle name="Comma 5 2 2 2 4 3 2" xfId="31778" xr:uid="{B6B94549-819D-4632-9ABA-B3C32FA105EC}"/>
    <cellStyle name="Comma 5 2 2 2 4 4" xfId="23026" xr:uid="{7437ED88-DAEE-4CDF-89D9-BC4102C34A34}"/>
    <cellStyle name="Comma 5 2 2 2 5" xfId="7708" xr:uid="{00000000-0005-0000-0000-0000AC130000}"/>
    <cellStyle name="Comma 5 2 2 2 5 2" xfId="16461" xr:uid="{00000000-0005-0000-0000-0000AD130000}"/>
    <cellStyle name="Comma 5 2 2 2 5 2 2" xfId="33966" xr:uid="{2C9CD90B-8110-414D-A1D6-F7208B5DB174}"/>
    <cellStyle name="Comma 5 2 2 2 5 3" xfId="25214" xr:uid="{E806ED6C-812D-46E6-9EC9-9CA05984B842}"/>
    <cellStyle name="Comma 5 2 2 2 6" xfId="12085" xr:uid="{00000000-0005-0000-0000-0000AE130000}"/>
    <cellStyle name="Comma 5 2 2 2 6 2" xfId="29590" xr:uid="{750AFD9D-78FF-4CC5-8F30-9FDA59189DBD}"/>
    <cellStyle name="Comma 5 2 2 2 7" xfId="20838" xr:uid="{DF0512E0-97E5-43BC-88E4-D432063FD05D}"/>
    <cellStyle name="Comma 5 2 2 3" xfId="3602" xr:uid="{00000000-0005-0000-0000-0000AF130000}"/>
    <cellStyle name="Comma 5 2 2 3 2" xfId="4698" xr:uid="{00000000-0005-0000-0000-0000B0130000}"/>
    <cellStyle name="Comma 5 2 2 3 2 2" xfId="6887" xr:uid="{00000000-0005-0000-0000-0000B1130000}"/>
    <cellStyle name="Comma 5 2 2 3 2 2 2" xfId="11264" xr:uid="{00000000-0005-0000-0000-0000B2130000}"/>
    <cellStyle name="Comma 5 2 2 3 2 2 2 2" xfId="20017" xr:uid="{00000000-0005-0000-0000-0000B3130000}"/>
    <cellStyle name="Comma 5 2 2 3 2 2 2 2 2" xfId="37522" xr:uid="{1E25A158-6B3A-43C6-A040-42C01FC157F6}"/>
    <cellStyle name="Comma 5 2 2 3 2 2 2 3" xfId="28770" xr:uid="{23404C68-AC37-4FC8-8BF9-7693B699B12A}"/>
    <cellStyle name="Comma 5 2 2 3 2 2 3" xfId="15641" xr:uid="{00000000-0005-0000-0000-0000B4130000}"/>
    <cellStyle name="Comma 5 2 2 3 2 2 3 2" xfId="33146" xr:uid="{B62FC3DF-97C8-4D29-BFF1-C3B514251541}"/>
    <cellStyle name="Comma 5 2 2 3 2 2 4" xfId="24394" xr:uid="{C54AC4AB-B7A1-4151-9E9A-950EB1C60000}"/>
    <cellStyle name="Comma 5 2 2 3 2 3" xfId="9076" xr:uid="{00000000-0005-0000-0000-0000B5130000}"/>
    <cellStyle name="Comma 5 2 2 3 2 3 2" xfId="17829" xr:uid="{00000000-0005-0000-0000-0000B6130000}"/>
    <cellStyle name="Comma 5 2 2 3 2 3 2 2" xfId="35334" xr:uid="{B546CF5A-00C3-4020-B918-9D55A931AF65}"/>
    <cellStyle name="Comma 5 2 2 3 2 3 3" xfId="26582" xr:uid="{02FA05A8-F8FB-4058-A200-D52E36D056C3}"/>
    <cellStyle name="Comma 5 2 2 3 2 4" xfId="13453" xr:uid="{00000000-0005-0000-0000-0000B7130000}"/>
    <cellStyle name="Comma 5 2 2 3 2 4 2" xfId="30958" xr:uid="{57265203-21D4-441A-8057-C20D457FC0D7}"/>
    <cellStyle name="Comma 5 2 2 3 2 5" xfId="22206" xr:uid="{CF219281-A073-4EEB-9B90-BCC43E8F3B90}"/>
    <cellStyle name="Comma 5 2 2 3 3" xfId="5793" xr:uid="{00000000-0005-0000-0000-0000B8130000}"/>
    <cellStyle name="Comma 5 2 2 3 3 2" xfId="10170" xr:uid="{00000000-0005-0000-0000-0000B9130000}"/>
    <cellStyle name="Comma 5 2 2 3 3 2 2" xfId="18923" xr:uid="{00000000-0005-0000-0000-0000BA130000}"/>
    <cellStyle name="Comma 5 2 2 3 3 2 2 2" xfId="36428" xr:uid="{3A0BF068-57D5-4F98-AEF4-CB95EACA5113}"/>
    <cellStyle name="Comma 5 2 2 3 3 2 3" xfId="27676" xr:uid="{B39DC935-E33A-448E-BDE6-04C10BE5D16F}"/>
    <cellStyle name="Comma 5 2 2 3 3 3" xfId="14547" xr:uid="{00000000-0005-0000-0000-0000BB130000}"/>
    <cellStyle name="Comma 5 2 2 3 3 3 2" xfId="32052" xr:uid="{1ED4024D-6AFD-4505-8365-0C84FEF21627}"/>
    <cellStyle name="Comma 5 2 2 3 3 4" xfId="23300" xr:uid="{DF870121-A45B-46C8-91BD-E2E080BB3CEC}"/>
    <cellStyle name="Comma 5 2 2 3 4" xfId="7982" xr:uid="{00000000-0005-0000-0000-0000BC130000}"/>
    <cellStyle name="Comma 5 2 2 3 4 2" xfId="16735" xr:uid="{00000000-0005-0000-0000-0000BD130000}"/>
    <cellStyle name="Comma 5 2 2 3 4 2 2" xfId="34240" xr:uid="{97A36908-ECF0-4F46-906A-C38B7AE7551A}"/>
    <cellStyle name="Comma 5 2 2 3 4 3" xfId="25488" xr:uid="{DDF282E4-264B-42AF-9AE5-073F09211817}"/>
    <cellStyle name="Comma 5 2 2 3 5" xfId="12359" xr:uid="{00000000-0005-0000-0000-0000BE130000}"/>
    <cellStyle name="Comma 5 2 2 3 5 2" xfId="29864" xr:uid="{2DCCC459-8EA2-4483-8838-686DC8545363}"/>
    <cellStyle name="Comma 5 2 2 3 6" xfId="21112" xr:uid="{1171CF19-14A3-486F-BE33-D67CD250D115}"/>
    <cellStyle name="Comma 5 2 2 4" xfId="4150" xr:uid="{00000000-0005-0000-0000-0000BF130000}"/>
    <cellStyle name="Comma 5 2 2 4 2" xfId="6339" xr:uid="{00000000-0005-0000-0000-0000C0130000}"/>
    <cellStyle name="Comma 5 2 2 4 2 2" xfId="10716" xr:uid="{00000000-0005-0000-0000-0000C1130000}"/>
    <cellStyle name="Comma 5 2 2 4 2 2 2" xfId="19469" xr:uid="{00000000-0005-0000-0000-0000C2130000}"/>
    <cellStyle name="Comma 5 2 2 4 2 2 2 2" xfId="36974" xr:uid="{7FB33D73-67A1-4291-9FE0-251B3F7543D7}"/>
    <cellStyle name="Comma 5 2 2 4 2 2 3" xfId="28222" xr:uid="{9D647C20-0810-4054-8C15-30893CD12D16}"/>
    <cellStyle name="Comma 5 2 2 4 2 3" xfId="15093" xr:uid="{00000000-0005-0000-0000-0000C3130000}"/>
    <cellStyle name="Comma 5 2 2 4 2 3 2" xfId="32598" xr:uid="{A84AAA37-203B-4F2A-90B1-17BD4EACFF49}"/>
    <cellStyle name="Comma 5 2 2 4 2 4" xfId="23846" xr:uid="{2A7D18D9-CD88-43AA-A389-A976A338A9E9}"/>
    <cellStyle name="Comma 5 2 2 4 3" xfId="8528" xr:uid="{00000000-0005-0000-0000-0000C4130000}"/>
    <cellStyle name="Comma 5 2 2 4 3 2" xfId="17281" xr:uid="{00000000-0005-0000-0000-0000C5130000}"/>
    <cellStyle name="Comma 5 2 2 4 3 2 2" xfId="34786" xr:uid="{89CA4B6E-AE4A-4071-A687-61B4DF2EC929}"/>
    <cellStyle name="Comma 5 2 2 4 3 3" xfId="26034" xr:uid="{F3BC4FC9-A162-4F00-89C8-DAFD277A6BCE}"/>
    <cellStyle name="Comma 5 2 2 4 4" xfId="12905" xr:uid="{00000000-0005-0000-0000-0000C6130000}"/>
    <cellStyle name="Comma 5 2 2 4 4 2" xfId="30410" xr:uid="{C6C9C973-D990-4E4A-B7FB-B85E9FEC228B}"/>
    <cellStyle name="Comma 5 2 2 4 5" xfId="21658" xr:uid="{081C5C8F-567F-45D6-88F3-DF00A42A1A47}"/>
    <cellStyle name="Comma 5 2 2 5" xfId="5245" xr:uid="{00000000-0005-0000-0000-0000C7130000}"/>
    <cellStyle name="Comma 5 2 2 5 2" xfId="9622" xr:uid="{00000000-0005-0000-0000-0000C8130000}"/>
    <cellStyle name="Comma 5 2 2 5 2 2" xfId="18375" xr:uid="{00000000-0005-0000-0000-0000C9130000}"/>
    <cellStyle name="Comma 5 2 2 5 2 2 2" xfId="35880" xr:uid="{D305546F-45EC-4B92-AA7D-2B86A13EBB03}"/>
    <cellStyle name="Comma 5 2 2 5 2 3" xfId="27128" xr:uid="{1A0CE2D2-B835-47C1-BCAB-8170F14F9245}"/>
    <cellStyle name="Comma 5 2 2 5 3" xfId="13999" xr:uid="{00000000-0005-0000-0000-0000CA130000}"/>
    <cellStyle name="Comma 5 2 2 5 3 2" xfId="31504" xr:uid="{42EAB5F7-9CFB-4F27-810A-C400729414CA}"/>
    <cellStyle name="Comma 5 2 2 5 4" xfId="22752" xr:uid="{9FAC1B1F-633A-41D6-B770-AF62AD9B5CAF}"/>
    <cellStyle name="Comma 5 2 2 6" xfId="7434" xr:uid="{00000000-0005-0000-0000-0000CB130000}"/>
    <cellStyle name="Comma 5 2 2 6 2" xfId="16187" xr:uid="{00000000-0005-0000-0000-0000CC130000}"/>
    <cellStyle name="Comma 5 2 2 6 2 2" xfId="33692" xr:uid="{36BA38B5-2A4B-4802-A0EA-9344A5DB6ECC}"/>
    <cellStyle name="Comma 5 2 2 6 3" xfId="24940" xr:uid="{6B1F97CF-559A-4022-BAA9-41EFA7F2A9D1}"/>
    <cellStyle name="Comma 5 2 2 7" xfId="11811" xr:uid="{00000000-0005-0000-0000-0000CD130000}"/>
    <cellStyle name="Comma 5 2 2 7 2" xfId="29316" xr:uid="{5026F77B-276E-46DA-B62F-2EBD96A03F53}"/>
    <cellStyle name="Comma 5 2 2 8" xfId="20564" xr:uid="{0A38B67F-D397-469F-83D3-7B782908FC6D}"/>
    <cellStyle name="Comma 5 2 3" xfId="3211" xr:uid="{00000000-0005-0000-0000-0000CE130000}"/>
    <cellStyle name="Comma 5 2 3 2" xfId="3764" xr:uid="{00000000-0005-0000-0000-0000CF130000}"/>
    <cellStyle name="Comma 5 2 3 2 2" xfId="4860" xr:uid="{00000000-0005-0000-0000-0000D0130000}"/>
    <cellStyle name="Comma 5 2 3 2 2 2" xfId="7049" xr:uid="{00000000-0005-0000-0000-0000D1130000}"/>
    <cellStyle name="Comma 5 2 3 2 2 2 2" xfId="11426" xr:uid="{00000000-0005-0000-0000-0000D2130000}"/>
    <cellStyle name="Comma 5 2 3 2 2 2 2 2" xfId="20179" xr:uid="{00000000-0005-0000-0000-0000D3130000}"/>
    <cellStyle name="Comma 5 2 3 2 2 2 2 2 2" xfId="37684" xr:uid="{ED3BD00F-283A-44CA-A97F-8CA0A767C20D}"/>
    <cellStyle name="Comma 5 2 3 2 2 2 2 3" xfId="28932" xr:uid="{DD0BEECA-456F-426E-8EA6-9874898A8B00}"/>
    <cellStyle name="Comma 5 2 3 2 2 2 3" xfId="15803" xr:uid="{00000000-0005-0000-0000-0000D4130000}"/>
    <cellStyle name="Comma 5 2 3 2 2 2 3 2" xfId="33308" xr:uid="{07AEA3CB-20F5-42DB-949E-A0A5DFF10A73}"/>
    <cellStyle name="Comma 5 2 3 2 2 2 4" xfId="24556" xr:uid="{80729B7D-9B54-4F2F-BAC5-A0CAB7584804}"/>
    <cellStyle name="Comma 5 2 3 2 2 3" xfId="9238" xr:uid="{00000000-0005-0000-0000-0000D5130000}"/>
    <cellStyle name="Comma 5 2 3 2 2 3 2" xfId="17991" xr:uid="{00000000-0005-0000-0000-0000D6130000}"/>
    <cellStyle name="Comma 5 2 3 2 2 3 2 2" xfId="35496" xr:uid="{862B36E0-1444-4CE4-A39F-E7D511F560E5}"/>
    <cellStyle name="Comma 5 2 3 2 2 3 3" xfId="26744" xr:uid="{C9669D9D-2077-420D-9038-1273FFE98889}"/>
    <cellStyle name="Comma 5 2 3 2 2 4" xfId="13615" xr:uid="{00000000-0005-0000-0000-0000D7130000}"/>
    <cellStyle name="Comma 5 2 3 2 2 4 2" xfId="31120" xr:uid="{37C2CBD7-D56B-41A4-8441-25ABABB9327A}"/>
    <cellStyle name="Comma 5 2 3 2 2 5" xfId="22368" xr:uid="{3347BFA5-2955-4227-AFDC-B48A112EE1FF}"/>
    <cellStyle name="Comma 5 2 3 2 3" xfId="5955" xr:uid="{00000000-0005-0000-0000-0000D8130000}"/>
    <cellStyle name="Comma 5 2 3 2 3 2" xfId="10332" xr:uid="{00000000-0005-0000-0000-0000D9130000}"/>
    <cellStyle name="Comma 5 2 3 2 3 2 2" xfId="19085" xr:uid="{00000000-0005-0000-0000-0000DA130000}"/>
    <cellStyle name="Comma 5 2 3 2 3 2 2 2" xfId="36590" xr:uid="{2934BB56-E885-400C-BEAE-6BF5B7962ABE}"/>
    <cellStyle name="Comma 5 2 3 2 3 2 3" xfId="27838" xr:uid="{7420EA34-2F6E-460B-81B0-CB6DB6BC6341}"/>
    <cellStyle name="Comma 5 2 3 2 3 3" xfId="14709" xr:uid="{00000000-0005-0000-0000-0000DB130000}"/>
    <cellStyle name="Comma 5 2 3 2 3 3 2" xfId="32214" xr:uid="{D78FA78A-181C-4976-A44D-87DDF27FA74E}"/>
    <cellStyle name="Comma 5 2 3 2 3 4" xfId="23462" xr:uid="{8DE0218A-9BD5-4EDB-B23C-67BFD289A57A}"/>
    <cellStyle name="Comma 5 2 3 2 4" xfId="8144" xr:uid="{00000000-0005-0000-0000-0000DC130000}"/>
    <cellStyle name="Comma 5 2 3 2 4 2" xfId="16897" xr:uid="{00000000-0005-0000-0000-0000DD130000}"/>
    <cellStyle name="Comma 5 2 3 2 4 2 2" xfId="34402" xr:uid="{A26CE9E1-A5DD-49D5-AC80-74748A5266E7}"/>
    <cellStyle name="Comma 5 2 3 2 4 3" xfId="25650" xr:uid="{1EF81E54-79BC-4C73-95C4-D9C61BCD9325}"/>
    <cellStyle name="Comma 5 2 3 2 5" xfId="12521" xr:uid="{00000000-0005-0000-0000-0000DE130000}"/>
    <cellStyle name="Comma 5 2 3 2 5 2" xfId="30026" xr:uid="{61ED186D-BBB7-4B68-A72A-4A4C92402EC9}"/>
    <cellStyle name="Comma 5 2 3 2 6" xfId="21274" xr:uid="{B1B7D842-9361-4DE6-A864-D7A5575E01E5}"/>
    <cellStyle name="Comma 5 2 3 3" xfId="4312" xr:uid="{00000000-0005-0000-0000-0000DF130000}"/>
    <cellStyle name="Comma 5 2 3 3 2" xfId="6501" xr:uid="{00000000-0005-0000-0000-0000E0130000}"/>
    <cellStyle name="Comma 5 2 3 3 2 2" xfId="10878" xr:uid="{00000000-0005-0000-0000-0000E1130000}"/>
    <cellStyle name="Comma 5 2 3 3 2 2 2" xfId="19631" xr:uid="{00000000-0005-0000-0000-0000E2130000}"/>
    <cellStyle name="Comma 5 2 3 3 2 2 2 2" xfId="37136" xr:uid="{0DBFA574-6BA2-436F-9FBD-2839C85C4472}"/>
    <cellStyle name="Comma 5 2 3 3 2 2 3" xfId="28384" xr:uid="{335DB8A7-17E2-44E4-B4BE-7F01DA19CFD6}"/>
    <cellStyle name="Comma 5 2 3 3 2 3" xfId="15255" xr:uid="{00000000-0005-0000-0000-0000E3130000}"/>
    <cellStyle name="Comma 5 2 3 3 2 3 2" xfId="32760" xr:uid="{F6E8DC25-4622-4979-BB14-5459D787B13A}"/>
    <cellStyle name="Comma 5 2 3 3 2 4" xfId="24008" xr:uid="{34A60CE6-A89D-4DDF-92C4-1CB59A898E21}"/>
    <cellStyle name="Comma 5 2 3 3 3" xfId="8690" xr:uid="{00000000-0005-0000-0000-0000E4130000}"/>
    <cellStyle name="Comma 5 2 3 3 3 2" xfId="17443" xr:uid="{00000000-0005-0000-0000-0000E5130000}"/>
    <cellStyle name="Comma 5 2 3 3 3 2 2" xfId="34948" xr:uid="{BD471366-6037-4471-9867-795A3BD30DAB}"/>
    <cellStyle name="Comma 5 2 3 3 3 3" xfId="26196" xr:uid="{5DBBDAD1-5C0F-4CD1-88AE-C8A08945B602}"/>
    <cellStyle name="Comma 5 2 3 3 4" xfId="13067" xr:uid="{00000000-0005-0000-0000-0000E6130000}"/>
    <cellStyle name="Comma 5 2 3 3 4 2" xfId="30572" xr:uid="{EED9F09E-5C62-4BF7-BABE-3595E7F3059F}"/>
    <cellStyle name="Comma 5 2 3 3 5" xfId="21820" xr:uid="{C287B10B-DAD8-430A-B755-ED858071CC3A}"/>
    <cellStyle name="Comma 5 2 3 4" xfId="5407" xr:uid="{00000000-0005-0000-0000-0000E7130000}"/>
    <cellStyle name="Comma 5 2 3 4 2" xfId="9784" xr:uid="{00000000-0005-0000-0000-0000E8130000}"/>
    <cellStyle name="Comma 5 2 3 4 2 2" xfId="18537" xr:uid="{00000000-0005-0000-0000-0000E9130000}"/>
    <cellStyle name="Comma 5 2 3 4 2 2 2" xfId="36042" xr:uid="{CB68EFF2-CE86-48A1-BF06-58CE3F30BEC3}"/>
    <cellStyle name="Comma 5 2 3 4 2 3" xfId="27290" xr:uid="{079DA169-B768-4624-99EC-C1F21FFFC928}"/>
    <cellStyle name="Comma 5 2 3 4 3" xfId="14161" xr:uid="{00000000-0005-0000-0000-0000EA130000}"/>
    <cellStyle name="Comma 5 2 3 4 3 2" xfId="31666" xr:uid="{F80E09ED-65B3-459A-B274-6AE9EFF3DB29}"/>
    <cellStyle name="Comma 5 2 3 4 4" xfId="22914" xr:uid="{F58D5FF7-49C9-4660-8127-6FB6B53D3A04}"/>
    <cellStyle name="Comma 5 2 3 5" xfId="7596" xr:uid="{00000000-0005-0000-0000-0000EB130000}"/>
    <cellStyle name="Comma 5 2 3 5 2" xfId="16349" xr:uid="{00000000-0005-0000-0000-0000EC130000}"/>
    <cellStyle name="Comma 5 2 3 5 2 2" xfId="33854" xr:uid="{6D82445B-855C-4EE1-BEBE-F8E39A31B06B}"/>
    <cellStyle name="Comma 5 2 3 5 3" xfId="25102" xr:uid="{FA116614-E129-4865-9C46-BD7CAA37D4FD}"/>
    <cellStyle name="Comma 5 2 3 6" xfId="11973" xr:uid="{00000000-0005-0000-0000-0000ED130000}"/>
    <cellStyle name="Comma 5 2 3 6 2" xfId="29478" xr:uid="{49303AD8-4FE2-4E96-951C-EBEFD277EF7F}"/>
    <cellStyle name="Comma 5 2 3 7" xfId="20726" xr:uid="{ADCEC206-3D60-4FBC-B950-91B397EAB624}"/>
    <cellStyle name="Comma 5 2 4" xfId="3490" xr:uid="{00000000-0005-0000-0000-0000EE130000}"/>
    <cellStyle name="Comma 5 2 4 2" xfId="4586" xr:uid="{00000000-0005-0000-0000-0000EF130000}"/>
    <cellStyle name="Comma 5 2 4 2 2" xfId="6775" xr:uid="{00000000-0005-0000-0000-0000F0130000}"/>
    <cellStyle name="Comma 5 2 4 2 2 2" xfId="11152" xr:uid="{00000000-0005-0000-0000-0000F1130000}"/>
    <cellStyle name="Comma 5 2 4 2 2 2 2" xfId="19905" xr:uid="{00000000-0005-0000-0000-0000F2130000}"/>
    <cellStyle name="Comma 5 2 4 2 2 2 2 2" xfId="37410" xr:uid="{4E41F728-2133-46BE-8CEE-A9244C38574C}"/>
    <cellStyle name="Comma 5 2 4 2 2 2 3" xfId="28658" xr:uid="{9A5D28DD-64AA-47BA-876C-72F4B6CB0CD9}"/>
    <cellStyle name="Comma 5 2 4 2 2 3" xfId="15529" xr:uid="{00000000-0005-0000-0000-0000F3130000}"/>
    <cellStyle name="Comma 5 2 4 2 2 3 2" xfId="33034" xr:uid="{67696012-362C-411C-9F36-E4DAAAEB94BA}"/>
    <cellStyle name="Comma 5 2 4 2 2 4" xfId="24282" xr:uid="{A9549AC4-525E-46A7-AA38-A3002BF5D4CF}"/>
    <cellStyle name="Comma 5 2 4 2 3" xfId="8964" xr:uid="{00000000-0005-0000-0000-0000F4130000}"/>
    <cellStyle name="Comma 5 2 4 2 3 2" xfId="17717" xr:uid="{00000000-0005-0000-0000-0000F5130000}"/>
    <cellStyle name="Comma 5 2 4 2 3 2 2" xfId="35222" xr:uid="{9DA064B3-9C45-45D5-9B94-CECDE857BF97}"/>
    <cellStyle name="Comma 5 2 4 2 3 3" xfId="26470" xr:uid="{CB429C68-25F7-46F9-B59E-608299189A7D}"/>
    <cellStyle name="Comma 5 2 4 2 4" xfId="13341" xr:uid="{00000000-0005-0000-0000-0000F6130000}"/>
    <cellStyle name="Comma 5 2 4 2 4 2" xfId="30846" xr:uid="{A2E44A71-2DA5-491F-A79C-9C7A8BFDDBFB}"/>
    <cellStyle name="Comma 5 2 4 2 5" xfId="22094" xr:uid="{66EBE036-BB10-4BE3-A8C9-D81068F88A71}"/>
    <cellStyle name="Comma 5 2 4 3" xfId="5681" xr:uid="{00000000-0005-0000-0000-0000F7130000}"/>
    <cellStyle name="Comma 5 2 4 3 2" xfId="10058" xr:uid="{00000000-0005-0000-0000-0000F8130000}"/>
    <cellStyle name="Comma 5 2 4 3 2 2" xfId="18811" xr:uid="{00000000-0005-0000-0000-0000F9130000}"/>
    <cellStyle name="Comma 5 2 4 3 2 2 2" xfId="36316" xr:uid="{51848E1B-79AA-46F3-8A32-2EB427B782F6}"/>
    <cellStyle name="Comma 5 2 4 3 2 3" xfId="27564" xr:uid="{D63DA2FA-A1B9-40B1-9760-084E77CC0E76}"/>
    <cellStyle name="Comma 5 2 4 3 3" xfId="14435" xr:uid="{00000000-0005-0000-0000-0000FA130000}"/>
    <cellStyle name="Comma 5 2 4 3 3 2" xfId="31940" xr:uid="{01A2F9FC-F018-48FD-B639-FC296BA88100}"/>
    <cellStyle name="Comma 5 2 4 3 4" xfId="23188" xr:uid="{58573741-2491-459D-A08D-61BC96D812DD}"/>
    <cellStyle name="Comma 5 2 4 4" xfId="7870" xr:uid="{00000000-0005-0000-0000-0000FB130000}"/>
    <cellStyle name="Comma 5 2 4 4 2" xfId="16623" xr:uid="{00000000-0005-0000-0000-0000FC130000}"/>
    <cellStyle name="Comma 5 2 4 4 2 2" xfId="34128" xr:uid="{77F8BDB2-44F9-48FF-9A7A-23441144D4A1}"/>
    <cellStyle name="Comma 5 2 4 4 3" xfId="25376" xr:uid="{478C843F-E70F-4740-A30F-ED0048E1497C}"/>
    <cellStyle name="Comma 5 2 4 5" xfId="12247" xr:uid="{00000000-0005-0000-0000-0000FD130000}"/>
    <cellStyle name="Comma 5 2 4 5 2" xfId="29752" xr:uid="{F9AC389E-9333-4AB6-9529-8FD55E0A6F85}"/>
    <cellStyle name="Comma 5 2 4 6" xfId="21000" xr:uid="{74FFF07C-EA33-4184-844A-A6A8D306CE83}"/>
    <cellStyle name="Comma 5 2 5" xfId="4038" xr:uid="{00000000-0005-0000-0000-0000FE130000}"/>
    <cellStyle name="Comma 5 2 5 2" xfId="6227" xr:uid="{00000000-0005-0000-0000-0000FF130000}"/>
    <cellStyle name="Comma 5 2 5 2 2" xfId="10604" xr:uid="{00000000-0005-0000-0000-000000140000}"/>
    <cellStyle name="Comma 5 2 5 2 2 2" xfId="19357" xr:uid="{00000000-0005-0000-0000-000001140000}"/>
    <cellStyle name="Comma 5 2 5 2 2 2 2" xfId="36862" xr:uid="{160C383D-8579-49F4-9E19-75495B065D42}"/>
    <cellStyle name="Comma 5 2 5 2 2 3" xfId="28110" xr:uid="{D1B13DB5-1593-4043-9D00-5D1B904D3F4A}"/>
    <cellStyle name="Comma 5 2 5 2 3" xfId="14981" xr:uid="{00000000-0005-0000-0000-000002140000}"/>
    <cellStyle name="Comma 5 2 5 2 3 2" xfId="32486" xr:uid="{B408191F-2181-42E6-8CD3-52FB036A2224}"/>
    <cellStyle name="Comma 5 2 5 2 4" xfId="23734" xr:uid="{838A837F-78DF-4E8D-868D-5D3FBE8575E9}"/>
    <cellStyle name="Comma 5 2 5 3" xfId="8416" xr:uid="{00000000-0005-0000-0000-000003140000}"/>
    <cellStyle name="Comma 5 2 5 3 2" xfId="17169" xr:uid="{00000000-0005-0000-0000-000004140000}"/>
    <cellStyle name="Comma 5 2 5 3 2 2" xfId="34674" xr:uid="{32E8F5FF-DEE4-4E49-8E51-E58479A3F7C0}"/>
    <cellStyle name="Comma 5 2 5 3 3" xfId="25922" xr:uid="{31BA499B-3EAE-4366-91D0-44AED66DCB7A}"/>
    <cellStyle name="Comma 5 2 5 4" xfId="12793" xr:uid="{00000000-0005-0000-0000-000005140000}"/>
    <cellStyle name="Comma 5 2 5 4 2" xfId="30298" xr:uid="{F784C96C-E330-4F98-B20A-4F0FEBC8B6DE}"/>
    <cellStyle name="Comma 5 2 5 5" xfId="21546" xr:uid="{C7315A71-FBB8-4587-8AEC-3D119E5DC60D}"/>
    <cellStyle name="Comma 5 2 6" xfId="5133" xr:uid="{00000000-0005-0000-0000-000006140000}"/>
    <cellStyle name="Comma 5 2 6 2" xfId="9510" xr:uid="{00000000-0005-0000-0000-000007140000}"/>
    <cellStyle name="Comma 5 2 6 2 2" xfId="18263" xr:uid="{00000000-0005-0000-0000-000008140000}"/>
    <cellStyle name="Comma 5 2 6 2 2 2" xfId="35768" xr:uid="{85BC13F1-EBBC-4D95-B5D5-704F31601752}"/>
    <cellStyle name="Comma 5 2 6 2 3" xfId="27016" xr:uid="{2D808C5D-C3C0-4C8A-985D-E0DD40972A74}"/>
    <cellStyle name="Comma 5 2 6 3" xfId="13887" xr:uid="{00000000-0005-0000-0000-000009140000}"/>
    <cellStyle name="Comma 5 2 6 3 2" xfId="31392" xr:uid="{CDC7512A-7A38-4E09-908C-A72ABCF1ABB8}"/>
    <cellStyle name="Comma 5 2 6 4" xfId="22640" xr:uid="{FB12E8B9-846A-44F3-A3D8-9C8CB319A3FF}"/>
    <cellStyle name="Comma 5 2 7" xfId="7322" xr:uid="{00000000-0005-0000-0000-00000A140000}"/>
    <cellStyle name="Comma 5 2 7 2" xfId="16075" xr:uid="{00000000-0005-0000-0000-00000B140000}"/>
    <cellStyle name="Comma 5 2 7 2 2" xfId="33580" xr:uid="{147A55F3-F7DC-447F-91AF-2EB8060AEF44}"/>
    <cellStyle name="Comma 5 2 7 3" xfId="24828" xr:uid="{59E4FB4E-7F9D-4EC2-805C-6B0F752BAF7F}"/>
    <cellStyle name="Comma 5 2 8" xfId="11699" xr:uid="{00000000-0005-0000-0000-00000C140000}"/>
    <cellStyle name="Comma 5 2 8 2" xfId="29204" xr:uid="{B3C1C86A-AB34-46B1-B161-7EBD8C61C087}"/>
    <cellStyle name="Comma 5 2 9" xfId="20452" xr:uid="{85EE96B0-CA53-4AE2-89F8-9D7254248BC4}"/>
    <cellStyle name="Comma 5 3" xfId="2994" xr:uid="{00000000-0005-0000-0000-00000D140000}"/>
    <cellStyle name="Comma 5 3 2" xfId="3270" xr:uid="{00000000-0005-0000-0000-00000E140000}"/>
    <cellStyle name="Comma 5 3 2 2" xfId="3823" xr:uid="{00000000-0005-0000-0000-00000F140000}"/>
    <cellStyle name="Comma 5 3 2 2 2" xfId="4919" xr:uid="{00000000-0005-0000-0000-000010140000}"/>
    <cellStyle name="Comma 5 3 2 2 2 2" xfId="7108" xr:uid="{00000000-0005-0000-0000-000011140000}"/>
    <cellStyle name="Comma 5 3 2 2 2 2 2" xfId="11485" xr:uid="{00000000-0005-0000-0000-000012140000}"/>
    <cellStyle name="Comma 5 3 2 2 2 2 2 2" xfId="20238" xr:uid="{00000000-0005-0000-0000-000013140000}"/>
    <cellStyle name="Comma 5 3 2 2 2 2 2 2 2" xfId="37743" xr:uid="{06984781-CCD5-4D2B-B402-B192DC1B16C1}"/>
    <cellStyle name="Comma 5 3 2 2 2 2 2 3" xfId="28991" xr:uid="{832CDC55-F5CE-44F3-94A5-9C6A375F1231}"/>
    <cellStyle name="Comma 5 3 2 2 2 2 3" xfId="15862" xr:uid="{00000000-0005-0000-0000-000014140000}"/>
    <cellStyle name="Comma 5 3 2 2 2 2 3 2" xfId="33367" xr:uid="{1C25C554-3AF4-40AB-93C7-2C9A2E07F9FB}"/>
    <cellStyle name="Comma 5 3 2 2 2 2 4" xfId="24615" xr:uid="{E82243F0-2437-4B36-84CD-F98CDB91AF7B}"/>
    <cellStyle name="Comma 5 3 2 2 2 3" xfId="9297" xr:uid="{00000000-0005-0000-0000-000015140000}"/>
    <cellStyle name="Comma 5 3 2 2 2 3 2" xfId="18050" xr:uid="{00000000-0005-0000-0000-000016140000}"/>
    <cellStyle name="Comma 5 3 2 2 2 3 2 2" xfId="35555" xr:uid="{5E44EE5C-F2E5-4E1D-8F0B-3A7DE3DAC4BD}"/>
    <cellStyle name="Comma 5 3 2 2 2 3 3" xfId="26803" xr:uid="{6968EC27-4828-4A17-9A0E-01C137A95AED}"/>
    <cellStyle name="Comma 5 3 2 2 2 4" xfId="13674" xr:uid="{00000000-0005-0000-0000-000017140000}"/>
    <cellStyle name="Comma 5 3 2 2 2 4 2" xfId="31179" xr:uid="{916F2BBA-6702-4A7D-B3B4-52DA6A59408F}"/>
    <cellStyle name="Comma 5 3 2 2 2 5" xfId="22427" xr:uid="{57B06817-3353-42E8-8E66-6BCAB9056DF5}"/>
    <cellStyle name="Comma 5 3 2 2 3" xfId="6014" xr:uid="{00000000-0005-0000-0000-000018140000}"/>
    <cellStyle name="Comma 5 3 2 2 3 2" xfId="10391" xr:uid="{00000000-0005-0000-0000-000019140000}"/>
    <cellStyle name="Comma 5 3 2 2 3 2 2" xfId="19144" xr:uid="{00000000-0005-0000-0000-00001A140000}"/>
    <cellStyle name="Comma 5 3 2 2 3 2 2 2" xfId="36649" xr:uid="{74129400-0364-4076-BDAC-90F959A4FB50}"/>
    <cellStyle name="Comma 5 3 2 2 3 2 3" xfId="27897" xr:uid="{700BDB18-14C6-4D08-90C1-9686DBE6CF71}"/>
    <cellStyle name="Comma 5 3 2 2 3 3" xfId="14768" xr:uid="{00000000-0005-0000-0000-00001B140000}"/>
    <cellStyle name="Comma 5 3 2 2 3 3 2" xfId="32273" xr:uid="{7F5B1EF7-6E94-4FA8-8716-D4173558C73A}"/>
    <cellStyle name="Comma 5 3 2 2 3 4" xfId="23521" xr:uid="{18B955B5-5C1A-476E-A1F9-F80E2B877478}"/>
    <cellStyle name="Comma 5 3 2 2 4" xfId="8203" xr:uid="{00000000-0005-0000-0000-00001C140000}"/>
    <cellStyle name="Comma 5 3 2 2 4 2" xfId="16956" xr:uid="{00000000-0005-0000-0000-00001D140000}"/>
    <cellStyle name="Comma 5 3 2 2 4 2 2" xfId="34461" xr:uid="{DD7FED49-3A73-498C-BA00-7ADCD4F3537A}"/>
    <cellStyle name="Comma 5 3 2 2 4 3" xfId="25709" xr:uid="{57547999-AE04-4C74-8F33-05D540B76FB4}"/>
    <cellStyle name="Comma 5 3 2 2 5" xfId="12580" xr:uid="{00000000-0005-0000-0000-00001E140000}"/>
    <cellStyle name="Comma 5 3 2 2 5 2" xfId="30085" xr:uid="{37F13549-7CA1-4FD1-9A99-8781FC647868}"/>
    <cellStyle name="Comma 5 3 2 2 6" xfId="21333" xr:uid="{93A4316E-7839-4A96-9AAF-EB25FB9CF4F0}"/>
    <cellStyle name="Comma 5 3 2 3" xfId="4371" xr:uid="{00000000-0005-0000-0000-00001F140000}"/>
    <cellStyle name="Comma 5 3 2 3 2" xfId="6560" xr:uid="{00000000-0005-0000-0000-000020140000}"/>
    <cellStyle name="Comma 5 3 2 3 2 2" xfId="10937" xr:uid="{00000000-0005-0000-0000-000021140000}"/>
    <cellStyle name="Comma 5 3 2 3 2 2 2" xfId="19690" xr:uid="{00000000-0005-0000-0000-000022140000}"/>
    <cellStyle name="Comma 5 3 2 3 2 2 2 2" xfId="37195" xr:uid="{7220C90B-912F-41A3-82BE-AD283278A2C7}"/>
    <cellStyle name="Comma 5 3 2 3 2 2 3" xfId="28443" xr:uid="{FD7156DE-348B-432D-9000-EBB260DE8B25}"/>
    <cellStyle name="Comma 5 3 2 3 2 3" xfId="15314" xr:uid="{00000000-0005-0000-0000-000023140000}"/>
    <cellStyle name="Comma 5 3 2 3 2 3 2" xfId="32819" xr:uid="{37D01CC9-8F58-4B94-9349-8E80E3365698}"/>
    <cellStyle name="Comma 5 3 2 3 2 4" xfId="24067" xr:uid="{1FB126F9-068F-437E-B863-833168B26E29}"/>
    <cellStyle name="Comma 5 3 2 3 3" xfId="8749" xr:uid="{00000000-0005-0000-0000-000024140000}"/>
    <cellStyle name="Comma 5 3 2 3 3 2" xfId="17502" xr:uid="{00000000-0005-0000-0000-000025140000}"/>
    <cellStyle name="Comma 5 3 2 3 3 2 2" xfId="35007" xr:uid="{0232F9A5-F88E-41B0-9B82-2F4F8421A9E6}"/>
    <cellStyle name="Comma 5 3 2 3 3 3" xfId="26255" xr:uid="{2A7CC4D6-E77A-431E-812B-D3AB0B54268F}"/>
    <cellStyle name="Comma 5 3 2 3 4" xfId="13126" xr:uid="{00000000-0005-0000-0000-000026140000}"/>
    <cellStyle name="Comma 5 3 2 3 4 2" xfId="30631" xr:uid="{41A545EF-0CDE-4608-AC91-C54BE974CE44}"/>
    <cellStyle name="Comma 5 3 2 3 5" xfId="21879" xr:uid="{2D3ACBA2-03C3-419C-AAEC-8D32FF0727A7}"/>
    <cellStyle name="Comma 5 3 2 4" xfId="5466" xr:uid="{00000000-0005-0000-0000-000027140000}"/>
    <cellStyle name="Comma 5 3 2 4 2" xfId="9843" xr:uid="{00000000-0005-0000-0000-000028140000}"/>
    <cellStyle name="Comma 5 3 2 4 2 2" xfId="18596" xr:uid="{00000000-0005-0000-0000-000029140000}"/>
    <cellStyle name="Comma 5 3 2 4 2 2 2" xfId="36101" xr:uid="{0C16728E-951C-4850-857C-46420D36170A}"/>
    <cellStyle name="Comma 5 3 2 4 2 3" xfId="27349" xr:uid="{F7E3318C-3ED7-494E-A4FF-CC7E7EE19A6D}"/>
    <cellStyle name="Comma 5 3 2 4 3" xfId="14220" xr:uid="{00000000-0005-0000-0000-00002A140000}"/>
    <cellStyle name="Comma 5 3 2 4 3 2" xfId="31725" xr:uid="{67D9CCE3-EE8F-4625-BBEF-9ADF91641420}"/>
    <cellStyle name="Comma 5 3 2 4 4" xfId="22973" xr:uid="{952ECDB2-4BA8-4077-A79D-33CE080F2D1C}"/>
    <cellStyle name="Comma 5 3 2 5" xfId="7655" xr:uid="{00000000-0005-0000-0000-00002B140000}"/>
    <cellStyle name="Comma 5 3 2 5 2" xfId="16408" xr:uid="{00000000-0005-0000-0000-00002C140000}"/>
    <cellStyle name="Comma 5 3 2 5 2 2" xfId="33913" xr:uid="{FEE959F9-AD17-44F6-AC5F-C983E173AC33}"/>
    <cellStyle name="Comma 5 3 2 5 3" xfId="25161" xr:uid="{B796955C-67FE-4D1C-98D4-EE5142D21B79}"/>
    <cellStyle name="Comma 5 3 2 6" xfId="12032" xr:uid="{00000000-0005-0000-0000-00002D140000}"/>
    <cellStyle name="Comma 5 3 2 6 2" xfId="29537" xr:uid="{0302CA31-CAD5-4E20-8BE1-CFB8C2847F1E}"/>
    <cellStyle name="Comma 5 3 2 7" xfId="20785" xr:uid="{E384138A-765B-4BCF-97C1-B173D6318260}"/>
    <cellStyle name="Comma 5 3 3" xfId="3549" xr:uid="{00000000-0005-0000-0000-00002E140000}"/>
    <cellStyle name="Comma 5 3 3 2" xfId="4645" xr:uid="{00000000-0005-0000-0000-00002F140000}"/>
    <cellStyle name="Comma 5 3 3 2 2" xfId="6834" xr:uid="{00000000-0005-0000-0000-000030140000}"/>
    <cellStyle name="Comma 5 3 3 2 2 2" xfId="11211" xr:uid="{00000000-0005-0000-0000-000031140000}"/>
    <cellStyle name="Comma 5 3 3 2 2 2 2" xfId="19964" xr:uid="{00000000-0005-0000-0000-000032140000}"/>
    <cellStyle name="Comma 5 3 3 2 2 2 2 2" xfId="37469" xr:uid="{B9CCEE57-3BD2-4A53-AF95-288FE5D6C552}"/>
    <cellStyle name="Comma 5 3 3 2 2 2 3" xfId="28717" xr:uid="{89F01B52-6F95-4E9E-9DCF-16F4E0616EF1}"/>
    <cellStyle name="Comma 5 3 3 2 2 3" xfId="15588" xr:uid="{00000000-0005-0000-0000-000033140000}"/>
    <cellStyle name="Comma 5 3 3 2 2 3 2" xfId="33093" xr:uid="{BA4326D1-4091-4BEB-BEF7-5AC71699C24F}"/>
    <cellStyle name="Comma 5 3 3 2 2 4" xfId="24341" xr:uid="{B4C5415F-F669-4544-A918-CD82A07EC9BA}"/>
    <cellStyle name="Comma 5 3 3 2 3" xfId="9023" xr:uid="{00000000-0005-0000-0000-000034140000}"/>
    <cellStyle name="Comma 5 3 3 2 3 2" xfId="17776" xr:uid="{00000000-0005-0000-0000-000035140000}"/>
    <cellStyle name="Comma 5 3 3 2 3 2 2" xfId="35281" xr:uid="{3041EC5B-90C1-4455-A9A1-802963BCEE5B}"/>
    <cellStyle name="Comma 5 3 3 2 3 3" xfId="26529" xr:uid="{C0260488-3F77-4B08-BEC9-40563C17BE3D}"/>
    <cellStyle name="Comma 5 3 3 2 4" xfId="13400" xr:uid="{00000000-0005-0000-0000-000036140000}"/>
    <cellStyle name="Comma 5 3 3 2 4 2" xfId="30905" xr:uid="{BBBA7CE6-5277-45CC-A2E3-481CFB83011E}"/>
    <cellStyle name="Comma 5 3 3 2 5" xfId="22153" xr:uid="{E13E37A5-7826-4DCA-8051-A1D744B3EDE3}"/>
    <cellStyle name="Comma 5 3 3 3" xfId="5740" xr:uid="{00000000-0005-0000-0000-000037140000}"/>
    <cellStyle name="Comma 5 3 3 3 2" xfId="10117" xr:uid="{00000000-0005-0000-0000-000038140000}"/>
    <cellStyle name="Comma 5 3 3 3 2 2" xfId="18870" xr:uid="{00000000-0005-0000-0000-000039140000}"/>
    <cellStyle name="Comma 5 3 3 3 2 2 2" xfId="36375" xr:uid="{80254558-558B-4FD0-95B8-B272ACA641CB}"/>
    <cellStyle name="Comma 5 3 3 3 2 3" xfId="27623" xr:uid="{C17395CC-90E8-46DF-BA8B-AC6358CB1DA8}"/>
    <cellStyle name="Comma 5 3 3 3 3" xfId="14494" xr:uid="{00000000-0005-0000-0000-00003A140000}"/>
    <cellStyle name="Comma 5 3 3 3 3 2" xfId="31999" xr:uid="{A30C93D2-94FE-45D1-BAB7-16AC2367732F}"/>
    <cellStyle name="Comma 5 3 3 3 4" xfId="23247" xr:uid="{5DE5E7B6-2198-450B-9736-F279E181E7EF}"/>
    <cellStyle name="Comma 5 3 3 4" xfId="7929" xr:uid="{00000000-0005-0000-0000-00003B140000}"/>
    <cellStyle name="Comma 5 3 3 4 2" xfId="16682" xr:uid="{00000000-0005-0000-0000-00003C140000}"/>
    <cellStyle name="Comma 5 3 3 4 2 2" xfId="34187" xr:uid="{3CF0AEE0-54CF-4940-9D9A-1B725AD39997}"/>
    <cellStyle name="Comma 5 3 3 4 3" xfId="25435" xr:uid="{63007DD2-32DA-419C-B898-FAA949645442}"/>
    <cellStyle name="Comma 5 3 3 5" xfId="12306" xr:uid="{00000000-0005-0000-0000-00003D140000}"/>
    <cellStyle name="Comma 5 3 3 5 2" xfId="29811" xr:uid="{5C2BE88D-2D9B-47C6-BC3A-63FA0D075BB5}"/>
    <cellStyle name="Comma 5 3 3 6" xfId="21059" xr:uid="{0489E415-3C86-4A2C-842D-9DA5097310ED}"/>
    <cellStyle name="Comma 5 3 4" xfId="4097" xr:uid="{00000000-0005-0000-0000-00003E140000}"/>
    <cellStyle name="Comma 5 3 4 2" xfId="6286" xr:uid="{00000000-0005-0000-0000-00003F140000}"/>
    <cellStyle name="Comma 5 3 4 2 2" xfId="10663" xr:uid="{00000000-0005-0000-0000-000040140000}"/>
    <cellStyle name="Comma 5 3 4 2 2 2" xfId="19416" xr:uid="{00000000-0005-0000-0000-000041140000}"/>
    <cellStyle name="Comma 5 3 4 2 2 2 2" xfId="36921" xr:uid="{5D7435A3-B469-499E-BD36-E649B9B0F27B}"/>
    <cellStyle name="Comma 5 3 4 2 2 3" xfId="28169" xr:uid="{5512F2AE-A646-4E44-AED7-FCD499F1D3E9}"/>
    <cellStyle name="Comma 5 3 4 2 3" xfId="15040" xr:uid="{00000000-0005-0000-0000-000042140000}"/>
    <cellStyle name="Comma 5 3 4 2 3 2" xfId="32545" xr:uid="{1D6B8D06-F3D5-4490-9C77-579C71085477}"/>
    <cellStyle name="Comma 5 3 4 2 4" xfId="23793" xr:uid="{59112094-B867-405E-8FD5-8AF372AC1929}"/>
    <cellStyle name="Comma 5 3 4 3" xfId="8475" xr:uid="{00000000-0005-0000-0000-000043140000}"/>
    <cellStyle name="Comma 5 3 4 3 2" xfId="17228" xr:uid="{00000000-0005-0000-0000-000044140000}"/>
    <cellStyle name="Comma 5 3 4 3 2 2" xfId="34733" xr:uid="{767436C9-8103-40E0-94B2-A8A91F97A161}"/>
    <cellStyle name="Comma 5 3 4 3 3" xfId="25981" xr:uid="{0A2E6A79-7C88-4088-B9B8-A4A5FFEF5974}"/>
    <cellStyle name="Comma 5 3 4 4" xfId="12852" xr:uid="{00000000-0005-0000-0000-000045140000}"/>
    <cellStyle name="Comma 5 3 4 4 2" xfId="30357" xr:uid="{85EF7136-D401-41CC-A6D4-5C34C9CD9E84}"/>
    <cellStyle name="Comma 5 3 4 5" xfId="21605" xr:uid="{9268B9A9-1F26-4A44-A326-06EE3109CA6F}"/>
    <cellStyle name="Comma 5 3 5" xfId="5192" xr:uid="{00000000-0005-0000-0000-000046140000}"/>
    <cellStyle name="Comma 5 3 5 2" xfId="9569" xr:uid="{00000000-0005-0000-0000-000047140000}"/>
    <cellStyle name="Comma 5 3 5 2 2" xfId="18322" xr:uid="{00000000-0005-0000-0000-000048140000}"/>
    <cellStyle name="Comma 5 3 5 2 2 2" xfId="35827" xr:uid="{AB863B46-7476-4D2E-AA4C-564ECDC087A7}"/>
    <cellStyle name="Comma 5 3 5 2 3" xfId="27075" xr:uid="{9A78F3E3-6D01-40CE-B443-F89CAE2AC24E}"/>
    <cellStyle name="Comma 5 3 5 3" xfId="13946" xr:uid="{00000000-0005-0000-0000-000049140000}"/>
    <cellStyle name="Comma 5 3 5 3 2" xfId="31451" xr:uid="{AB5A6082-8223-44C2-9E6E-116EB0867FBB}"/>
    <cellStyle name="Comma 5 3 5 4" xfId="22699" xr:uid="{D2C0C189-DDAA-456B-A47F-B6E3A7248710}"/>
    <cellStyle name="Comma 5 3 6" xfId="7381" xr:uid="{00000000-0005-0000-0000-00004A140000}"/>
    <cellStyle name="Comma 5 3 6 2" xfId="16134" xr:uid="{00000000-0005-0000-0000-00004B140000}"/>
    <cellStyle name="Comma 5 3 6 2 2" xfId="33639" xr:uid="{5826F0F3-45D8-46A1-A340-BE54BD8CF374}"/>
    <cellStyle name="Comma 5 3 6 3" xfId="24887" xr:uid="{7D320EA8-98E8-4319-B189-381648D377D8}"/>
    <cellStyle name="Comma 5 3 7" xfId="11758" xr:uid="{00000000-0005-0000-0000-00004C140000}"/>
    <cellStyle name="Comma 5 3 7 2" xfId="29263" xr:uid="{B988A46C-F14E-49BB-8386-7A4FF16E3C13}"/>
    <cellStyle name="Comma 5 3 8" xfId="20511" xr:uid="{B658192F-C3FF-418A-A05D-F7D235236EDF}"/>
    <cellStyle name="Comma 5 4" xfId="2881" xr:uid="{00000000-0005-0000-0000-00004D140000}"/>
    <cellStyle name="Comma 5 4 2" xfId="3160" xr:uid="{00000000-0005-0000-0000-00004E140000}"/>
    <cellStyle name="Comma 5 4 2 2" xfId="3713" xr:uid="{00000000-0005-0000-0000-00004F140000}"/>
    <cellStyle name="Comma 5 4 2 2 2" xfId="4809" xr:uid="{00000000-0005-0000-0000-000050140000}"/>
    <cellStyle name="Comma 5 4 2 2 2 2" xfId="6998" xr:uid="{00000000-0005-0000-0000-000051140000}"/>
    <cellStyle name="Comma 5 4 2 2 2 2 2" xfId="11375" xr:uid="{00000000-0005-0000-0000-000052140000}"/>
    <cellStyle name="Comma 5 4 2 2 2 2 2 2" xfId="20128" xr:uid="{00000000-0005-0000-0000-000053140000}"/>
    <cellStyle name="Comma 5 4 2 2 2 2 2 2 2" xfId="37633" xr:uid="{C673A7AF-6E40-4F30-A29C-3B760E3F9CE1}"/>
    <cellStyle name="Comma 5 4 2 2 2 2 2 3" xfId="28881" xr:uid="{A8FA95A7-3F4D-4BAD-94DD-AA294F8F891D}"/>
    <cellStyle name="Comma 5 4 2 2 2 2 3" xfId="15752" xr:uid="{00000000-0005-0000-0000-000054140000}"/>
    <cellStyle name="Comma 5 4 2 2 2 2 3 2" xfId="33257" xr:uid="{DAD33A21-97BE-472B-88C6-BA9ACB762031}"/>
    <cellStyle name="Comma 5 4 2 2 2 2 4" xfId="24505" xr:uid="{3D69E385-3543-4483-A481-960899FFAE92}"/>
    <cellStyle name="Comma 5 4 2 2 2 3" xfId="9187" xr:uid="{00000000-0005-0000-0000-000055140000}"/>
    <cellStyle name="Comma 5 4 2 2 2 3 2" xfId="17940" xr:uid="{00000000-0005-0000-0000-000056140000}"/>
    <cellStyle name="Comma 5 4 2 2 2 3 2 2" xfId="35445" xr:uid="{ACB5F7C9-35D0-4AA4-BB25-73BCACD2D9C7}"/>
    <cellStyle name="Comma 5 4 2 2 2 3 3" xfId="26693" xr:uid="{E4556C01-027B-4910-A9FD-D84682660889}"/>
    <cellStyle name="Comma 5 4 2 2 2 4" xfId="13564" xr:uid="{00000000-0005-0000-0000-000057140000}"/>
    <cellStyle name="Comma 5 4 2 2 2 4 2" xfId="31069" xr:uid="{88A97F57-BE38-48C1-90D4-62C85AB3A1CA}"/>
    <cellStyle name="Comma 5 4 2 2 2 5" xfId="22317" xr:uid="{88B42B59-69C5-401F-99DA-45A84107E9A7}"/>
    <cellStyle name="Comma 5 4 2 2 3" xfId="5904" xr:uid="{00000000-0005-0000-0000-000058140000}"/>
    <cellStyle name="Comma 5 4 2 2 3 2" xfId="10281" xr:uid="{00000000-0005-0000-0000-000059140000}"/>
    <cellStyle name="Comma 5 4 2 2 3 2 2" xfId="19034" xr:uid="{00000000-0005-0000-0000-00005A140000}"/>
    <cellStyle name="Comma 5 4 2 2 3 2 2 2" xfId="36539" xr:uid="{196093DE-0800-4D21-A196-114D88C997E0}"/>
    <cellStyle name="Comma 5 4 2 2 3 2 3" xfId="27787" xr:uid="{AAB27125-4326-432D-A53D-B44CD00A602C}"/>
    <cellStyle name="Comma 5 4 2 2 3 3" xfId="14658" xr:uid="{00000000-0005-0000-0000-00005B140000}"/>
    <cellStyle name="Comma 5 4 2 2 3 3 2" xfId="32163" xr:uid="{E0AC364E-F014-4909-8A0D-3419A1534EF3}"/>
    <cellStyle name="Comma 5 4 2 2 3 4" xfId="23411" xr:uid="{89EDDC0A-A9E9-4752-9BD3-CFF891F80504}"/>
    <cellStyle name="Comma 5 4 2 2 4" xfId="8093" xr:uid="{00000000-0005-0000-0000-00005C140000}"/>
    <cellStyle name="Comma 5 4 2 2 4 2" xfId="16846" xr:uid="{00000000-0005-0000-0000-00005D140000}"/>
    <cellStyle name="Comma 5 4 2 2 4 2 2" xfId="34351" xr:uid="{3010BBE5-6F88-4418-B0EB-4BE4841C9478}"/>
    <cellStyle name="Comma 5 4 2 2 4 3" xfId="25599" xr:uid="{1DC8B010-EA2C-440C-AA7F-9FFF7B688110}"/>
    <cellStyle name="Comma 5 4 2 2 5" xfId="12470" xr:uid="{00000000-0005-0000-0000-00005E140000}"/>
    <cellStyle name="Comma 5 4 2 2 5 2" xfId="29975" xr:uid="{DFAEAA07-A7FC-445D-8986-9052CA3EF5C0}"/>
    <cellStyle name="Comma 5 4 2 2 6" xfId="21223" xr:uid="{D84BE452-6642-4E06-BBF6-CAA32EBE6A4A}"/>
    <cellStyle name="Comma 5 4 2 3" xfId="4261" xr:uid="{00000000-0005-0000-0000-00005F140000}"/>
    <cellStyle name="Comma 5 4 2 3 2" xfId="6450" xr:uid="{00000000-0005-0000-0000-000060140000}"/>
    <cellStyle name="Comma 5 4 2 3 2 2" xfId="10827" xr:uid="{00000000-0005-0000-0000-000061140000}"/>
    <cellStyle name="Comma 5 4 2 3 2 2 2" xfId="19580" xr:uid="{00000000-0005-0000-0000-000062140000}"/>
    <cellStyle name="Comma 5 4 2 3 2 2 2 2" xfId="37085" xr:uid="{8807D525-ABE9-46F4-959F-8F68C505264A}"/>
    <cellStyle name="Comma 5 4 2 3 2 2 3" xfId="28333" xr:uid="{5EC44C8E-17E5-4E04-B303-D6920278D2AB}"/>
    <cellStyle name="Comma 5 4 2 3 2 3" xfId="15204" xr:uid="{00000000-0005-0000-0000-000063140000}"/>
    <cellStyle name="Comma 5 4 2 3 2 3 2" xfId="32709" xr:uid="{FAF70951-036A-45C5-BF3D-24EDD081AF69}"/>
    <cellStyle name="Comma 5 4 2 3 2 4" xfId="23957" xr:uid="{DF951D8F-301E-4BCA-95CA-67F39A02F157}"/>
    <cellStyle name="Comma 5 4 2 3 3" xfId="8639" xr:uid="{00000000-0005-0000-0000-000064140000}"/>
    <cellStyle name="Comma 5 4 2 3 3 2" xfId="17392" xr:uid="{00000000-0005-0000-0000-000065140000}"/>
    <cellStyle name="Comma 5 4 2 3 3 2 2" xfId="34897" xr:uid="{2EA1BAC0-DEF5-4CFE-8EC1-A27DFA7E2964}"/>
    <cellStyle name="Comma 5 4 2 3 3 3" xfId="26145" xr:uid="{032B0212-5F6A-4D42-A6E4-26BF63852D87}"/>
    <cellStyle name="Comma 5 4 2 3 4" xfId="13016" xr:uid="{00000000-0005-0000-0000-000066140000}"/>
    <cellStyle name="Comma 5 4 2 3 4 2" xfId="30521" xr:uid="{3E399E19-0503-4FC7-9E4B-D942CC6D6E69}"/>
    <cellStyle name="Comma 5 4 2 3 5" xfId="21769" xr:uid="{0C7DF3BD-A8F0-4305-82F7-20CC01A0C24A}"/>
    <cellStyle name="Comma 5 4 2 4" xfId="5356" xr:uid="{00000000-0005-0000-0000-000067140000}"/>
    <cellStyle name="Comma 5 4 2 4 2" xfId="9733" xr:uid="{00000000-0005-0000-0000-000068140000}"/>
    <cellStyle name="Comma 5 4 2 4 2 2" xfId="18486" xr:uid="{00000000-0005-0000-0000-000069140000}"/>
    <cellStyle name="Comma 5 4 2 4 2 2 2" xfId="35991" xr:uid="{904ED10B-90B2-401C-A751-EC22C4F1D213}"/>
    <cellStyle name="Comma 5 4 2 4 2 3" xfId="27239" xr:uid="{25537311-004D-4D60-94D2-4F5C655B972F}"/>
    <cellStyle name="Comma 5 4 2 4 3" xfId="14110" xr:uid="{00000000-0005-0000-0000-00006A140000}"/>
    <cellStyle name="Comma 5 4 2 4 3 2" xfId="31615" xr:uid="{5B7301B2-60AE-42F0-A651-CBCC1818310C}"/>
    <cellStyle name="Comma 5 4 2 4 4" xfId="22863" xr:uid="{65FA095D-1E93-4147-9B7D-A03B63EB89FE}"/>
    <cellStyle name="Comma 5 4 2 5" xfId="7545" xr:uid="{00000000-0005-0000-0000-00006B140000}"/>
    <cellStyle name="Comma 5 4 2 5 2" xfId="16298" xr:uid="{00000000-0005-0000-0000-00006C140000}"/>
    <cellStyle name="Comma 5 4 2 5 2 2" xfId="33803" xr:uid="{6C69BA40-74AD-4A6F-A3DC-433A47D8C63A}"/>
    <cellStyle name="Comma 5 4 2 5 3" xfId="25051" xr:uid="{C3D208E9-A22B-4AAB-A4B5-390A1AE39CFF}"/>
    <cellStyle name="Comma 5 4 2 6" xfId="11922" xr:uid="{00000000-0005-0000-0000-00006D140000}"/>
    <cellStyle name="Comma 5 4 2 6 2" xfId="29427" xr:uid="{35E27D31-2FF0-430E-B372-10F522FC0E88}"/>
    <cellStyle name="Comma 5 4 2 7" xfId="20675" xr:uid="{6AB672C2-66C9-46EE-9B06-6CBE5A28D80A}"/>
    <cellStyle name="Comma 5 4 3" xfId="3439" xr:uid="{00000000-0005-0000-0000-00006E140000}"/>
    <cellStyle name="Comma 5 4 3 2" xfId="4535" xr:uid="{00000000-0005-0000-0000-00006F140000}"/>
    <cellStyle name="Comma 5 4 3 2 2" xfId="6724" xr:uid="{00000000-0005-0000-0000-000070140000}"/>
    <cellStyle name="Comma 5 4 3 2 2 2" xfId="11101" xr:uid="{00000000-0005-0000-0000-000071140000}"/>
    <cellStyle name="Comma 5 4 3 2 2 2 2" xfId="19854" xr:uid="{00000000-0005-0000-0000-000072140000}"/>
    <cellStyle name="Comma 5 4 3 2 2 2 2 2" xfId="37359" xr:uid="{D6BC5E88-0FC3-45B0-B643-C9B7403153B2}"/>
    <cellStyle name="Comma 5 4 3 2 2 2 3" xfId="28607" xr:uid="{B154203E-E788-48C3-A48D-D3265FBC0441}"/>
    <cellStyle name="Comma 5 4 3 2 2 3" xfId="15478" xr:uid="{00000000-0005-0000-0000-000073140000}"/>
    <cellStyle name="Comma 5 4 3 2 2 3 2" xfId="32983" xr:uid="{AED87554-4617-432B-A9E2-78541EC16569}"/>
    <cellStyle name="Comma 5 4 3 2 2 4" xfId="24231" xr:uid="{D6228904-121A-4DDC-85D6-B451777C2B45}"/>
    <cellStyle name="Comma 5 4 3 2 3" xfId="8913" xr:uid="{00000000-0005-0000-0000-000074140000}"/>
    <cellStyle name="Comma 5 4 3 2 3 2" xfId="17666" xr:uid="{00000000-0005-0000-0000-000075140000}"/>
    <cellStyle name="Comma 5 4 3 2 3 2 2" xfId="35171" xr:uid="{903F2EE1-AD3D-4137-902F-16CC30D7888F}"/>
    <cellStyle name="Comma 5 4 3 2 3 3" xfId="26419" xr:uid="{7DB66078-048A-4A9B-A8E5-BE11D6075AF0}"/>
    <cellStyle name="Comma 5 4 3 2 4" xfId="13290" xr:uid="{00000000-0005-0000-0000-000076140000}"/>
    <cellStyle name="Comma 5 4 3 2 4 2" xfId="30795" xr:uid="{F06C1BD6-C6BE-4BE8-9199-6BC798B1D8B2}"/>
    <cellStyle name="Comma 5 4 3 2 5" xfId="22043" xr:uid="{5C67B01A-C952-4290-9F6F-194C256070F0}"/>
    <cellStyle name="Comma 5 4 3 3" xfId="5630" xr:uid="{00000000-0005-0000-0000-000077140000}"/>
    <cellStyle name="Comma 5 4 3 3 2" xfId="10007" xr:uid="{00000000-0005-0000-0000-000078140000}"/>
    <cellStyle name="Comma 5 4 3 3 2 2" xfId="18760" xr:uid="{00000000-0005-0000-0000-000079140000}"/>
    <cellStyle name="Comma 5 4 3 3 2 2 2" xfId="36265" xr:uid="{8B7289E2-0A49-4F0D-AF75-22F82774543E}"/>
    <cellStyle name="Comma 5 4 3 3 2 3" xfId="27513" xr:uid="{468D8BD6-C631-4DDE-A5E6-9EC3E9635F9B}"/>
    <cellStyle name="Comma 5 4 3 3 3" xfId="14384" xr:uid="{00000000-0005-0000-0000-00007A140000}"/>
    <cellStyle name="Comma 5 4 3 3 3 2" xfId="31889" xr:uid="{34707DF6-6234-4198-AC4B-A16329F1CC8B}"/>
    <cellStyle name="Comma 5 4 3 3 4" xfId="23137" xr:uid="{5962668D-4602-4E22-B447-6AF928F6A054}"/>
    <cellStyle name="Comma 5 4 3 4" xfId="7819" xr:uid="{00000000-0005-0000-0000-00007B140000}"/>
    <cellStyle name="Comma 5 4 3 4 2" xfId="16572" xr:uid="{00000000-0005-0000-0000-00007C140000}"/>
    <cellStyle name="Comma 5 4 3 4 2 2" xfId="34077" xr:uid="{1C1B4183-E136-40D3-BBA5-6415DD6412D5}"/>
    <cellStyle name="Comma 5 4 3 4 3" xfId="25325" xr:uid="{5EA6D132-5879-469A-9BC1-D0AF8E24B076}"/>
    <cellStyle name="Comma 5 4 3 5" xfId="12196" xr:uid="{00000000-0005-0000-0000-00007D140000}"/>
    <cellStyle name="Comma 5 4 3 5 2" xfId="29701" xr:uid="{505F83A1-1322-4797-9562-01B69A3ED218}"/>
    <cellStyle name="Comma 5 4 3 6" xfId="20949" xr:uid="{514C43E9-4800-4A20-8855-8AD2089BF928}"/>
    <cellStyle name="Comma 5 4 4" xfId="3987" xr:uid="{00000000-0005-0000-0000-00007E140000}"/>
    <cellStyle name="Comma 5 4 4 2" xfId="6176" xr:uid="{00000000-0005-0000-0000-00007F140000}"/>
    <cellStyle name="Comma 5 4 4 2 2" xfId="10553" xr:uid="{00000000-0005-0000-0000-000080140000}"/>
    <cellStyle name="Comma 5 4 4 2 2 2" xfId="19306" xr:uid="{00000000-0005-0000-0000-000081140000}"/>
    <cellStyle name="Comma 5 4 4 2 2 2 2" xfId="36811" xr:uid="{3FCD71A5-2CAE-4418-9846-AB65189DAF51}"/>
    <cellStyle name="Comma 5 4 4 2 2 3" xfId="28059" xr:uid="{ABF90FFF-7F3A-439A-9F8E-92E19FF9F212}"/>
    <cellStyle name="Comma 5 4 4 2 3" xfId="14930" xr:uid="{00000000-0005-0000-0000-000082140000}"/>
    <cellStyle name="Comma 5 4 4 2 3 2" xfId="32435" xr:uid="{FBC10A65-B756-4061-95C1-7DD44EA295DA}"/>
    <cellStyle name="Comma 5 4 4 2 4" xfId="23683" xr:uid="{A69861E9-30F7-4D5A-B2E0-D56B41AEDED6}"/>
    <cellStyle name="Comma 5 4 4 3" xfId="8365" xr:uid="{00000000-0005-0000-0000-000083140000}"/>
    <cellStyle name="Comma 5 4 4 3 2" xfId="17118" xr:uid="{00000000-0005-0000-0000-000084140000}"/>
    <cellStyle name="Comma 5 4 4 3 2 2" xfId="34623" xr:uid="{588C3F23-4796-4B35-A259-D1F1FC3DC518}"/>
    <cellStyle name="Comma 5 4 4 3 3" xfId="25871" xr:uid="{40B74E79-DE75-4B63-A46A-9D5ABBDF9373}"/>
    <cellStyle name="Comma 5 4 4 4" xfId="12742" xr:uid="{00000000-0005-0000-0000-000085140000}"/>
    <cellStyle name="Comma 5 4 4 4 2" xfId="30247" xr:uid="{236EA72A-BA36-4333-ADC3-CA0923046176}"/>
    <cellStyle name="Comma 5 4 4 5" xfId="21495" xr:uid="{71DFB8C3-BA1D-41D0-9E8F-551AA7389AA8}"/>
    <cellStyle name="Comma 5 4 5" xfId="5082" xr:uid="{00000000-0005-0000-0000-000086140000}"/>
    <cellStyle name="Comma 5 4 5 2" xfId="9459" xr:uid="{00000000-0005-0000-0000-000087140000}"/>
    <cellStyle name="Comma 5 4 5 2 2" xfId="18212" xr:uid="{00000000-0005-0000-0000-000088140000}"/>
    <cellStyle name="Comma 5 4 5 2 2 2" xfId="35717" xr:uid="{E56C0868-E825-42AA-9BCB-8297B603CAB2}"/>
    <cellStyle name="Comma 5 4 5 2 3" xfId="26965" xr:uid="{FF62D702-5385-4A6D-8CCD-556C0938E5E5}"/>
    <cellStyle name="Comma 5 4 5 3" xfId="13836" xr:uid="{00000000-0005-0000-0000-000089140000}"/>
    <cellStyle name="Comma 5 4 5 3 2" xfId="31341" xr:uid="{450FF947-B2DC-4030-9660-F792FEDD2E3D}"/>
    <cellStyle name="Comma 5 4 5 4" xfId="22589" xr:uid="{A38B7735-A2F9-4B8B-883B-2FB124991D3C}"/>
    <cellStyle name="Comma 5 4 6" xfId="7271" xr:uid="{00000000-0005-0000-0000-00008A140000}"/>
    <cellStyle name="Comma 5 4 6 2" xfId="16024" xr:uid="{00000000-0005-0000-0000-00008B140000}"/>
    <cellStyle name="Comma 5 4 6 2 2" xfId="33529" xr:uid="{63C75833-7B94-4E45-A58C-9FF27585A851}"/>
    <cellStyle name="Comma 5 4 6 3" xfId="24777" xr:uid="{C1F7C5D4-03F8-4930-BCBC-1B9256A02A80}"/>
    <cellStyle name="Comma 5 4 7" xfId="11648" xr:uid="{00000000-0005-0000-0000-00008C140000}"/>
    <cellStyle name="Comma 5 4 7 2" xfId="29153" xr:uid="{7D0ABE38-C5D2-4622-8274-0A6FBE8C2A01}"/>
    <cellStyle name="Comma 5 4 8" xfId="20401" xr:uid="{C3ACD56B-D676-4E19-BA5C-12C8D316DD96}"/>
    <cellStyle name="Comma 5 5" xfId="3110" xr:uid="{00000000-0005-0000-0000-00008D140000}"/>
    <cellStyle name="Comma 5 5 2" xfId="3664" xr:uid="{00000000-0005-0000-0000-00008E140000}"/>
    <cellStyle name="Comma 5 5 2 2" xfId="4760" xr:uid="{00000000-0005-0000-0000-00008F140000}"/>
    <cellStyle name="Comma 5 5 2 2 2" xfId="6949" xr:uid="{00000000-0005-0000-0000-000090140000}"/>
    <cellStyle name="Comma 5 5 2 2 2 2" xfId="11326" xr:uid="{00000000-0005-0000-0000-000091140000}"/>
    <cellStyle name="Comma 5 5 2 2 2 2 2" xfId="20079" xr:uid="{00000000-0005-0000-0000-000092140000}"/>
    <cellStyle name="Comma 5 5 2 2 2 2 2 2" xfId="37584" xr:uid="{6CB24FF3-7EEE-49EB-A797-98D8E6DD8B48}"/>
    <cellStyle name="Comma 5 5 2 2 2 2 3" xfId="28832" xr:uid="{6EB63516-A062-4F3A-BDB3-19234BAEE3A0}"/>
    <cellStyle name="Comma 5 5 2 2 2 3" xfId="15703" xr:uid="{00000000-0005-0000-0000-000093140000}"/>
    <cellStyle name="Comma 5 5 2 2 2 3 2" xfId="33208" xr:uid="{AEDB5B9F-79D5-49B2-A29C-6A7D2F4EEFE4}"/>
    <cellStyle name="Comma 5 5 2 2 2 4" xfId="24456" xr:uid="{E54CA94A-ABBA-4553-9F0C-5F788B13476D}"/>
    <cellStyle name="Comma 5 5 2 2 3" xfId="9138" xr:uid="{00000000-0005-0000-0000-000094140000}"/>
    <cellStyle name="Comma 5 5 2 2 3 2" xfId="17891" xr:uid="{00000000-0005-0000-0000-000095140000}"/>
    <cellStyle name="Comma 5 5 2 2 3 2 2" xfId="35396" xr:uid="{74C5083E-92CB-47F7-8EAD-CF775B7EAC63}"/>
    <cellStyle name="Comma 5 5 2 2 3 3" xfId="26644" xr:uid="{473D296E-D918-4ABB-8E44-B9B8F0616A72}"/>
    <cellStyle name="Comma 5 5 2 2 4" xfId="13515" xr:uid="{00000000-0005-0000-0000-000096140000}"/>
    <cellStyle name="Comma 5 5 2 2 4 2" xfId="31020" xr:uid="{3A73603E-37EC-40CC-984C-265EA5876E30}"/>
    <cellStyle name="Comma 5 5 2 2 5" xfId="22268" xr:uid="{4D9DC2BB-7991-4E7F-B772-35D55C7E090E}"/>
    <cellStyle name="Comma 5 5 2 3" xfId="5855" xr:uid="{00000000-0005-0000-0000-000097140000}"/>
    <cellStyle name="Comma 5 5 2 3 2" xfId="10232" xr:uid="{00000000-0005-0000-0000-000098140000}"/>
    <cellStyle name="Comma 5 5 2 3 2 2" xfId="18985" xr:uid="{00000000-0005-0000-0000-000099140000}"/>
    <cellStyle name="Comma 5 5 2 3 2 2 2" xfId="36490" xr:uid="{BCA52A1B-AADD-4E23-8F07-AC0C1652100E}"/>
    <cellStyle name="Comma 5 5 2 3 2 3" xfId="27738" xr:uid="{071AA470-A0F9-419E-9D8E-F7AE446FDB07}"/>
    <cellStyle name="Comma 5 5 2 3 3" xfId="14609" xr:uid="{00000000-0005-0000-0000-00009A140000}"/>
    <cellStyle name="Comma 5 5 2 3 3 2" xfId="32114" xr:uid="{5CE59893-C37E-430E-BABC-AEE6DA7C7998}"/>
    <cellStyle name="Comma 5 5 2 3 4" xfId="23362" xr:uid="{1C7BD099-258F-4262-BC47-56B560C43261}"/>
    <cellStyle name="Comma 5 5 2 4" xfId="8044" xr:uid="{00000000-0005-0000-0000-00009B140000}"/>
    <cellStyle name="Comma 5 5 2 4 2" xfId="16797" xr:uid="{00000000-0005-0000-0000-00009C140000}"/>
    <cellStyle name="Comma 5 5 2 4 2 2" xfId="34302" xr:uid="{31F0EAE7-65E2-424B-BC18-5B7BD6137472}"/>
    <cellStyle name="Comma 5 5 2 4 3" xfId="25550" xr:uid="{C8F80F9B-DD3A-45BD-A17C-786EC2296F26}"/>
    <cellStyle name="Comma 5 5 2 5" xfId="12421" xr:uid="{00000000-0005-0000-0000-00009D140000}"/>
    <cellStyle name="Comma 5 5 2 5 2" xfId="29926" xr:uid="{3A389C02-CDFC-4E3C-BBC1-E3D04D92288E}"/>
    <cellStyle name="Comma 5 5 2 6" xfId="21174" xr:uid="{2F449663-D115-43A5-910A-A458CE2F8D7F}"/>
    <cellStyle name="Comma 5 5 3" xfId="4212" xr:uid="{00000000-0005-0000-0000-00009E140000}"/>
    <cellStyle name="Comma 5 5 3 2" xfId="6401" xr:uid="{00000000-0005-0000-0000-00009F140000}"/>
    <cellStyle name="Comma 5 5 3 2 2" xfId="10778" xr:uid="{00000000-0005-0000-0000-0000A0140000}"/>
    <cellStyle name="Comma 5 5 3 2 2 2" xfId="19531" xr:uid="{00000000-0005-0000-0000-0000A1140000}"/>
    <cellStyle name="Comma 5 5 3 2 2 2 2" xfId="37036" xr:uid="{1A60AA26-50B4-47A9-B8D6-40BCCD26DF0C}"/>
    <cellStyle name="Comma 5 5 3 2 2 3" xfId="28284" xr:uid="{B9AD7CCA-EB8A-4C56-82D3-794ED4E09F0F}"/>
    <cellStyle name="Comma 5 5 3 2 3" xfId="15155" xr:uid="{00000000-0005-0000-0000-0000A2140000}"/>
    <cellStyle name="Comma 5 5 3 2 3 2" xfId="32660" xr:uid="{A1A379FE-56EF-49FE-8600-39D1660DF457}"/>
    <cellStyle name="Comma 5 5 3 2 4" xfId="23908" xr:uid="{31E87CE9-9F7B-43E2-944F-9A32D5CED151}"/>
    <cellStyle name="Comma 5 5 3 3" xfId="8590" xr:uid="{00000000-0005-0000-0000-0000A3140000}"/>
    <cellStyle name="Comma 5 5 3 3 2" xfId="17343" xr:uid="{00000000-0005-0000-0000-0000A4140000}"/>
    <cellStyle name="Comma 5 5 3 3 2 2" xfId="34848" xr:uid="{4A3AAED3-13BB-425E-971F-6F94C764106A}"/>
    <cellStyle name="Comma 5 5 3 3 3" xfId="26096" xr:uid="{16FD946A-7845-44FD-B043-6299C6004508}"/>
    <cellStyle name="Comma 5 5 3 4" xfId="12967" xr:uid="{00000000-0005-0000-0000-0000A5140000}"/>
    <cellStyle name="Comma 5 5 3 4 2" xfId="30472" xr:uid="{96FCF464-8150-4691-989B-804464B6E328}"/>
    <cellStyle name="Comma 5 5 3 5" xfId="21720" xr:uid="{8291F3B9-68D4-427A-8888-D5469A6BEC24}"/>
    <cellStyle name="Comma 5 5 4" xfId="5307" xr:uid="{00000000-0005-0000-0000-0000A6140000}"/>
    <cellStyle name="Comma 5 5 4 2" xfId="9684" xr:uid="{00000000-0005-0000-0000-0000A7140000}"/>
    <cellStyle name="Comma 5 5 4 2 2" xfId="18437" xr:uid="{00000000-0005-0000-0000-0000A8140000}"/>
    <cellStyle name="Comma 5 5 4 2 2 2" xfId="35942" xr:uid="{ED319D86-1D8B-4D27-9C77-27CA57186714}"/>
    <cellStyle name="Comma 5 5 4 2 3" xfId="27190" xr:uid="{192B5827-F106-41B9-A61A-354D174E2E98}"/>
    <cellStyle name="Comma 5 5 4 3" xfId="14061" xr:uid="{00000000-0005-0000-0000-0000A9140000}"/>
    <cellStyle name="Comma 5 5 4 3 2" xfId="31566" xr:uid="{E72B8814-2ECC-4398-A8EC-10C32809D58A}"/>
    <cellStyle name="Comma 5 5 4 4" xfId="22814" xr:uid="{24FF3953-FD46-4F58-BF8B-C4C1C691443D}"/>
    <cellStyle name="Comma 5 5 5" xfId="7496" xr:uid="{00000000-0005-0000-0000-0000AA140000}"/>
    <cellStyle name="Comma 5 5 5 2" xfId="16249" xr:uid="{00000000-0005-0000-0000-0000AB140000}"/>
    <cellStyle name="Comma 5 5 5 2 2" xfId="33754" xr:uid="{BA1B1118-1149-4B80-A027-3126766552A1}"/>
    <cellStyle name="Comma 5 5 5 3" xfId="25002" xr:uid="{70E389AE-6E9A-4D4E-A651-2D086BA9BD27}"/>
    <cellStyle name="Comma 5 5 6" xfId="11873" xr:uid="{00000000-0005-0000-0000-0000AC140000}"/>
    <cellStyle name="Comma 5 5 6 2" xfId="29378" xr:uid="{3F80AFF3-0FFB-4C9A-8C66-91D0E8654FE4}"/>
    <cellStyle name="Comma 5 5 7" xfId="20626" xr:uid="{468829A0-8DBC-4643-9DA7-1B38A9308E3D}"/>
    <cellStyle name="Comma 5 6" xfId="3389" xr:uid="{00000000-0005-0000-0000-0000AD140000}"/>
    <cellStyle name="Comma 5 6 2" xfId="4486" xr:uid="{00000000-0005-0000-0000-0000AE140000}"/>
    <cellStyle name="Comma 5 6 2 2" xfId="6675" xr:uid="{00000000-0005-0000-0000-0000AF140000}"/>
    <cellStyle name="Comma 5 6 2 2 2" xfId="11052" xr:uid="{00000000-0005-0000-0000-0000B0140000}"/>
    <cellStyle name="Comma 5 6 2 2 2 2" xfId="19805" xr:uid="{00000000-0005-0000-0000-0000B1140000}"/>
    <cellStyle name="Comma 5 6 2 2 2 2 2" xfId="37310" xr:uid="{2FBE345C-D68C-4F4E-B4B1-1FCA9D159AB6}"/>
    <cellStyle name="Comma 5 6 2 2 2 3" xfId="28558" xr:uid="{6F5832BC-C872-421E-A3F4-0B38C5F35B13}"/>
    <cellStyle name="Comma 5 6 2 2 3" xfId="15429" xr:uid="{00000000-0005-0000-0000-0000B2140000}"/>
    <cellStyle name="Comma 5 6 2 2 3 2" xfId="32934" xr:uid="{E5DEB239-C483-4610-8AE6-47E921CA5191}"/>
    <cellStyle name="Comma 5 6 2 2 4" xfId="24182" xr:uid="{ADC767A3-327A-4E3F-AEE6-24CC25C7C8E7}"/>
    <cellStyle name="Comma 5 6 2 3" xfId="8864" xr:uid="{00000000-0005-0000-0000-0000B3140000}"/>
    <cellStyle name="Comma 5 6 2 3 2" xfId="17617" xr:uid="{00000000-0005-0000-0000-0000B4140000}"/>
    <cellStyle name="Comma 5 6 2 3 2 2" xfId="35122" xr:uid="{1ED7EF96-ECA3-4F9F-9680-52A7FCE57085}"/>
    <cellStyle name="Comma 5 6 2 3 3" xfId="26370" xr:uid="{3F71DE34-1DAC-4147-8D82-4E907D57422F}"/>
    <cellStyle name="Comma 5 6 2 4" xfId="13241" xr:uid="{00000000-0005-0000-0000-0000B5140000}"/>
    <cellStyle name="Comma 5 6 2 4 2" xfId="30746" xr:uid="{DB3EDE3F-5699-4779-8EC7-58B7EEDBAA06}"/>
    <cellStyle name="Comma 5 6 2 5" xfId="21994" xr:uid="{AE38E215-3D31-4519-AFE5-8F2F9321142E}"/>
    <cellStyle name="Comma 5 6 3" xfId="5581" xr:uid="{00000000-0005-0000-0000-0000B6140000}"/>
    <cellStyle name="Comma 5 6 3 2" xfId="9958" xr:uid="{00000000-0005-0000-0000-0000B7140000}"/>
    <cellStyle name="Comma 5 6 3 2 2" xfId="18711" xr:uid="{00000000-0005-0000-0000-0000B8140000}"/>
    <cellStyle name="Comma 5 6 3 2 2 2" xfId="36216" xr:uid="{9D8E9C02-7DD9-489C-8DCE-E266A10D3119}"/>
    <cellStyle name="Comma 5 6 3 2 3" xfId="27464" xr:uid="{77B02EFE-C7C8-4484-A232-BCF9D8B375B0}"/>
    <cellStyle name="Comma 5 6 3 3" xfId="14335" xr:uid="{00000000-0005-0000-0000-0000B9140000}"/>
    <cellStyle name="Comma 5 6 3 3 2" xfId="31840" xr:uid="{7A339E41-2FEA-476B-972C-1AE6B71EB08B}"/>
    <cellStyle name="Comma 5 6 3 4" xfId="23088" xr:uid="{69F18D62-A66D-477F-8E7C-BFEBC2200B7E}"/>
    <cellStyle name="Comma 5 6 4" xfId="7770" xr:uid="{00000000-0005-0000-0000-0000BA140000}"/>
    <cellStyle name="Comma 5 6 4 2" xfId="16523" xr:uid="{00000000-0005-0000-0000-0000BB140000}"/>
    <cellStyle name="Comma 5 6 4 2 2" xfId="34028" xr:uid="{17289A77-F057-43D6-AEDE-08149224B513}"/>
    <cellStyle name="Comma 5 6 4 3" xfId="25276" xr:uid="{E21F1F1F-BAE9-486C-AEF5-B3A049039240}"/>
    <cellStyle name="Comma 5 6 5" xfId="12147" xr:uid="{00000000-0005-0000-0000-0000BC140000}"/>
    <cellStyle name="Comma 5 6 5 2" xfId="29652" xr:uid="{B3BCBF63-8EBE-48F1-9E27-CD7A5ECA33AD}"/>
    <cellStyle name="Comma 5 6 6" xfId="20900" xr:uid="{4058E307-4FD9-4DFC-8B8D-F0F89193319A}"/>
    <cellStyle name="Comma 5 7" xfId="3939" xr:uid="{00000000-0005-0000-0000-0000BD140000}"/>
    <cellStyle name="Comma 5 7 2" xfId="6128" xr:uid="{00000000-0005-0000-0000-0000BE140000}"/>
    <cellStyle name="Comma 5 7 2 2" xfId="10505" xr:uid="{00000000-0005-0000-0000-0000BF140000}"/>
    <cellStyle name="Comma 5 7 2 2 2" xfId="19258" xr:uid="{00000000-0005-0000-0000-0000C0140000}"/>
    <cellStyle name="Comma 5 7 2 2 2 2" xfId="36763" xr:uid="{9ACE2B24-62B5-4808-8815-277F9734A398}"/>
    <cellStyle name="Comma 5 7 2 2 3" xfId="28011" xr:uid="{6FCC6C39-C9A3-4F8E-AA1E-71FA69018417}"/>
    <cellStyle name="Comma 5 7 2 3" xfId="14882" xr:uid="{00000000-0005-0000-0000-0000C1140000}"/>
    <cellStyle name="Comma 5 7 2 3 2" xfId="32387" xr:uid="{613CC684-7018-49A2-9E62-3D24A933FF8A}"/>
    <cellStyle name="Comma 5 7 2 4" xfId="23635" xr:uid="{366C367F-B8A0-4E58-AC03-C654F9CAEE3F}"/>
    <cellStyle name="Comma 5 7 3" xfId="8317" xr:uid="{00000000-0005-0000-0000-0000C2140000}"/>
    <cellStyle name="Comma 5 7 3 2" xfId="17070" xr:uid="{00000000-0005-0000-0000-0000C3140000}"/>
    <cellStyle name="Comma 5 7 3 2 2" xfId="34575" xr:uid="{96456F6E-1B59-4F5B-B58E-5C3E8A736135}"/>
    <cellStyle name="Comma 5 7 3 3" xfId="25823" xr:uid="{AC634881-32A1-4343-8477-0F7F00E80D24}"/>
    <cellStyle name="Comma 5 7 4" xfId="12694" xr:uid="{00000000-0005-0000-0000-0000C4140000}"/>
    <cellStyle name="Comma 5 7 4 2" xfId="30199" xr:uid="{29FFE213-288E-4889-AB7C-C7C727812A5B}"/>
    <cellStyle name="Comma 5 7 5" xfId="21447" xr:uid="{9E6F5EA0-69A8-4339-95EC-F8A524624493}"/>
    <cellStyle name="Comma 5 8" xfId="5034" xr:uid="{00000000-0005-0000-0000-0000C5140000}"/>
    <cellStyle name="Comma 5 8 2" xfId="9411" xr:uid="{00000000-0005-0000-0000-0000C6140000}"/>
    <cellStyle name="Comma 5 8 2 2" xfId="18164" xr:uid="{00000000-0005-0000-0000-0000C7140000}"/>
    <cellStyle name="Comma 5 8 2 2 2" xfId="35669" xr:uid="{360B7354-3A16-4429-9091-9510E58B3C1D}"/>
    <cellStyle name="Comma 5 8 2 3" xfId="26917" xr:uid="{DA32DEDE-CF19-4B9C-B46F-205C50D8D95B}"/>
    <cellStyle name="Comma 5 8 3" xfId="13788" xr:uid="{00000000-0005-0000-0000-0000C8140000}"/>
    <cellStyle name="Comma 5 8 3 2" xfId="31293" xr:uid="{C06970F9-89E8-4ED7-A8EC-F5663D858F90}"/>
    <cellStyle name="Comma 5 8 4" xfId="22541" xr:uid="{93789052-DB1A-42B9-BEDA-8FAC39175223}"/>
    <cellStyle name="Comma 5 9" xfId="7223" xr:uid="{00000000-0005-0000-0000-0000C9140000}"/>
    <cellStyle name="Comma 5 9 2" xfId="15976" xr:uid="{00000000-0005-0000-0000-0000CA140000}"/>
    <cellStyle name="Comma 5 9 2 2" xfId="33481" xr:uid="{CE13AF1C-B36C-43F4-A93F-68F4BC20DD0A}"/>
    <cellStyle name="Comma 5 9 3" xfId="24729" xr:uid="{22E2CEE4-BD6E-4C5D-BA6E-771C13AD24E5}"/>
    <cellStyle name="Comma 6" xfId="2922" xr:uid="{00000000-0005-0000-0000-0000CB140000}"/>
    <cellStyle name="Comma 6 2" xfId="3034" xr:uid="{00000000-0005-0000-0000-0000CC140000}"/>
    <cellStyle name="Comma 6 2 2" xfId="3310" xr:uid="{00000000-0005-0000-0000-0000CD140000}"/>
    <cellStyle name="Comma 6 2 2 2" xfId="3863" xr:uid="{00000000-0005-0000-0000-0000CE140000}"/>
    <cellStyle name="Comma 6 2 2 2 2" xfId="4959" xr:uid="{00000000-0005-0000-0000-0000CF140000}"/>
    <cellStyle name="Comma 6 2 2 2 2 2" xfId="7148" xr:uid="{00000000-0005-0000-0000-0000D0140000}"/>
    <cellStyle name="Comma 6 2 2 2 2 2 2" xfId="11525" xr:uid="{00000000-0005-0000-0000-0000D1140000}"/>
    <cellStyle name="Comma 6 2 2 2 2 2 2 2" xfId="20278" xr:uid="{00000000-0005-0000-0000-0000D2140000}"/>
    <cellStyle name="Comma 6 2 2 2 2 2 2 2 2" xfId="37783" xr:uid="{7F7C1FF1-FBB5-41B5-92C4-CB17F6D0C22B}"/>
    <cellStyle name="Comma 6 2 2 2 2 2 2 3" xfId="29031" xr:uid="{D38259B8-B0F4-400D-BEA1-F409AC8FCC5E}"/>
    <cellStyle name="Comma 6 2 2 2 2 2 3" xfId="15902" xr:uid="{00000000-0005-0000-0000-0000D3140000}"/>
    <cellStyle name="Comma 6 2 2 2 2 2 3 2" xfId="33407" xr:uid="{A3DB4F02-CC83-4655-A64D-866F27C3A4B5}"/>
    <cellStyle name="Comma 6 2 2 2 2 2 4" xfId="24655" xr:uid="{F5E77FC5-8264-44DC-ABCB-E1263FC9B9DD}"/>
    <cellStyle name="Comma 6 2 2 2 2 3" xfId="9337" xr:uid="{00000000-0005-0000-0000-0000D4140000}"/>
    <cellStyle name="Comma 6 2 2 2 2 3 2" xfId="18090" xr:uid="{00000000-0005-0000-0000-0000D5140000}"/>
    <cellStyle name="Comma 6 2 2 2 2 3 2 2" xfId="35595" xr:uid="{432267AE-B02B-4C81-A366-92DBD5ED60C9}"/>
    <cellStyle name="Comma 6 2 2 2 2 3 3" xfId="26843" xr:uid="{2BC5C836-FFDD-471D-89CA-FC899C783389}"/>
    <cellStyle name="Comma 6 2 2 2 2 4" xfId="13714" xr:uid="{00000000-0005-0000-0000-0000D6140000}"/>
    <cellStyle name="Comma 6 2 2 2 2 4 2" xfId="31219" xr:uid="{62F36A45-814B-40AB-BE44-C87B86F1C6D8}"/>
    <cellStyle name="Comma 6 2 2 2 2 5" xfId="22467" xr:uid="{EFC38941-E221-456B-8F03-B3657A715CA9}"/>
    <cellStyle name="Comma 6 2 2 2 3" xfId="6054" xr:uid="{00000000-0005-0000-0000-0000D7140000}"/>
    <cellStyle name="Comma 6 2 2 2 3 2" xfId="10431" xr:uid="{00000000-0005-0000-0000-0000D8140000}"/>
    <cellStyle name="Comma 6 2 2 2 3 2 2" xfId="19184" xr:uid="{00000000-0005-0000-0000-0000D9140000}"/>
    <cellStyle name="Comma 6 2 2 2 3 2 2 2" xfId="36689" xr:uid="{125A6BF4-DA35-4B4C-B49B-CDC51448795D}"/>
    <cellStyle name="Comma 6 2 2 2 3 2 3" xfId="27937" xr:uid="{D002E46B-56F1-4408-B97B-0366A336CA2C}"/>
    <cellStyle name="Comma 6 2 2 2 3 3" xfId="14808" xr:uid="{00000000-0005-0000-0000-0000DA140000}"/>
    <cellStyle name="Comma 6 2 2 2 3 3 2" xfId="32313" xr:uid="{D3CE918E-FA27-4FD7-8613-29A4ADFA0A3D}"/>
    <cellStyle name="Comma 6 2 2 2 3 4" xfId="23561" xr:uid="{B07ECD7F-24B5-4196-8F0A-DE649E2F8BE1}"/>
    <cellStyle name="Comma 6 2 2 2 4" xfId="8243" xr:uid="{00000000-0005-0000-0000-0000DB140000}"/>
    <cellStyle name="Comma 6 2 2 2 4 2" xfId="16996" xr:uid="{00000000-0005-0000-0000-0000DC140000}"/>
    <cellStyle name="Comma 6 2 2 2 4 2 2" xfId="34501" xr:uid="{86B85E1C-B114-4482-AE02-A6DECFB2BDB3}"/>
    <cellStyle name="Comma 6 2 2 2 4 3" xfId="25749" xr:uid="{CF771E9F-52FB-4A5B-81A7-6A6C2A5C0FB8}"/>
    <cellStyle name="Comma 6 2 2 2 5" xfId="12620" xr:uid="{00000000-0005-0000-0000-0000DD140000}"/>
    <cellStyle name="Comma 6 2 2 2 5 2" xfId="30125" xr:uid="{4802F60E-2BEB-493B-B46B-DF949EEB5145}"/>
    <cellStyle name="Comma 6 2 2 2 6" xfId="21373" xr:uid="{CF370305-1793-46B5-99E0-17FF768FB460}"/>
    <cellStyle name="Comma 6 2 2 3" xfId="4411" xr:uid="{00000000-0005-0000-0000-0000DE140000}"/>
    <cellStyle name="Comma 6 2 2 3 2" xfId="6600" xr:uid="{00000000-0005-0000-0000-0000DF140000}"/>
    <cellStyle name="Comma 6 2 2 3 2 2" xfId="10977" xr:uid="{00000000-0005-0000-0000-0000E0140000}"/>
    <cellStyle name="Comma 6 2 2 3 2 2 2" xfId="19730" xr:uid="{00000000-0005-0000-0000-0000E1140000}"/>
    <cellStyle name="Comma 6 2 2 3 2 2 2 2" xfId="37235" xr:uid="{D6A55A96-7712-43E1-BB1B-68E37DB7F430}"/>
    <cellStyle name="Comma 6 2 2 3 2 2 3" xfId="28483" xr:uid="{A1B91462-B927-499E-B67C-89CA7976288D}"/>
    <cellStyle name="Comma 6 2 2 3 2 3" xfId="15354" xr:uid="{00000000-0005-0000-0000-0000E2140000}"/>
    <cellStyle name="Comma 6 2 2 3 2 3 2" xfId="32859" xr:uid="{3CCC8204-30EC-48E4-A5CD-0780C74B6D7B}"/>
    <cellStyle name="Comma 6 2 2 3 2 4" xfId="24107" xr:uid="{D6BB4D52-5514-4EB0-BE11-2AFBA16D9624}"/>
    <cellStyle name="Comma 6 2 2 3 3" xfId="8789" xr:uid="{00000000-0005-0000-0000-0000E3140000}"/>
    <cellStyle name="Comma 6 2 2 3 3 2" xfId="17542" xr:uid="{00000000-0005-0000-0000-0000E4140000}"/>
    <cellStyle name="Comma 6 2 2 3 3 2 2" xfId="35047" xr:uid="{86F7FAF7-82B9-460C-B7A0-AE553EB21366}"/>
    <cellStyle name="Comma 6 2 2 3 3 3" xfId="26295" xr:uid="{3BBE0361-28A1-4D46-8704-CC7DCE76E3E1}"/>
    <cellStyle name="Comma 6 2 2 3 4" xfId="13166" xr:uid="{00000000-0005-0000-0000-0000E5140000}"/>
    <cellStyle name="Comma 6 2 2 3 4 2" xfId="30671" xr:uid="{DE8F3A4C-1ABC-41C5-BCD3-E3BD878FBAC0}"/>
    <cellStyle name="Comma 6 2 2 3 5" xfId="21919" xr:uid="{DC0E946D-DB1F-4042-808C-72C0C7D56F95}"/>
    <cellStyle name="Comma 6 2 2 4" xfId="5506" xr:uid="{00000000-0005-0000-0000-0000E6140000}"/>
    <cellStyle name="Comma 6 2 2 4 2" xfId="9883" xr:uid="{00000000-0005-0000-0000-0000E7140000}"/>
    <cellStyle name="Comma 6 2 2 4 2 2" xfId="18636" xr:uid="{00000000-0005-0000-0000-0000E8140000}"/>
    <cellStyle name="Comma 6 2 2 4 2 2 2" xfId="36141" xr:uid="{C1B84961-7DE0-491E-AA63-9C2994571AB5}"/>
    <cellStyle name="Comma 6 2 2 4 2 3" xfId="27389" xr:uid="{8820E50C-3679-4E7A-8B3B-94DC86A8980D}"/>
    <cellStyle name="Comma 6 2 2 4 3" xfId="14260" xr:uid="{00000000-0005-0000-0000-0000E9140000}"/>
    <cellStyle name="Comma 6 2 2 4 3 2" xfId="31765" xr:uid="{4E60B45F-B4E8-4BC4-BFF1-56D04D824902}"/>
    <cellStyle name="Comma 6 2 2 4 4" xfId="23013" xr:uid="{D7C87463-3F43-4F6B-94F1-685EF09E5CC0}"/>
    <cellStyle name="Comma 6 2 2 5" xfId="7695" xr:uid="{00000000-0005-0000-0000-0000EA140000}"/>
    <cellStyle name="Comma 6 2 2 5 2" xfId="16448" xr:uid="{00000000-0005-0000-0000-0000EB140000}"/>
    <cellStyle name="Comma 6 2 2 5 2 2" xfId="33953" xr:uid="{A44D99B6-8CE0-4B12-A4AE-2815E87B2731}"/>
    <cellStyle name="Comma 6 2 2 5 3" xfId="25201" xr:uid="{86E4C02E-A86B-4FAF-B57A-A01B5884EA74}"/>
    <cellStyle name="Comma 6 2 2 6" xfId="12072" xr:uid="{00000000-0005-0000-0000-0000EC140000}"/>
    <cellStyle name="Comma 6 2 2 6 2" xfId="29577" xr:uid="{52EA305C-EE15-4D9F-8A6E-57AA9A75D3E3}"/>
    <cellStyle name="Comma 6 2 2 7" xfId="20825" xr:uid="{15590324-2003-4095-81B7-504098C59548}"/>
    <cellStyle name="Comma 6 2 3" xfId="3589" xr:uid="{00000000-0005-0000-0000-0000ED140000}"/>
    <cellStyle name="Comma 6 2 3 2" xfId="4685" xr:uid="{00000000-0005-0000-0000-0000EE140000}"/>
    <cellStyle name="Comma 6 2 3 2 2" xfId="6874" xr:uid="{00000000-0005-0000-0000-0000EF140000}"/>
    <cellStyle name="Comma 6 2 3 2 2 2" xfId="11251" xr:uid="{00000000-0005-0000-0000-0000F0140000}"/>
    <cellStyle name="Comma 6 2 3 2 2 2 2" xfId="20004" xr:uid="{00000000-0005-0000-0000-0000F1140000}"/>
    <cellStyle name="Comma 6 2 3 2 2 2 2 2" xfId="37509" xr:uid="{006E1BB7-F1B8-4007-BDC7-7EA5265FBF27}"/>
    <cellStyle name="Comma 6 2 3 2 2 2 3" xfId="28757" xr:uid="{7AE2D7DE-3C7F-4E40-AE35-F57B9D8380B2}"/>
    <cellStyle name="Comma 6 2 3 2 2 3" xfId="15628" xr:uid="{00000000-0005-0000-0000-0000F2140000}"/>
    <cellStyle name="Comma 6 2 3 2 2 3 2" xfId="33133" xr:uid="{D8EB7D45-10DA-4478-9A06-143CF7EFF517}"/>
    <cellStyle name="Comma 6 2 3 2 2 4" xfId="24381" xr:uid="{F629F027-D9B5-4D00-B7AE-2E24AF5DBDA7}"/>
    <cellStyle name="Comma 6 2 3 2 3" xfId="9063" xr:uid="{00000000-0005-0000-0000-0000F3140000}"/>
    <cellStyle name="Comma 6 2 3 2 3 2" xfId="17816" xr:uid="{00000000-0005-0000-0000-0000F4140000}"/>
    <cellStyle name="Comma 6 2 3 2 3 2 2" xfId="35321" xr:uid="{D3913112-22F3-4529-9CC9-1632DF1F03D0}"/>
    <cellStyle name="Comma 6 2 3 2 3 3" xfId="26569" xr:uid="{421BAC84-3F68-4743-B943-F58DBDCEBB27}"/>
    <cellStyle name="Comma 6 2 3 2 4" xfId="13440" xr:uid="{00000000-0005-0000-0000-0000F5140000}"/>
    <cellStyle name="Comma 6 2 3 2 4 2" xfId="30945" xr:uid="{AD7CC285-3258-4976-BC04-81B6B7340C3F}"/>
    <cellStyle name="Comma 6 2 3 2 5" xfId="22193" xr:uid="{7BF26DB2-8E06-4C65-8310-BBC4C94BB3D0}"/>
    <cellStyle name="Comma 6 2 3 3" xfId="5780" xr:uid="{00000000-0005-0000-0000-0000F6140000}"/>
    <cellStyle name="Comma 6 2 3 3 2" xfId="10157" xr:uid="{00000000-0005-0000-0000-0000F7140000}"/>
    <cellStyle name="Comma 6 2 3 3 2 2" xfId="18910" xr:uid="{00000000-0005-0000-0000-0000F8140000}"/>
    <cellStyle name="Comma 6 2 3 3 2 2 2" xfId="36415" xr:uid="{D2A0D200-A342-44F9-981F-488E4C055F5C}"/>
    <cellStyle name="Comma 6 2 3 3 2 3" xfId="27663" xr:uid="{06B0B798-4F22-4379-A522-930E7E94E173}"/>
    <cellStyle name="Comma 6 2 3 3 3" xfId="14534" xr:uid="{00000000-0005-0000-0000-0000F9140000}"/>
    <cellStyle name="Comma 6 2 3 3 3 2" xfId="32039" xr:uid="{73741039-3FD0-4B71-B775-817B0A2214F3}"/>
    <cellStyle name="Comma 6 2 3 3 4" xfId="23287" xr:uid="{5A64DB73-C8A3-43ED-A369-48A4A1B256E3}"/>
    <cellStyle name="Comma 6 2 3 4" xfId="7969" xr:uid="{00000000-0005-0000-0000-0000FA140000}"/>
    <cellStyle name="Comma 6 2 3 4 2" xfId="16722" xr:uid="{00000000-0005-0000-0000-0000FB140000}"/>
    <cellStyle name="Comma 6 2 3 4 2 2" xfId="34227" xr:uid="{1776FE0C-8F93-4C64-94BD-2F74011BFFE4}"/>
    <cellStyle name="Comma 6 2 3 4 3" xfId="25475" xr:uid="{69ECD03D-57B2-4B6B-BD8C-B47A853F682A}"/>
    <cellStyle name="Comma 6 2 3 5" xfId="12346" xr:uid="{00000000-0005-0000-0000-0000FC140000}"/>
    <cellStyle name="Comma 6 2 3 5 2" xfId="29851" xr:uid="{A95251C9-FE9F-45E9-91B5-5615B786EF4C}"/>
    <cellStyle name="Comma 6 2 3 6" xfId="21099" xr:uid="{0CE93D7B-559D-4488-A3FF-83447B287A1B}"/>
    <cellStyle name="Comma 6 2 4" xfId="4137" xr:uid="{00000000-0005-0000-0000-0000FD140000}"/>
    <cellStyle name="Comma 6 2 4 2" xfId="6326" xr:uid="{00000000-0005-0000-0000-0000FE140000}"/>
    <cellStyle name="Comma 6 2 4 2 2" xfId="10703" xr:uid="{00000000-0005-0000-0000-0000FF140000}"/>
    <cellStyle name="Comma 6 2 4 2 2 2" xfId="19456" xr:uid="{00000000-0005-0000-0000-000000150000}"/>
    <cellStyle name="Comma 6 2 4 2 2 2 2" xfId="36961" xr:uid="{D1D4AE0C-8F8F-4887-925D-82FEC0D92066}"/>
    <cellStyle name="Comma 6 2 4 2 2 3" xfId="28209" xr:uid="{7818CF9F-8B80-486A-AD0F-9E35B27F3F58}"/>
    <cellStyle name="Comma 6 2 4 2 3" xfId="15080" xr:uid="{00000000-0005-0000-0000-000001150000}"/>
    <cellStyle name="Comma 6 2 4 2 3 2" xfId="32585" xr:uid="{1D4AF3ED-661E-48A3-A370-8DD8CCD3D753}"/>
    <cellStyle name="Comma 6 2 4 2 4" xfId="23833" xr:uid="{C37DCB32-2884-4A66-8BE8-2AD031E5762A}"/>
    <cellStyle name="Comma 6 2 4 3" xfId="8515" xr:uid="{00000000-0005-0000-0000-000002150000}"/>
    <cellStyle name="Comma 6 2 4 3 2" xfId="17268" xr:uid="{00000000-0005-0000-0000-000003150000}"/>
    <cellStyle name="Comma 6 2 4 3 2 2" xfId="34773" xr:uid="{03ABF931-A8F7-49F4-91CD-7C0F2E576600}"/>
    <cellStyle name="Comma 6 2 4 3 3" xfId="26021" xr:uid="{505B75CD-1922-4D5D-B67C-7A609A9CFBC6}"/>
    <cellStyle name="Comma 6 2 4 4" xfId="12892" xr:uid="{00000000-0005-0000-0000-000004150000}"/>
    <cellStyle name="Comma 6 2 4 4 2" xfId="30397" xr:uid="{B2EC288F-73F4-4DAE-A797-A4FDD1D5EFDE}"/>
    <cellStyle name="Comma 6 2 4 5" xfId="21645" xr:uid="{EB191314-BF07-49C8-80C9-460D86AA4190}"/>
    <cellStyle name="Comma 6 2 5" xfId="5232" xr:uid="{00000000-0005-0000-0000-000005150000}"/>
    <cellStyle name="Comma 6 2 5 2" xfId="9609" xr:uid="{00000000-0005-0000-0000-000006150000}"/>
    <cellStyle name="Comma 6 2 5 2 2" xfId="18362" xr:uid="{00000000-0005-0000-0000-000007150000}"/>
    <cellStyle name="Comma 6 2 5 2 2 2" xfId="35867" xr:uid="{07244C77-F70D-4D57-9917-835BD7D4A527}"/>
    <cellStyle name="Comma 6 2 5 2 3" xfId="27115" xr:uid="{B8E2528B-130C-4104-9A8F-2A4AB5351F3B}"/>
    <cellStyle name="Comma 6 2 5 3" xfId="13986" xr:uid="{00000000-0005-0000-0000-000008150000}"/>
    <cellStyle name="Comma 6 2 5 3 2" xfId="31491" xr:uid="{6C311765-0719-43F7-8D00-99FF74F1CB0A}"/>
    <cellStyle name="Comma 6 2 5 4" xfId="22739" xr:uid="{8EEAD8DD-AE99-44E7-AA34-99FFEAFF8251}"/>
    <cellStyle name="Comma 6 2 6" xfId="7421" xr:uid="{00000000-0005-0000-0000-000009150000}"/>
    <cellStyle name="Comma 6 2 6 2" xfId="16174" xr:uid="{00000000-0005-0000-0000-00000A150000}"/>
    <cellStyle name="Comma 6 2 6 2 2" xfId="33679" xr:uid="{80E9B02D-8A8A-43E0-BD09-A0AE23C9E724}"/>
    <cellStyle name="Comma 6 2 6 3" xfId="24927" xr:uid="{CC3789A4-9EEE-4BD7-BD6A-17A8B73FCC03}"/>
    <cellStyle name="Comma 6 2 7" xfId="11798" xr:uid="{00000000-0005-0000-0000-00000B150000}"/>
    <cellStyle name="Comma 6 2 7 2" xfId="29303" xr:uid="{ED7DA7E6-5C64-43DF-AC8D-1A67A013832D}"/>
    <cellStyle name="Comma 6 2 8" xfId="20551" xr:uid="{297D08EB-766D-45B8-8660-342FFEDC97FD}"/>
    <cellStyle name="Comma 6 3" xfId="3198" xr:uid="{00000000-0005-0000-0000-00000C150000}"/>
    <cellStyle name="Comma 6 3 2" xfId="3751" xr:uid="{00000000-0005-0000-0000-00000D150000}"/>
    <cellStyle name="Comma 6 3 2 2" xfId="4847" xr:uid="{00000000-0005-0000-0000-00000E150000}"/>
    <cellStyle name="Comma 6 3 2 2 2" xfId="7036" xr:uid="{00000000-0005-0000-0000-00000F150000}"/>
    <cellStyle name="Comma 6 3 2 2 2 2" xfId="11413" xr:uid="{00000000-0005-0000-0000-000010150000}"/>
    <cellStyle name="Comma 6 3 2 2 2 2 2" xfId="20166" xr:uid="{00000000-0005-0000-0000-000011150000}"/>
    <cellStyle name="Comma 6 3 2 2 2 2 2 2" xfId="37671" xr:uid="{F56161B4-71A7-4231-8B1D-C25D76CB53CE}"/>
    <cellStyle name="Comma 6 3 2 2 2 2 3" xfId="28919" xr:uid="{EDC1EA0A-AA53-4159-849B-EC1579EB0C4E}"/>
    <cellStyle name="Comma 6 3 2 2 2 3" xfId="15790" xr:uid="{00000000-0005-0000-0000-000012150000}"/>
    <cellStyle name="Comma 6 3 2 2 2 3 2" xfId="33295" xr:uid="{406E6BE1-FB67-4242-B73C-EA1AA47CCBE0}"/>
    <cellStyle name="Comma 6 3 2 2 2 4" xfId="24543" xr:uid="{4580218D-98F9-4EE9-B871-2B44B219F52E}"/>
    <cellStyle name="Comma 6 3 2 2 3" xfId="9225" xr:uid="{00000000-0005-0000-0000-000013150000}"/>
    <cellStyle name="Comma 6 3 2 2 3 2" xfId="17978" xr:uid="{00000000-0005-0000-0000-000014150000}"/>
    <cellStyle name="Comma 6 3 2 2 3 2 2" xfId="35483" xr:uid="{EF05B4E6-2890-44C3-94F5-55FD6199CFF5}"/>
    <cellStyle name="Comma 6 3 2 2 3 3" xfId="26731" xr:uid="{870488C1-EBA1-40FA-9B2B-A23ADA84F314}"/>
    <cellStyle name="Comma 6 3 2 2 4" xfId="13602" xr:uid="{00000000-0005-0000-0000-000015150000}"/>
    <cellStyle name="Comma 6 3 2 2 4 2" xfId="31107" xr:uid="{A861DA1A-6787-4F95-B201-47903A7D3724}"/>
    <cellStyle name="Comma 6 3 2 2 5" xfId="22355" xr:uid="{F3964009-F1C3-469B-BDCA-54C1C6FF96F1}"/>
    <cellStyle name="Comma 6 3 2 3" xfId="5942" xr:uid="{00000000-0005-0000-0000-000016150000}"/>
    <cellStyle name="Comma 6 3 2 3 2" xfId="10319" xr:uid="{00000000-0005-0000-0000-000017150000}"/>
    <cellStyle name="Comma 6 3 2 3 2 2" xfId="19072" xr:uid="{00000000-0005-0000-0000-000018150000}"/>
    <cellStyle name="Comma 6 3 2 3 2 2 2" xfId="36577" xr:uid="{61904C33-117C-4059-8CCC-4768403EB8A5}"/>
    <cellStyle name="Comma 6 3 2 3 2 3" xfId="27825" xr:uid="{4E7D996A-3C6E-4BA4-809A-E1A07871C071}"/>
    <cellStyle name="Comma 6 3 2 3 3" xfId="14696" xr:uid="{00000000-0005-0000-0000-000019150000}"/>
    <cellStyle name="Comma 6 3 2 3 3 2" xfId="32201" xr:uid="{F0984F81-E111-43F7-9056-354467B7FECD}"/>
    <cellStyle name="Comma 6 3 2 3 4" xfId="23449" xr:uid="{4D1BF1B0-27E0-4B6C-9D2E-8D841961A3F0}"/>
    <cellStyle name="Comma 6 3 2 4" xfId="8131" xr:uid="{00000000-0005-0000-0000-00001A150000}"/>
    <cellStyle name="Comma 6 3 2 4 2" xfId="16884" xr:uid="{00000000-0005-0000-0000-00001B150000}"/>
    <cellStyle name="Comma 6 3 2 4 2 2" xfId="34389" xr:uid="{EB51FB77-6199-43D5-9919-89636EA34C93}"/>
    <cellStyle name="Comma 6 3 2 4 3" xfId="25637" xr:uid="{F74E0AE3-6D0A-47C6-9538-F8140FA36769}"/>
    <cellStyle name="Comma 6 3 2 5" xfId="12508" xr:uid="{00000000-0005-0000-0000-00001C150000}"/>
    <cellStyle name="Comma 6 3 2 5 2" xfId="30013" xr:uid="{480B5FAB-A532-4885-8AB3-AB28604D1EE2}"/>
    <cellStyle name="Comma 6 3 2 6" xfId="21261" xr:uid="{E4DB8649-3D5E-42FE-BE42-16C827AAA6C2}"/>
    <cellStyle name="Comma 6 3 3" xfId="4299" xr:uid="{00000000-0005-0000-0000-00001D150000}"/>
    <cellStyle name="Comma 6 3 3 2" xfId="6488" xr:uid="{00000000-0005-0000-0000-00001E150000}"/>
    <cellStyle name="Comma 6 3 3 2 2" xfId="10865" xr:uid="{00000000-0005-0000-0000-00001F150000}"/>
    <cellStyle name="Comma 6 3 3 2 2 2" xfId="19618" xr:uid="{00000000-0005-0000-0000-000020150000}"/>
    <cellStyle name="Comma 6 3 3 2 2 2 2" xfId="37123" xr:uid="{C63AE083-0C55-477C-99FF-F94D6A8C212C}"/>
    <cellStyle name="Comma 6 3 3 2 2 3" xfId="28371" xr:uid="{E454F5B8-2CEF-410D-8B80-D7326594F2CA}"/>
    <cellStyle name="Comma 6 3 3 2 3" xfId="15242" xr:uid="{00000000-0005-0000-0000-000021150000}"/>
    <cellStyle name="Comma 6 3 3 2 3 2" xfId="32747" xr:uid="{7C962077-578C-488B-882D-D8073F378DE0}"/>
    <cellStyle name="Comma 6 3 3 2 4" xfId="23995" xr:uid="{AE341087-B930-4F2A-8300-9CC84655CD73}"/>
    <cellStyle name="Comma 6 3 3 3" xfId="8677" xr:uid="{00000000-0005-0000-0000-000022150000}"/>
    <cellStyle name="Comma 6 3 3 3 2" xfId="17430" xr:uid="{00000000-0005-0000-0000-000023150000}"/>
    <cellStyle name="Comma 6 3 3 3 2 2" xfId="34935" xr:uid="{1762E2EF-1FAC-43C6-9622-5A95EA3EC5B8}"/>
    <cellStyle name="Comma 6 3 3 3 3" xfId="26183" xr:uid="{E9662468-41AD-4327-816E-86A7D7FD3E31}"/>
    <cellStyle name="Comma 6 3 3 4" xfId="13054" xr:uid="{00000000-0005-0000-0000-000024150000}"/>
    <cellStyle name="Comma 6 3 3 4 2" xfId="30559" xr:uid="{843885A5-0224-4E98-9110-C2A15B829EC4}"/>
    <cellStyle name="Comma 6 3 3 5" xfId="21807" xr:uid="{8B5DE980-7DAF-40E1-A82D-8B46E0BBE4D8}"/>
    <cellStyle name="Comma 6 3 4" xfId="5394" xr:uid="{00000000-0005-0000-0000-000025150000}"/>
    <cellStyle name="Comma 6 3 4 2" xfId="9771" xr:uid="{00000000-0005-0000-0000-000026150000}"/>
    <cellStyle name="Comma 6 3 4 2 2" xfId="18524" xr:uid="{00000000-0005-0000-0000-000027150000}"/>
    <cellStyle name="Comma 6 3 4 2 2 2" xfId="36029" xr:uid="{EBAAA3D6-41F2-42BD-A8AC-2E6EC073A49F}"/>
    <cellStyle name="Comma 6 3 4 2 3" xfId="27277" xr:uid="{3A9DD0B4-F6DB-4002-8868-73C97332B269}"/>
    <cellStyle name="Comma 6 3 4 3" xfId="14148" xr:uid="{00000000-0005-0000-0000-000028150000}"/>
    <cellStyle name="Comma 6 3 4 3 2" xfId="31653" xr:uid="{02DAEC6E-A60D-4CAD-8E7C-72DB39CE2FBC}"/>
    <cellStyle name="Comma 6 3 4 4" xfId="22901" xr:uid="{EAFD9315-3818-4C33-A485-099C889B2631}"/>
    <cellStyle name="Comma 6 3 5" xfId="7583" xr:uid="{00000000-0005-0000-0000-000029150000}"/>
    <cellStyle name="Comma 6 3 5 2" xfId="16336" xr:uid="{00000000-0005-0000-0000-00002A150000}"/>
    <cellStyle name="Comma 6 3 5 2 2" xfId="33841" xr:uid="{376BBF6D-A718-41B5-BBF3-B8B5C523C87F}"/>
    <cellStyle name="Comma 6 3 5 3" xfId="25089" xr:uid="{2E2BC32F-4540-4B95-B622-2B9B714735CF}"/>
    <cellStyle name="Comma 6 3 6" xfId="11960" xr:uid="{00000000-0005-0000-0000-00002B150000}"/>
    <cellStyle name="Comma 6 3 6 2" xfId="29465" xr:uid="{81702997-2A8D-4675-9A9E-80D9D1D069EE}"/>
    <cellStyle name="Comma 6 3 7" xfId="20713" xr:uid="{9C1BE410-CE93-4FF8-8745-F209844DCDA1}"/>
    <cellStyle name="Comma 6 4" xfId="3477" xr:uid="{00000000-0005-0000-0000-00002C150000}"/>
    <cellStyle name="Comma 6 4 2" xfId="4573" xr:uid="{00000000-0005-0000-0000-00002D150000}"/>
    <cellStyle name="Comma 6 4 2 2" xfId="6762" xr:uid="{00000000-0005-0000-0000-00002E150000}"/>
    <cellStyle name="Comma 6 4 2 2 2" xfId="11139" xr:uid="{00000000-0005-0000-0000-00002F150000}"/>
    <cellStyle name="Comma 6 4 2 2 2 2" xfId="19892" xr:uid="{00000000-0005-0000-0000-000030150000}"/>
    <cellStyle name="Comma 6 4 2 2 2 2 2" xfId="37397" xr:uid="{792B64AC-2781-4B3E-AEA8-E4E7246E8134}"/>
    <cellStyle name="Comma 6 4 2 2 2 3" xfId="28645" xr:uid="{F3578537-9146-4150-8BB0-4B3B62E0DA7D}"/>
    <cellStyle name="Comma 6 4 2 2 3" xfId="15516" xr:uid="{00000000-0005-0000-0000-000031150000}"/>
    <cellStyle name="Comma 6 4 2 2 3 2" xfId="33021" xr:uid="{FAE7F334-9440-4614-9012-49F1953B605E}"/>
    <cellStyle name="Comma 6 4 2 2 4" xfId="24269" xr:uid="{85072EA5-04A2-412A-8E2E-ADFCBB02F159}"/>
    <cellStyle name="Comma 6 4 2 3" xfId="8951" xr:uid="{00000000-0005-0000-0000-000032150000}"/>
    <cellStyle name="Comma 6 4 2 3 2" xfId="17704" xr:uid="{00000000-0005-0000-0000-000033150000}"/>
    <cellStyle name="Comma 6 4 2 3 2 2" xfId="35209" xr:uid="{9DB03E2B-918F-4311-B899-9BCD3F471D9A}"/>
    <cellStyle name="Comma 6 4 2 3 3" xfId="26457" xr:uid="{DC0E67CF-5EF7-406D-995E-DCD9054BB2A7}"/>
    <cellStyle name="Comma 6 4 2 4" xfId="13328" xr:uid="{00000000-0005-0000-0000-000034150000}"/>
    <cellStyle name="Comma 6 4 2 4 2" xfId="30833" xr:uid="{DB6B9470-BF19-4F4E-81AF-B81E2511A5A4}"/>
    <cellStyle name="Comma 6 4 2 5" xfId="22081" xr:uid="{55C3F36B-EC2D-4A50-824D-E092D7511057}"/>
    <cellStyle name="Comma 6 4 3" xfId="5668" xr:uid="{00000000-0005-0000-0000-000035150000}"/>
    <cellStyle name="Comma 6 4 3 2" xfId="10045" xr:uid="{00000000-0005-0000-0000-000036150000}"/>
    <cellStyle name="Comma 6 4 3 2 2" xfId="18798" xr:uid="{00000000-0005-0000-0000-000037150000}"/>
    <cellStyle name="Comma 6 4 3 2 2 2" xfId="36303" xr:uid="{9C83DEE6-B9E9-4C16-9668-1B1D402875D5}"/>
    <cellStyle name="Comma 6 4 3 2 3" xfId="27551" xr:uid="{E5F97E24-06D8-4CA8-9575-BE2DC6F6D35E}"/>
    <cellStyle name="Comma 6 4 3 3" xfId="14422" xr:uid="{00000000-0005-0000-0000-000038150000}"/>
    <cellStyle name="Comma 6 4 3 3 2" xfId="31927" xr:uid="{4FA0CCAF-56A1-4584-9563-F1F74061896B}"/>
    <cellStyle name="Comma 6 4 3 4" xfId="23175" xr:uid="{C9A80088-27CE-4C9B-98BD-AD45C8F21360}"/>
    <cellStyle name="Comma 6 4 4" xfId="7857" xr:uid="{00000000-0005-0000-0000-000039150000}"/>
    <cellStyle name="Comma 6 4 4 2" xfId="16610" xr:uid="{00000000-0005-0000-0000-00003A150000}"/>
    <cellStyle name="Comma 6 4 4 2 2" xfId="34115" xr:uid="{8F9F284D-ADF0-49F2-B15D-F62DED4CEB6F}"/>
    <cellStyle name="Comma 6 4 4 3" xfId="25363" xr:uid="{98150E24-3542-4003-8227-743E36C5FE83}"/>
    <cellStyle name="Comma 6 4 5" xfId="12234" xr:uid="{00000000-0005-0000-0000-00003B150000}"/>
    <cellStyle name="Comma 6 4 5 2" xfId="29739" xr:uid="{3978C082-02F9-4EE9-B5B5-A883E6EDD240}"/>
    <cellStyle name="Comma 6 4 6" xfId="20987" xr:uid="{BDF376F7-0036-4347-B071-F09989410868}"/>
    <cellStyle name="Comma 6 5" xfId="4025" xr:uid="{00000000-0005-0000-0000-00003C150000}"/>
    <cellStyle name="Comma 6 5 2" xfId="6214" xr:uid="{00000000-0005-0000-0000-00003D150000}"/>
    <cellStyle name="Comma 6 5 2 2" xfId="10591" xr:uid="{00000000-0005-0000-0000-00003E150000}"/>
    <cellStyle name="Comma 6 5 2 2 2" xfId="19344" xr:uid="{00000000-0005-0000-0000-00003F150000}"/>
    <cellStyle name="Comma 6 5 2 2 2 2" xfId="36849" xr:uid="{2F9D18C8-368E-46A9-BB2B-F31FA3724265}"/>
    <cellStyle name="Comma 6 5 2 2 3" xfId="28097" xr:uid="{9F8FF57B-A1FF-49F8-94E9-1991CB7EA2FD}"/>
    <cellStyle name="Comma 6 5 2 3" xfId="14968" xr:uid="{00000000-0005-0000-0000-000040150000}"/>
    <cellStyle name="Comma 6 5 2 3 2" xfId="32473" xr:uid="{538F63C4-7957-41DC-8646-608B89EE21AB}"/>
    <cellStyle name="Comma 6 5 2 4" xfId="23721" xr:uid="{2560FDB5-BC9E-4C9D-A50B-7F5D8A43AD13}"/>
    <cellStyle name="Comma 6 5 3" xfId="8403" xr:uid="{00000000-0005-0000-0000-000041150000}"/>
    <cellStyle name="Comma 6 5 3 2" xfId="17156" xr:uid="{00000000-0005-0000-0000-000042150000}"/>
    <cellStyle name="Comma 6 5 3 2 2" xfId="34661" xr:uid="{6CD022E0-6AC7-4465-9119-882FE82BC6A0}"/>
    <cellStyle name="Comma 6 5 3 3" xfId="25909" xr:uid="{64DF0B1F-9EF2-4D1A-9DAD-AA89044DC708}"/>
    <cellStyle name="Comma 6 5 4" xfId="12780" xr:uid="{00000000-0005-0000-0000-000043150000}"/>
    <cellStyle name="Comma 6 5 4 2" xfId="30285" xr:uid="{83DE760F-A9B3-4BA6-B12E-0462C72C29C6}"/>
    <cellStyle name="Comma 6 5 5" xfId="21533" xr:uid="{1ED089E1-4890-4D10-BA7D-1235BA1557AF}"/>
    <cellStyle name="Comma 6 6" xfId="5120" xr:uid="{00000000-0005-0000-0000-000044150000}"/>
    <cellStyle name="Comma 6 6 2" xfId="9497" xr:uid="{00000000-0005-0000-0000-000045150000}"/>
    <cellStyle name="Comma 6 6 2 2" xfId="18250" xr:uid="{00000000-0005-0000-0000-000046150000}"/>
    <cellStyle name="Comma 6 6 2 2 2" xfId="35755" xr:uid="{C0BB46C2-EAD0-4399-82E1-66A8F514A844}"/>
    <cellStyle name="Comma 6 6 2 3" xfId="27003" xr:uid="{B44487D8-4713-49CD-8F19-F1C7DAE0B3AB}"/>
    <cellStyle name="Comma 6 6 3" xfId="13874" xr:uid="{00000000-0005-0000-0000-000047150000}"/>
    <cellStyle name="Comma 6 6 3 2" xfId="31379" xr:uid="{2C009491-425B-46B8-9BDF-9E0A8F15D7B2}"/>
    <cellStyle name="Comma 6 6 4" xfId="22627" xr:uid="{ADBED6B5-E255-4059-B868-A73D33E412F0}"/>
    <cellStyle name="Comma 6 7" xfId="7309" xr:uid="{00000000-0005-0000-0000-000048150000}"/>
    <cellStyle name="Comma 6 7 2" xfId="16062" xr:uid="{00000000-0005-0000-0000-000049150000}"/>
    <cellStyle name="Comma 6 7 2 2" xfId="33567" xr:uid="{7683B756-2521-4455-B247-F87D780B969C}"/>
    <cellStyle name="Comma 6 7 3" xfId="24815" xr:uid="{2B372164-2C38-4ADD-99F7-0924F61E6CAE}"/>
    <cellStyle name="Comma 6 8" xfId="11686" xr:uid="{00000000-0005-0000-0000-00004A150000}"/>
    <cellStyle name="Comma 6 8 2" xfId="29191" xr:uid="{61F99AD5-1798-4C13-A0FB-4C3FE095827D}"/>
    <cellStyle name="Comma 6 9" xfId="20439" xr:uid="{B037D735-DD4F-4CF9-8F47-7099CA85945A}"/>
    <cellStyle name="Comma 7" xfId="2974" xr:uid="{00000000-0005-0000-0000-00004B150000}"/>
    <cellStyle name="Comma 7 2" xfId="3086" xr:uid="{00000000-0005-0000-0000-00004C150000}"/>
    <cellStyle name="Comma 7 2 2" xfId="3362" xr:uid="{00000000-0005-0000-0000-00004D150000}"/>
    <cellStyle name="Comma 7 2 2 2" xfId="3915" xr:uid="{00000000-0005-0000-0000-00004E150000}"/>
    <cellStyle name="Comma 7 2 2 2 2" xfId="5011" xr:uid="{00000000-0005-0000-0000-00004F150000}"/>
    <cellStyle name="Comma 7 2 2 2 2 2" xfId="7200" xr:uid="{00000000-0005-0000-0000-000050150000}"/>
    <cellStyle name="Comma 7 2 2 2 2 2 2" xfId="11577" xr:uid="{00000000-0005-0000-0000-000051150000}"/>
    <cellStyle name="Comma 7 2 2 2 2 2 2 2" xfId="20330" xr:uid="{00000000-0005-0000-0000-000052150000}"/>
    <cellStyle name="Comma 7 2 2 2 2 2 2 2 2" xfId="37835" xr:uid="{839948CE-5F92-425D-8435-00D80CA7B31D}"/>
    <cellStyle name="Comma 7 2 2 2 2 2 2 3" xfId="29083" xr:uid="{D43A7156-4025-4330-9CB9-4229C7B1E859}"/>
    <cellStyle name="Comma 7 2 2 2 2 2 3" xfId="15954" xr:uid="{00000000-0005-0000-0000-000053150000}"/>
    <cellStyle name="Comma 7 2 2 2 2 2 3 2" xfId="33459" xr:uid="{30FCEC83-4148-4C20-A4AB-BEC31E5D5ECF}"/>
    <cellStyle name="Comma 7 2 2 2 2 2 4" xfId="24707" xr:uid="{69964B6B-1F13-4326-8CFB-FAF315D776C9}"/>
    <cellStyle name="Comma 7 2 2 2 2 3" xfId="9389" xr:uid="{00000000-0005-0000-0000-000054150000}"/>
    <cellStyle name="Comma 7 2 2 2 2 3 2" xfId="18142" xr:uid="{00000000-0005-0000-0000-000055150000}"/>
    <cellStyle name="Comma 7 2 2 2 2 3 2 2" xfId="35647" xr:uid="{2E863501-2E08-4F1D-957C-020375954963}"/>
    <cellStyle name="Comma 7 2 2 2 2 3 3" xfId="26895" xr:uid="{4A427ECE-3DF1-477E-9AA0-5B2DE935612A}"/>
    <cellStyle name="Comma 7 2 2 2 2 4" xfId="13766" xr:uid="{00000000-0005-0000-0000-000056150000}"/>
    <cellStyle name="Comma 7 2 2 2 2 4 2" xfId="31271" xr:uid="{FAAF23D4-0EEB-4B7F-BE1F-6EF05FDC0280}"/>
    <cellStyle name="Comma 7 2 2 2 2 5" xfId="22519" xr:uid="{37F3A3C0-CFF0-4A2E-A927-3ACEC3DAEEB4}"/>
    <cellStyle name="Comma 7 2 2 2 3" xfId="6106" xr:uid="{00000000-0005-0000-0000-000057150000}"/>
    <cellStyle name="Comma 7 2 2 2 3 2" xfId="10483" xr:uid="{00000000-0005-0000-0000-000058150000}"/>
    <cellStyle name="Comma 7 2 2 2 3 2 2" xfId="19236" xr:uid="{00000000-0005-0000-0000-000059150000}"/>
    <cellStyle name="Comma 7 2 2 2 3 2 2 2" xfId="36741" xr:uid="{D3725051-8BF9-487D-8808-5951A560BC5E}"/>
    <cellStyle name="Comma 7 2 2 2 3 2 3" xfId="27989" xr:uid="{36B5092D-7CFE-4B22-A658-E0674A83801E}"/>
    <cellStyle name="Comma 7 2 2 2 3 3" xfId="14860" xr:uid="{00000000-0005-0000-0000-00005A150000}"/>
    <cellStyle name="Comma 7 2 2 2 3 3 2" xfId="32365" xr:uid="{7DB35BD7-C24C-4F34-8F05-60A4C570146E}"/>
    <cellStyle name="Comma 7 2 2 2 3 4" xfId="23613" xr:uid="{8C9A61BD-7417-4E61-B378-AAF6E935B933}"/>
    <cellStyle name="Comma 7 2 2 2 4" xfId="8295" xr:uid="{00000000-0005-0000-0000-00005B150000}"/>
    <cellStyle name="Comma 7 2 2 2 4 2" xfId="17048" xr:uid="{00000000-0005-0000-0000-00005C150000}"/>
    <cellStyle name="Comma 7 2 2 2 4 2 2" xfId="34553" xr:uid="{CE8888D2-41F2-4F09-96D6-931F760ECD61}"/>
    <cellStyle name="Comma 7 2 2 2 4 3" xfId="25801" xr:uid="{ED2E17C3-1AB9-4A87-91B2-787981D35285}"/>
    <cellStyle name="Comma 7 2 2 2 5" xfId="12672" xr:uid="{00000000-0005-0000-0000-00005D150000}"/>
    <cellStyle name="Comma 7 2 2 2 5 2" xfId="30177" xr:uid="{863F2EAB-3EB6-46E4-9A2A-12FB8C2553FE}"/>
    <cellStyle name="Comma 7 2 2 2 6" xfId="21425" xr:uid="{07EF98B1-3F21-4746-9AA4-72737A07D2C9}"/>
    <cellStyle name="Comma 7 2 2 3" xfId="4463" xr:uid="{00000000-0005-0000-0000-00005E150000}"/>
    <cellStyle name="Comma 7 2 2 3 2" xfId="6652" xr:uid="{00000000-0005-0000-0000-00005F150000}"/>
    <cellStyle name="Comma 7 2 2 3 2 2" xfId="11029" xr:uid="{00000000-0005-0000-0000-000060150000}"/>
    <cellStyle name="Comma 7 2 2 3 2 2 2" xfId="19782" xr:uid="{00000000-0005-0000-0000-000061150000}"/>
    <cellStyle name="Comma 7 2 2 3 2 2 2 2" xfId="37287" xr:uid="{2F3C4D35-535B-441C-ABFB-8410B56DEF98}"/>
    <cellStyle name="Comma 7 2 2 3 2 2 3" xfId="28535" xr:uid="{CDAB98D9-FD6A-4B1F-B79A-0FAC105B56EC}"/>
    <cellStyle name="Comma 7 2 2 3 2 3" xfId="15406" xr:uid="{00000000-0005-0000-0000-000062150000}"/>
    <cellStyle name="Comma 7 2 2 3 2 3 2" xfId="32911" xr:uid="{29E50345-0DB8-4A70-B9B6-C6741C389B35}"/>
    <cellStyle name="Comma 7 2 2 3 2 4" xfId="24159" xr:uid="{7605C83B-B0D1-4631-B3FE-966CED1C37A3}"/>
    <cellStyle name="Comma 7 2 2 3 3" xfId="8841" xr:uid="{00000000-0005-0000-0000-000063150000}"/>
    <cellStyle name="Comma 7 2 2 3 3 2" xfId="17594" xr:uid="{00000000-0005-0000-0000-000064150000}"/>
    <cellStyle name="Comma 7 2 2 3 3 2 2" xfId="35099" xr:uid="{E2AF4379-EDDB-423E-ADE7-40A98423294C}"/>
    <cellStyle name="Comma 7 2 2 3 3 3" xfId="26347" xr:uid="{1101AB9C-BAFB-4EDD-B862-638EB4B1E7F6}"/>
    <cellStyle name="Comma 7 2 2 3 4" xfId="13218" xr:uid="{00000000-0005-0000-0000-000065150000}"/>
    <cellStyle name="Comma 7 2 2 3 4 2" xfId="30723" xr:uid="{DD132597-90CD-436C-AD10-07E0107EA6F1}"/>
    <cellStyle name="Comma 7 2 2 3 5" xfId="21971" xr:uid="{46712243-A1F4-4CB0-805E-D910367A6B5C}"/>
    <cellStyle name="Comma 7 2 2 4" xfId="5558" xr:uid="{00000000-0005-0000-0000-000066150000}"/>
    <cellStyle name="Comma 7 2 2 4 2" xfId="9935" xr:uid="{00000000-0005-0000-0000-000067150000}"/>
    <cellStyle name="Comma 7 2 2 4 2 2" xfId="18688" xr:uid="{00000000-0005-0000-0000-000068150000}"/>
    <cellStyle name="Comma 7 2 2 4 2 2 2" xfId="36193" xr:uid="{54DF21D2-55C9-44C2-98BB-22F61E7BC4E4}"/>
    <cellStyle name="Comma 7 2 2 4 2 3" xfId="27441" xr:uid="{D0D143C4-A334-453A-A7D2-3F766209EA28}"/>
    <cellStyle name="Comma 7 2 2 4 3" xfId="14312" xr:uid="{00000000-0005-0000-0000-000069150000}"/>
    <cellStyle name="Comma 7 2 2 4 3 2" xfId="31817" xr:uid="{D581D692-8CD8-4EF2-8002-840EF280F754}"/>
    <cellStyle name="Comma 7 2 2 4 4" xfId="23065" xr:uid="{047C181D-23BF-4BF7-AF95-DC3660D127EE}"/>
    <cellStyle name="Comma 7 2 2 5" xfId="7747" xr:uid="{00000000-0005-0000-0000-00006A150000}"/>
    <cellStyle name="Comma 7 2 2 5 2" xfId="16500" xr:uid="{00000000-0005-0000-0000-00006B150000}"/>
    <cellStyle name="Comma 7 2 2 5 2 2" xfId="34005" xr:uid="{B6C023D2-3B16-4EA8-A9EB-DF5C8B022D45}"/>
    <cellStyle name="Comma 7 2 2 5 3" xfId="25253" xr:uid="{2410FED7-DC8F-487A-B179-1BFE2D2AC5B5}"/>
    <cellStyle name="Comma 7 2 2 6" xfId="12124" xr:uid="{00000000-0005-0000-0000-00006C150000}"/>
    <cellStyle name="Comma 7 2 2 6 2" xfId="29629" xr:uid="{0097042B-AB70-4DF7-B990-EFDF823E715E}"/>
    <cellStyle name="Comma 7 2 2 7" xfId="20877" xr:uid="{B8BDF241-2AF6-4586-837F-59DE724EE606}"/>
    <cellStyle name="Comma 7 2 3" xfId="3641" xr:uid="{00000000-0005-0000-0000-00006D150000}"/>
    <cellStyle name="Comma 7 2 3 2" xfId="4737" xr:uid="{00000000-0005-0000-0000-00006E150000}"/>
    <cellStyle name="Comma 7 2 3 2 2" xfId="6926" xr:uid="{00000000-0005-0000-0000-00006F150000}"/>
    <cellStyle name="Comma 7 2 3 2 2 2" xfId="11303" xr:uid="{00000000-0005-0000-0000-000070150000}"/>
    <cellStyle name="Comma 7 2 3 2 2 2 2" xfId="20056" xr:uid="{00000000-0005-0000-0000-000071150000}"/>
    <cellStyle name="Comma 7 2 3 2 2 2 2 2" xfId="37561" xr:uid="{526A76E2-11B5-4CBF-BA21-E8FDF235A0F6}"/>
    <cellStyle name="Comma 7 2 3 2 2 2 3" xfId="28809" xr:uid="{DA078768-5354-48D1-9931-83E72DD37BB4}"/>
    <cellStyle name="Comma 7 2 3 2 2 3" xfId="15680" xr:uid="{00000000-0005-0000-0000-000072150000}"/>
    <cellStyle name="Comma 7 2 3 2 2 3 2" xfId="33185" xr:uid="{E128DF8F-1DA3-4535-BEBC-A66F6ACC8E9A}"/>
    <cellStyle name="Comma 7 2 3 2 2 4" xfId="24433" xr:uid="{9B75C0CF-8D57-4993-BFAC-A2A113751F62}"/>
    <cellStyle name="Comma 7 2 3 2 3" xfId="9115" xr:uid="{00000000-0005-0000-0000-000073150000}"/>
    <cellStyle name="Comma 7 2 3 2 3 2" xfId="17868" xr:uid="{00000000-0005-0000-0000-000074150000}"/>
    <cellStyle name="Comma 7 2 3 2 3 2 2" xfId="35373" xr:uid="{0398BF41-17F6-4CC9-B0BE-10AC41878700}"/>
    <cellStyle name="Comma 7 2 3 2 3 3" xfId="26621" xr:uid="{7ADFA8D4-75E4-48EE-A02A-1F3CFAB6ED8F}"/>
    <cellStyle name="Comma 7 2 3 2 4" xfId="13492" xr:uid="{00000000-0005-0000-0000-000075150000}"/>
    <cellStyle name="Comma 7 2 3 2 4 2" xfId="30997" xr:uid="{6A8675AF-5B9E-40E8-8BE3-1534B8163DF3}"/>
    <cellStyle name="Comma 7 2 3 2 5" xfId="22245" xr:uid="{C0F6704F-FD3C-421E-A980-8A7621A1B2D9}"/>
    <cellStyle name="Comma 7 2 3 3" xfId="5832" xr:uid="{00000000-0005-0000-0000-000076150000}"/>
    <cellStyle name="Comma 7 2 3 3 2" xfId="10209" xr:uid="{00000000-0005-0000-0000-000077150000}"/>
    <cellStyle name="Comma 7 2 3 3 2 2" xfId="18962" xr:uid="{00000000-0005-0000-0000-000078150000}"/>
    <cellStyle name="Comma 7 2 3 3 2 2 2" xfId="36467" xr:uid="{5051F6DD-EC1E-4C62-898D-8B54A05C20CA}"/>
    <cellStyle name="Comma 7 2 3 3 2 3" xfId="27715" xr:uid="{76CDD0F1-97D4-4436-9574-15F109514AB4}"/>
    <cellStyle name="Comma 7 2 3 3 3" xfId="14586" xr:uid="{00000000-0005-0000-0000-000079150000}"/>
    <cellStyle name="Comma 7 2 3 3 3 2" xfId="32091" xr:uid="{8C3C93AE-E86D-4538-92A6-5C47082CC4A0}"/>
    <cellStyle name="Comma 7 2 3 3 4" xfId="23339" xr:uid="{7B453EA5-2CED-49FB-AE47-3CD8D27B4E5E}"/>
    <cellStyle name="Comma 7 2 3 4" xfId="8021" xr:uid="{00000000-0005-0000-0000-00007A150000}"/>
    <cellStyle name="Comma 7 2 3 4 2" xfId="16774" xr:uid="{00000000-0005-0000-0000-00007B150000}"/>
    <cellStyle name="Comma 7 2 3 4 2 2" xfId="34279" xr:uid="{F59536BE-F6CD-4899-B23F-5BF723C51BB6}"/>
    <cellStyle name="Comma 7 2 3 4 3" xfId="25527" xr:uid="{D2AFDFAE-BED1-4FCD-95DE-60104C0B63D9}"/>
    <cellStyle name="Comma 7 2 3 5" xfId="12398" xr:uid="{00000000-0005-0000-0000-00007C150000}"/>
    <cellStyle name="Comma 7 2 3 5 2" xfId="29903" xr:uid="{F448B24A-7781-4266-BDCC-372F275AAEB0}"/>
    <cellStyle name="Comma 7 2 3 6" xfId="21151" xr:uid="{7784280F-21B2-4B64-87CC-D0583D79D9C6}"/>
    <cellStyle name="Comma 7 2 4" xfId="4189" xr:uid="{00000000-0005-0000-0000-00007D150000}"/>
    <cellStyle name="Comma 7 2 4 2" xfId="6378" xr:uid="{00000000-0005-0000-0000-00007E150000}"/>
    <cellStyle name="Comma 7 2 4 2 2" xfId="10755" xr:uid="{00000000-0005-0000-0000-00007F150000}"/>
    <cellStyle name="Comma 7 2 4 2 2 2" xfId="19508" xr:uid="{00000000-0005-0000-0000-000080150000}"/>
    <cellStyle name="Comma 7 2 4 2 2 2 2" xfId="37013" xr:uid="{B81D2859-9FA1-4503-BD64-BAFAB9614F7C}"/>
    <cellStyle name="Comma 7 2 4 2 2 3" xfId="28261" xr:uid="{92DF1B3C-57E8-4C00-90DB-39A8D66D37F8}"/>
    <cellStyle name="Comma 7 2 4 2 3" xfId="15132" xr:uid="{00000000-0005-0000-0000-000081150000}"/>
    <cellStyle name="Comma 7 2 4 2 3 2" xfId="32637" xr:uid="{B0702537-D87E-4E3B-858B-19D45F5E2AF9}"/>
    <cellStyle name="Comma 7 2 4 2 4" xfId="23885" xr:uid="{C1499C88-4049-4888-AE12-BD50E796C145}"/>
    <cellStyle name="Comma 7 2 4 3" xfId="8567" xr:uid="{00000000-0005-0000-0000-000082150000}"/>
    <cellStyle name="Comma 7 2 4 3 2" xfId="17320" xr:uid="{00000000-0005-0000-0000-000083150000}"/>
    <cellStyle name="Comma 7 2 4 3 2 2" xfId="34825" xr:uid="{C35DCFA4-FB13-4A34-ABD2-9AD1BACA34A3}"/>
    <cellStyle name="Comma 7 2 4 3 3" xfId="26073" xr:uid="{CD851301-B19A-45CD-A47F-39601D67CBFC}"/>
    <cellStyle name="Comma 7 2 4 4" xfId="12944" xr:uid="{00000000-0005-0000-0000-000084150000}"/>
    <cellStyle name="Comma 7 2 4 4 2" xfId="30449" xr:uid="{E9062CBF-64A3-4F5B-8119-8EC670EAB5A8}"/>
    <cellStyle name="Comma 7 2 4 5" xfId="21697" xr:uid="{871945E0-CE86-4677-8055-A22DB026AD98}"/>
    <cellStyle name="Comma 7 2 5" xfId="5284" xr:uid="{00000000-0005-0000-0000-000085150000}"/>
    <cellStyle name="Comma 7 2 5 2" xfId="9661" xr:uid="{00000000-0005-0000-0000-000086150000}"/>
    <cellStyle name="Comma 7 2 5 2 2" xfId="18414" xr:uid="{00000000-0005-0000-0000-000087150000}"/>
    <cellStyle name="Comma 7 2 5 2 2 2" xfId="35919" xr:uid="{7F0F653A-F907-4A38-AC56-E99167F67E53}"/>
    <cellStyle name="Comma 7 2 5 2 3" xfId="27167" xr:uid="{F571FACB-39D8-4D13-A202-D30273224E51}"/>
    <cellStyle name="Comma 7 2 5 3" xfId="14038" xr:uid="{00000000-0005-0000-0000-000088150000}"/>
    <cellStyle name="Comma 7 2 5 3 2" xfId="31543" xr:uid="{02DA29A1-E58E-45D6-B981-8247B3D290B8}"/>
    <cellStyle name="Comma 7 2 5 4" xfId="22791" xr:uid="{72004C47-D054-4AFD-940E-E7440D220A93}"/>
    <cellStyle name="Comma 7 2 6" xfId="7473" xr:uid="{00000000-0005-0000-0000-000089150000}"/>
    <cellStyle name="Comma 7 2 6 2" xfId="16226" xr:uid="{00000000-0005-0000-0000-00008A150000}"/>
    <cellStyle name="Comma 7 2 6 2 2" xfId="33731" xr:uid="{B0E59885-BD4D-455C-98E0-C9792B833645}"/>
    <cellStyle name="Comma 7 2 6 3" xfId="24979" xr:uid="{EA07CC31-0E23-4C3E-BE44-CB44AE5E7B77}"/>
    <cellStyle name="Comma 7 2 7" xfId="11850" xr:uid="{00000000-0005-0000-0000-00008B150000}"/>
    <cellStyle name="Comma 7 2 7 2" xfId="29355" xr:uid="{54D62C3A-2D69-4C2B-92A0-D781C722A585}"/>
    <cellStyle name="Comma 7 2 8" xfId="20603" xr:uid="{A7B36A79-282E-4528-A762-B409579B1648}"/>
    <cellStyle name="Comma 7 3" xfId="3250" xr:uid="{00000000-0005-0000-0000-00008C150000}"/>
    <cellStyle name="Comma 7 3 2" xfId="3803" xr:uid="{00000000-0005-0000-0000-00008D150000}"/>
    <cellStyle name="Comma 7 3 2 2" xfId="4899" xr:uid="{00000000-0005-0000-0000-00008E150000}"/>
    <cellStyle name="Comma 7 3 2 2 2" xfId="7088" xr:uid="{00000000-0005-0000-0000-00008F150000}"/>
    <cellStyle name="Comma 7 3 2 2 2 2" xfId="11465" xr:uid="{00000000-0005-0000-0000-000090150000}"/>
    <cellStyle name="Comma 7 3 2 2 2 2 2" xfId="20218" xr:uid="{00000000-0005-0000-0000-000091150000}"/>
    <cellStyle name="Comma 7 3 2 2 2 2 2 2" xfId="37723" xr:uid="{9770437A-3489-4F7D-81A7-0286F349D0F3}"/>
    <cellStyle name="Comma 7 3 2 2 2 2 3" xfId="28971" xr:uid="{FF060F11-372E-476E-9EDA-1B77AFC349AF}"/>
    <cellStyle name="Comma 7 3 2 2 2 3" xfId="15842" xr:uid="{00000000-0005-0000-0000-000092150000}"/>
    <cellStyle name="Comma 7 3 2 2 2 3 2" xfId="33347" xr:uid="{984C3AF8-CC1C-4F36-8253-2BD769685C1A}"/>
    <cellStyle name="Comma 7 3 2 2 2 4" xfId="24595" xr:uid="{3C3E2DBB-6B16-45DB-B86A-698C3C8739E3}"/>
    <cellStyle name="Comma 7 3 2 2 3" xfId="9277" xr:uid="{00000000-0005-0000-0000-000093150000}"/>
    <cellStyle name="Comma 7 3 2 2 3 2" xfId="18030" xr:uid="{00000000-0005-0000-0000-000094150000}"/>
    <cellStyle name="Comma 7 3 2 2 3 2 2" xfId="35535" xr:uid="{EC94353C-1031-48D4-868D-FFF7531EE39C}"/>
    <cellStyle name="Comma 7 3 2 2 3 3" xfId="26783" xr:uid="{9768438B-E43C-47A4-A487-84CC6DAA61E3}"/>
    <cellStyle name="Comma 7 3 2 2 4" xfId="13654" xr:uid="{00000000-0005-0000-0000-000095150000}"/>
    <cellStyle name="Comma 7 3 2 2 4 2" xfId="31159" xr:uid="{2BC3F53F-86A5-46ED-B005-0A2979AA4C12}"/>
    <cellStyle name="Comma 7 3 2 2 5" xfId="22407" xr:uid="{A4DEDE45-EB70-4C33-AEA8-0B5CD88FE496}"/>
    <cellStyle name="Comma 7 3 2 3" xfId="5994" xr:uid="{00000000-0005-0000-0000-000096150000}"/>
    <cellStyle name="Comma 7 3 2 3 2" xfId="10371" xr:uid="{00000000-0005-0000-0000-000097150000}"/>
    <cellStyle name="Comma 7 3 2 3 2 2" xfId="19124" xr:uid="{00000000-0005-0000-0000-000098150000}"/>
    <cellStyle name="Comma 7 3 2 3 2 2 2" xfId="36629" xr:uid="{CD4E2833-7017-400E-8B46-A6E7F31CAA4A}"/>
    <cellStyle name="Comma 7 3 2 3 2 3" xfId="27877" xr:uid="{01287F1F-ED66-4A53-8FBD-D47EBF4D71A9}"/>
    <cellStyle name="Comma 7 3 2 3 3" xfId="14748" xr:uid="{00000000-0005-0000-0000-000099150000}"/>
    <cellStyle name="Comma 7 3 2 3 3 2" xfId="32253" xr:uid="{C57351BD-5F10-4CDA-BDA1-2722464EEA86}"/>
    <cellStyle name="Comma 7 3 2 3 4" xfId="23501" xr:uid="{91CF6B84-F35C-4C73-8A3A-25ACBBC717C1}"/>
    <cellStyle name="Comma 7 3 2 4" xfId="8183" xr:uid="{00000000-0005-0000-0000-00009A150000}"/>
    <cellStyle name="Comma 7 3 2 4 2" xfId="16936" xr:uid="{00000000-0005-0000-0000-00009B150000}"/>
    <cellStyle name="Comma 7 3 2 4 2 2" xfId="34441" xr:uid="{4185DF14-E59D-4C14-ABAB-FC58F0A3CC28}"/>
    <cellStyle name="Comma 7 3 2 4 3" xfId="25689" xr:uid="{1885CE07-A144-496B-9DA8-E1BA7047E577}"/>
    <cellStyle name="Comma 7 3 2 5" xfId="12560" xr:uid="{00000000-0005-0000-0000-00009C150000}"/>
    <cellStyle name="Comma 7 3 2 5 2" xfId="30065" xr:uid="{291AE1F1-9A6A-4DD4-B654-5873A65F4EC1}"/>
    <cellStyle name="Comma 7 3 2 6" xfId="21313" xr:uid="{494955B0-D001-4E75-B3D5-D540ADEF9854}"/>
    <cellStyle name="Comma 7 3 3" xfId="4351" xr:uid="{00000000-0005-0000-0000-00009D150000}"/>
    <cellStyle name="Comma 7 3 3 2" xfId="6540" xr:uid="{00000000-0005-0000-0000-00009E150000}"/>
    <cellStyle name="Comma 7 3 3 2 2" xfId="10917" xr:uid="{00000000-0005-0000-0000-00009F150000}"/>
    <cellStyle name="Comma 7 3 3 2 2 2" xfId="19670" xr:uid="{00000000-0005-0000-0000-0000A0150000}"/>
    <cellStyle name="Comma 7 3 3 2 2 2 2" xfId="37175" xr:uid="{5B7A64C9-3478-450B-A8E6-1D940D03C1B8}"/>
    <cellStyle name="Comma 7 3 3 2 2 3" xfId="28423" xr:uid="{61CB1D6E-09B9-4F5D-92C3-B439483AE966}"/>
    <cellStyle name="Comma 7 3 3 2 3" xfId="15294" xr:uid="{00000000-0005-0000-0000-0000A1150000}"/>
    <cellStyle name="Comma 7 3 3 2 3 2" xfId="32799" xr:uid="{D5E007E1-2BBC-4190-BCE6-BE67BFEADBA8}"/>
    <cellStyle name="Comma 7 3 3 2 4" xfId="24047" xr:uid="{F2801BC3-F1A4-4D60-85B8-B1D0A8A8FFB4}"/>
    <cellStyle name="Comma 7 3 3 3" xfId="8729" xr:uid="{00000000-0005-0000-0000-0000A2150000}"/>
    <cellStyle name="Comma 7 3 3 3 2" xfId="17482" xr:uid="{00000000-0005-0000-0000-0000A3150000}"/>
    <cellStyle name="Comma 7 3 3 3 2 2" xfId="34987" xr:uid="{50489231-464E-4022-8F39-3516475B82BD}"/>
    <cellStyle name="Comma 7 3 3 3 3" xfId="26235" xr:uid="{3B20E243-091B-42DB-8597-F677815624CD}"/>
    <cellStyle name="Comma 7 3 3 4" xfId="13106" xr:uid="{00000000-0005-0000-0000-0000A4150000}"/>
    <cellStyle name="Comma 7 3 3 4 2" xfId="30611" xr:uid="{69F1EC3E-1F9F-43CD-8465-674B889FF9C9}"/>
    <cellStyle name="Comma 7 3 3 5" xfId="21859" xr:uid="{7AF980B5-8381-425F-A02A-135B0CB4E0C5}"/>
    <cellStyle name="Comma 7 3 4" xfId="5446" xr:uid="{00000000-0005-0000-0000-0000A5150000}"/>
    <cellStyle name="Comma 7 3 4 2" xfId="9823" xr:uid="{00000000-0005-0000-0000-0000A6150000}"/>
    <cellStyle name="Comma 7 3 4 2 2" xfId="18576" xr:uid="{00000000-0005-0000-0000-0000A7150000}"/>
    <cellStyle name="Comma 7 3 4 2 2 2" xfId="36081" xr:uid="{DC0546C0-49BE-4723-BB42-07475FFCE7B6}"/>
    <cellStyle name="Comma 7 3 4 2 3" xfId="27329" xr:uid="{E4CA1E59-CC7E-4455-AF86-C4C7A437ADE6}"/>
    <cellStyle name="Comma 7 3 4 3" xfId="14200" xr:uid="{00000000-0005-0000-0000-0000A8150000}"/>
    <cellStyle name="Comma 7 3 4 3 2" xfId="31705" xr:uid="{6D6B5EE3-4512-48AD-9D2A-5B0046F45A43}"/>
    <cellStyle name="Comma 7 3 4 4" xfId="22953" xr:uid="{270690DD-299E-4609-8846-5A8A79DE2090}"/>
    <cellStyle name="Comma 7 3 5" xfId="7635" xr:uid="{00000000-0005-0000-0000-0000A9150000}"/>
    <cellStyle name="Comma 7 3 5 2" xfId="16388" xr:uid="{00000000-0005-0000-0000-0000AA150000}"/>
    <cellStyle name="Comma 7 3 5 2 2" xfId="33893" xr:uid="{779E3183-E405-44EA-A344-D399FD920826}"/>
    <cellStyle name="Comma 7 3 5 3" xfId="25141" xr:uid="{BECB85A6-6E51-4D6F-A9FF-2C3E55089FC2}"/>
    <cellStyle name="Comma 7 3 6" xfId="12012" xr:uid="{00000000-0005-0000-0000-0000AB150000}"/>
    <cellStyle name="Comma 7 3 6 2" xfId="29517" xr:uid="{EB0C692A-9427-4EBD-B051-2A6EE92D84C9}"/>
    <cellStyle name="Comma 7 3 7" xfId="20765" xr:uid="{3F61D09E-7A60-4AE2-8856-8360854CCB49}"/>
    <cellStyle name="Comma 7 4" xfId="3529" xr:uid="{00000000-0005-0000-0000-0000AC150000}"/>
    <cellStyle name="Comma 7 4 2" xfId="4625" xr:uid="{00000000-0005-0000-0000-0000AD150000}"/>
    <cellStyle name="Comma 7 4 2 2" xfId="6814" xr:uid="{00000000-0005-0000-0000-0000AE150000}"/>
    <cellStyle name="Comma 7 4 2 2 2" xfId="11191" xr:uid="{00000000-0005-0000-0000-0000AF150000}"/>
    <cellStyle name="Comma 7 4 2 2 2 2" xfId="19944" xr:uid="{00000000-0005-0000-0000-0000B0150000}"/>
    <cellStyle name="Comma 7 4 2 2 2 2 2" xfId="37449" xr:uid="{8FFFD0A3-30F3-4CFB-A74D-07A4CCEAE123}"/>
    <cellStyle name="Comma 7 4 2 2 2 3" xfId="28697" xr:uid="{93C61050-8131-41A8-9373-F886D5F095E9}"/>
    <cellStyle name="Comma 7 4 2 2 3" xfId="15568" xr:uid="{00000000-0005-0000-0000-0000B1150000}"/>
    <cellStyle name="Comma 7 4 2 2 3 2" xfId="33073" xr:uid="{61E4DF2D-0F48-441C-B496-21117ADDFD6E}"/>
    <cellStyle name="Comma 7 4 2 2 4" xfId="24321" xr:uid="{7EDE36A5-1B6F-459C-987A-9201F0D7EE9C}"/>
    <cellStyle name="Comma 7 4 2 3" xfId="9003" xr:uid="{00000000-0005-0000-0000-0000B2150000}"/>
    <cellStyle name="Comma 7 4 2 3 2" xfId="17756" xr:uid="{00000000-0005-0000-0000-0000B3150000}"/>
    <cellStyle name="Comma 7 4 2 3 2 2" xfId="35261" xr:uid="{BAC84A32-B266-4FE2-B7A2-03BB88F7242D}"/>
    <cellStyle name="Comma 7 4 2 3 3" xfId="26509" xr:uid="{2F5C8D42-2708-41CD-BEC8-DAFA3EDB9030}"/>
    <cellStyle name="Comma 7 4 2 4" xfId="13380" xr:uid="{00000000-0005-0000-0000-0000B4150000}"/>
    <cellStyle name="Comma 7 4 2 4 2" xfId="30885" xr:uid="{F09A0D4E-549B-49F5-B1B6-9BD3CE0C6A4C}"/>
    <cellStyle name="Comma 7 4 2 5" xfId="22133" xr:uid="{84E87A03-EA30-4640-A95E-452527945A10}"/>
    <cellStyle name="Comma 7 4 3" xfId="5720" xr:uid="{00000000-0005-0000-0000-0000B5150000}"/>
    <cellStyle name="Comma 7 4 3 2" xfId="10097" xr:uid="{00000000-0005-0000-0000-0000B6150000}"/>
    <cellStyle name="Comma 7 4 3 2 2" xfId="18850" xr:uid="{00000000-0005-0000-0000-0000B7150000}"/>
    <cellStyle name="Comma 7 4 3 2 2 2" xfId="36355" xr:uid="{C5FC59F5-DE0C-4E04-9C44-51077C649977}"/>
    <cellStyle name="Comma 7 4 3 2 3" xfId="27603" xr:uid="{32545573-5764-4A5C-8622-532C8811858D}"/>
    <cellStyle name="Comma 7 4 3 3" xfId="14474" xr:uid="{00000000-0005-0000-0000-0000B8150000}"/>
    <cellStyle name="Comma 7 4 3 3 2" xfId="31979" xr:uid="{7A414F6D-9FD0-422E-BC86-33A2FAE12666}"/>
    <cellStyle name="Comma 7 4 3 4" xfId="23227" xr:uid="{E4ACC65A-1B2E-4565-96D2-E69878399713}"/>
    <cellStyle name="Comma 7 4 4" xfId="7909" xr:uid="{00000000-0005-0000-0000-0000B9150000}"/>
    <cellStyle name="Comma 7 4 4 2" xfId="16662" xr:uid="{00000000-0005-0000-0000-0000BA150000}"/>
    <cellStyle name="Comma 7 4 4 2 2" xfId="34167" xr:uid="{4B2D3580-87CA-4802-B932-ED9DED8DF865}"/>
    <cellStyle name="Comma 7 4 4 3" xfId="25415" xr:uid="{67AC0D59-B22D-4279-B7B4-F36877FC1DA9}"/>
    <cellStyle name="Comma 7 4 5" xfId="12286" xr:uid="{00000000-0005-0000-0000-0000BB150000}"/>
    <cellStyle name="Comma 7 4 5 2" xfId="29791" xr:uid="{8BD09DA5-B2E8-4C2D-A5EC-EE6CA3ED36BB}"/>
    <cellStyle name="Comma 7 4 6" xfId="21039" xr:uid="{CE0C3C06-489F-4AA8-8428-4AC7C49E63C5}"/>
    <cellStyle name="Comma 7 5" xfId="4077" xr:uid="{00000000-0005-0000-0000-0000BC150000}"/>
    <cellStyle name="Comma 7 5 2" xfId="6266" xr:uid="{00000000-0005-0000-0000-0000BD150000}"/>
    <cellStyle name="Comma 7 5 2 2" xfId="10643" xr:uid="{00000000-0005-0000-0000-0000BE150000}"/>
    <cellStyle name="Comma 7 5 2 2 2" xfId="19396" xr:uid="{00000000-0005-0000-0000-0000BF150000}"/>
    <cellStyle name="Comma 7 5 2 2 2 2" xfId="36901" xr:uid="{038CCA7C-090D-4B32-A1AB-1C51B59FDA69}"/>
    <cellStyle name="Comma 7 5 2 2 3" xfId="28149" xr:uid="{73A94A5A-9BB3-440E-8370-327CA9099291}"/>
    <cellStyle name="Comma 7 5 2 3" xfId="15020" xr:uid="{00000000-0005-0000-0000-0000C0150000}"/>
    <cellStyle name="Comma 7 5 2 3 2" xfId="32525" xr:uid="{5D06132B-EB12-400F-B857-8410D0A82656}"/>
    <cellStyle name="Comma 7 5 2 4" xfId="23773" xr:uid="{06BF9527-830D-4A48-8292-5304B1EC3569}"/>
    <cellStyle name="Comma 7 5 3" xfId="8455" xr:uid="{00000000-0005-0000-0000-0000C1150000}"/>
    <cellStyle name="Comma 7 5 3 2" xfId="17208" xr:uid="{00000000-0005-0000-0000-0000C2150000}"/>
    <cellStyle name="Comma 7 5 3 2 2" xfId="34713" xr:uid="{0677939B-D57F-4AD1-834C-D6B9BDBF0491}"/>
    <cellStyle name="Comma 7 5 3 3" xfId="25961" xr:uid="{60763BFA-C98F-4247-A202-07843F75A42D}"/>
    <cellStyle name="Comma 7 5 4" xfId="12832" xr:uid="{00000000-0005-0000-0000-0000C3150000}"/>
    <cellStyle name="Comma 7 5 4 2" xfId="30337" xr:uid="{84D2E186-E74D-4ECE-9F99-E91896615E81}"/>
    <cellStyle name="Comma 7 5 5" xfId="21585" xr:uid="{A4335DA1-3FB5-480D-9BEC-8037D4902CE2}"/>
    <cellStyle name="Comma 7 6" xfId="5172" xr:uid="{00000000-0005-0000-0000-0000C4150000}"/>
    <cellStyle name="Comma 7 6 2" xfId="9549" xr:uid="{00000000-0005-0000-0000-0000C5150000}"/>
    <cellStyle name="Comma 7 6 2 2" xfId="18302" xr:uid="{00000000-0005-0000-0000-0000C6150000}"/>
    <cellStyle name="Comma 7 6 2 2 2" xfId="35807" xr:uid="{1A689995-EACA-41B6-B5D7-0D12A884104E}"/>
    <cellStyle name="Comma 7 6 2 3" xfId="27055" xr:uid="{53BF257E-1781-4511-BF89-3487FB81032E}"/>
    <cellStyle name="Comma 7 6 3" xfId="13926" xr:uid="{00000000-0005-0000-0000-0000C7150000}"/>
    <cellStyle name="Comma 7 6 3 2" xfId="31431" xr:uid="{36FADFFC-E296-4986-BF13-4EEF8B9D43DB}"/>
    <cellStyle name="Comma 7 6 4" xfId="22679" xr:uid="{346E43DB-79D9-4FC5-8931-DF3E0BFF7AC1}"/>
    <cellStyle name="Comma 7 7" xfId="7361" xr:uid="{00000000-0005-0000-0000-0000C8150000}"/>
    <cellStyle name="Comma 7 7 2" xfId="16114" xr:uid="{00000000-0005-0000-0000-0000C9150000}"/>
    <cellStyle name="Comma 7 7 2 2" xfId="33619" xr:uid="{B9F9E00A-ABEC-4D9F-B3A1-F7EC87F6BC3A}"/>
    <cellStyle name="Comma 7 7 3" xfId="24867" xr:uid="{2E1D8E8C-0B04-47B7-A12A-3CB4C48E2ACA}"/>
    <cellStyle name="Comma 7 8" xfId="11738" xr:uid="{00000000-0005-0000-0000-0000CA150000}"/>
    <cellStyle name="Comma 7 8 2" xfId="29243" xr:uid="{6E6BB127-AA8A-4F59-A8A7-DFE0D0EB578E}"/>
    <cellStyle name="Comma 7 9" xfId="20491" xr:uid="{02F1B257-34EF-4B96-867F-3FF04751C1EF}"/>
    <cellStyle name="Comma 8" xfId="2936" xr:uid="{00000000-0005-0000-0000-0000CB150000}"/>
    <cellStyle name="Comma 8 2" xfId="3048" xr:uid="{00000000-0005-0000-0000-0000CC150000}"/>
    <cellStyle name="Comma 8 2 2" xfId="3324" xr:uid="{00000000-0005-0000-0000-0000CD150000}"/>
    <cellStyle name="Comma 8 2 2 2" xfId="3877" xr:uid="{00000000-0005-0000-0000-0000CE150000}"/>
    <cellStyle name="Comma 8 2 2 2 2" xfId="4973" xr:uid="{00000000-0005-0000-0000-0000CF150000}"/>
    <cellStyle name="Comma 8 2 2 2 2 2" xfId="7162" xr:uid="{00000000-0005-0000-0000-0000D0150000}"/>
    <cellStyle name="Comma 8 2 2 2 2 2 2" xfId="11539" xr:uid="{00000000-0005-0000-0000-0000D1150000}"/>
    <cellStyle name="Comma 8 2 2 2 2 2 2 2" xfId="20292" xr:uid="{00000000-0005-0000-0000-0000D2150000}"/>
    <cellStyle name="Comma 8 2 2 2 2 2 2 2 2" xfId="37797" xr:uid="{F0125046-8507-4469-ADD7-65F4D4360B81}"/>
    <cellStyle name="Comma 8 2 2 2 2 2 2 3" xfId="29045" xr:uid="{4D159072-F061-4844-8162-D46B78E2A3E6}"/>
    <cellStyle name="Comma 8 2 2 2 2 2 3" xfId="15916" xr:uid="{00000000-0005-0000-0000-0000D3150000}"/>
    <cellStyle name="Comma 8 2 2 2 2 2 3 2" xfId="33421" xr:uid="{DE3EAD3C-7BCB-45DD-AA10-459BEF26DBDD}"/>
    <cellStyle name="Comma 8 2 2 2 2 2 4" xfId="24669" xr:uid="{8D72BF7C-B491-4BC0-8D96-5FEC5E5B53F0}"/>
    <cellStyle name="Comma 8 2 2 2 2 3" xfId="9351" xr:uid="{00000000-0005-0000-0000-0000D4150000}"/>
    <cellStyle name="Comma 8 2 2 2 2 3 2" xfId="18104" xr:uid="{00000000-0005-0000-0000-0000D5150000}"/>
    <cellStyle name="Comma 8 2 2 2 2 3 2 2" xfId="35609" xr:uid="{B4B51C27-B93C-4E53-AF0A-EC68AA68E322}"/>
    <cellStyle name="Comma 8 2 2 2 2 3 3" xfId="26857" xr:uid="{86E22BCF-B082-49EC-A188-1C88B6C15DF1}"/>
    <cellStyle name="Comma 8 2 2 2 2 4" xfId="13728" xr:uid="{00000000-0005-0000-0000-0000D6150000}"/>
    <cellStyle name="Comma 8 2 2 2 2 4 2" xfId="31233" xr:uid="{CB249871-E5CD-4F7C-8B94-87BA9035DB04}"/>
    <cellStyle name="Comma 8 2 2 2 2 5" xfId="22481" xr:uid="{64BEFFDD-AF8A-40FB-BAB8-0B69B0D96B9C}"/>
    <cellStyle name="Comma 8 2 2 2 3" xfId="6068" xr:uid="{00000000-0005-0000-0000-0000D7150000}"/>
    <cellStyle name="Comma 8 2 2 2 3 2" xfId="10445" xr:uid="{00000000-0005-0000-0000-0000D8150000}"/>
    <cellStyle name="Comma 8 2 2 2 3 2 2" xfId="19198" xr:uid="{00000000-0005-0000-0000-0000D9150000}"/>
    <cellStyle name="Comma 8 2 2 2 3 2 2 2" xfId="36703" xr:uid="{A655B913-3680-4FD0-A30D-E330069870AC}"/>
    <cellStyle name="Comma 8 2 2 2 3 2 3" xfId="27951" xr:uid="{4485CA0D-F859-451C-B1FB-2FC7124D6D16}"/>
    <cellStyle name="Comma 8 2 2 2 3 3" xfId="14822" xr:uid="{00000000-0005-0000-0000-0000DA150000}"/>
    <cellStyle name="Comma 8 2 2 2 3 3 2" xfId="32327" xr:uid="{98316206-A4C6-4FE5-8069-2AA5681DD730}"/>
    <cellStyle name="Comma 8 2 2 2 3 4" xfId="23575" xr:uid="{D534ED28-3190-4A0E-AFE0-44A61DCE4CEE}"/>
    <cellStyle name="Comma 8 2 2 2 4" xfId="8257" xr:uid="{00000000-0005-0000-0000-0000DB150000}"/>
    <cellStyle name="Comma 8 2 2 2 4 2" xfId="17010" xr:uid="{00000000-0005-0000-0000-0000DC150000}"/>
    <cellStyle name="Comma 8 2 2 2 4 2 2" xfId="34515" xr:uid="{D0A02552-7ADE-4C8B-9BC3-4F22B19DB464}"/>
    <cellStyle name="Comma 8 2 2 2 4 3" xfId="25763" xr:uid="{A4C7A168-9F72-4D10-93BB-5F2E13E32DAB}"/>
    <cellStyle name="Comma 8 2 2 2 5" xfId="12634" xr:uid="{00000000-0005-0000-0000-0000DD150000}"/>
    <cellStyle name="Comma 8 2 2 2 5 2" xfId="30139" xr:uid="{138C71F6-18D8-4213-BB90-669607F6D4BF}"/>
    <cellStyle name="Comma 8 2 2 2 6" xfId="21387" xr:uid="{7599AB69-FF65-4E62-89D9-3E825E92759C}"/>
    <cellStyle name="Comma 8 2 2 3" xfId="4425" xr:uid="{00000000-0005-0000-0000-0000DE150000}"/>
    <cellStyle name="Comma 8 2 2 3 2" xfId="6614" xr:uid="{00000000-0005-0000-0000-0000DF150000}"/>
    <cellStyle name="Comma 8 2 2 3 2 2" xfId="10991" xr:uid="{00000000-0005-0000-0000-0000E0150000}"/>
    <cellStyle name="Comma 8 2 2 3 2 2 2" xfId="19744" xr:uid="{00000000-0005-0000-0000-0000E1150000}"/>
    <cellStyle name="Comma 8 2 2 3 2 2 2 2" xfId="37249" xr:uid="{9465F884-5F99-42FE-A5E6-E171C24401D1}"/>
    <cellStyle name="Comma 8 2 2 3 2 2 3" xfId="28497" xr:uid="{0E648901-18C5-4753-99B5-FAD43B558512}"/>
    <cellStyle name="Comma 8 2 2 3 2 3" xfId="15368" xr:uid="{00000000-0005-0000-0000-0000E2150000}"/>
    <cellStyle name="Comma 8 2 2 3 2 3 2" xfId="32873" xr:uid="{E37DE488-81FC-4C91-AF5A-77947498A699}"/>
    <cellStyle name="Comma 8 2 2 3 2 4" xfId="24121" xr:uid="{A6D78FED-59C8-48EF-A273-139EA337B9E2}"/>
    <cellStyle name="Comma 8 2 2 3 3" xfId="8803" xr:uid="{00000000-0005-0000-0000-0000E3150000}"/>
    <cellStyle name="Comma 8 2 2 3 3 2" xfId="17556" xr:uid="{00000000-0005-0000-0000-0000E4150000}"/>
    <cellStyle name="Comma 8 2 2 3 3 2 2" xfId="35061" xr:uid="{990DB161-3D98-494D-B5B1-6135A3AA6C17}"/>
    <cellStyle name="Comma 8 2 2 3 3 3" xfId="26309" xr:uid="{225B441F-8685-472C-8F8D-605367AF8301}"/>
    <cellStyle name="Comma 8 2 2 3 4" xfId="13180" xr:uid="{00000000-0005-0000-0000-0000E5150000}"/>
    <cellStyle name="Comma 8 2 2 3 4 2" xfId="30685" xr:uid="{86719D0A-F47C-4217-98F5-265BB88E7AFF}"/>
    <cellStyle name="Comma 8 2 2 3 5" xfId="21933" xr:uid="{E07F3C1C-DBA2-4486-B083-F2B1AD83FC4D}"/>
    <cellStyle name="Comma 8 2 2 4" xfId="5520" xr:uid="{00000000-0005-0000-0000-0000E6150000}"/>
    <cellStyle name="Comma 8 2 2 4 2" xfId="9897" xr:uid="{00000000-0005-0000-0000-0000E7150000}"/>
    <cellStyle name="Comma 8 2 2 4 2 2" xfId="18650" xr:uid="{00000000-0005-0000-0000-0000E8150000}"/>
    <cellStyle name="Comma 8 2 2 4 2 2 2" xfId="36155" xr:uid="{74D56D4C-17F0-4E38-B903-C0FFC68E51AD}"/>
    <cellStyle name="Comma 8 2 2 4 2 3" xfId="27403" xr:uid="{200F0F67-3773-49F4-BEAF-4CF03F34936C}"/>
    <cellStyle name="Comma 8 2 2 4 3" xfId="14274" xr:uid="{00000000-0005-0000-0000-0000E9150000}"/>
    <cellStyle name="Comma 8 2 2 4 3 2" xfId="31779" xr:uid="{203CD24E-EA2D-4ECB-84D9-62AC87ED9704}"/>
    <cellStyle name="Comma 8 2 2 4 4" xfId="23027" xr:uid="{74C24C40-DDCA-47F6-BFA6-3283F3C6702A}"/>
    <cellStyle name="Comma 8 2 2 5" xfId="7709" xr:uid="{00000000-0005-0000-0000-0000EA150000}"/>
    <cellStyle name="Comma 8 2 2 5 2" xfId="16462" xr:uid="{00000000-0005-0000-0000-0000EB150000}"/>
    <cellStyle name="Comma 8 2 2 5 2 2" xfId="33967" xr:uid="{174564D2-EA52-4275-97D8-417F24175997}"/>
    <cellStyle name="Comma 8 2 2 5 3" xfId="25215" xr:uid="{E28BDB01-E40E-418F-9E34-8FEA04DDC82D}"/>
    <cellStyle name="Comma 8 2 2 6" xfId="12086" xr:uid="{00000000-0005-0000-0000-0000EC150000}"/>
    <cellStyle name="Comma 8 2 2 6 2" xfId="29591" xr:uid="{F7B0C435-9118-471B-9B63-A51C1064A5BB}"/>
    <cellStyle name="Comma 8 2 2 7" xfId="20839" xr:uid="{BA456E72-FD57-4FBA-A736-480055CE2647}"/>
    <cellStyle name="Comma 8 2 3" xfId="3603" xr:uid="{00000000-0005-0000-0000-0000ED150000}"/>
    <cellStyle name="Comma 8 2 3 2" xfId="4699" xr:uid="{00000000-0005-0000-0000-0000EE150000}"/>
    <cellStyle name="Comma 8 2 3 2 2" xfId="6888" xr:uid="{00000000-0005-0000-0000-0000EF150000}"/>
    <cellStyle name="Comma 8 2 3 2 2 2" xfId="11265" xr:uid="{00000000-0005-0000-0000-0000F0150000}"/>
    <cellStyle name="Comma 8 2 3 2 2 2 2" xfId="20018" xr:uid="{00000000-0005-0000-0000-0000F1150000}"/>
    <cellStyle name="Comma 8 2 3 2 2 2 2 2" xfId="37523" xr:uid="{228631BF-F343-4C05-BF87-C191BC10FC40}"/>
    <cellStyle name="Comma 8 2 3 2 2 2 3" xfId="28771" xr:uid="{691719A0-BC62-4F19-B6A3-9B6766CAD962}"/>
    <cellStyle name="Comma 8 2 3 2 2 3" xfId="15642" xr:uid="{00000000-0005-0000-0000-0000F2150000}"/>
    <cellStyle name="Comma 8 2 3 2 2 3 2" xfId="33147" xr:uid="{C663879E-8BAA-4E53-BF33-592558F77EA6}"/>
    <cellStyle name="Comma 8 2 3 2 2 4" xfId="24395" xr:uid="{55528E2B-F5A4-4FE7-85C4-63D69DB926DF}"/>
    <cellStyle name="Comma 8 2 3 2 3" xfId="9077" xr:uid="{00000000-0005-0000-0000-0000F3150000}"/>
    <cellStyle name="Comma 8 2 3 2 3 2" xfId="17830" xr:uid="{00000000-0005-0000-0000-0000F4150000}"/>
    <cellStyle name="Comma 8 2 3 2 3 2 2" xfId="35335" xr:uid="{76FF21F3-B4CE-40E9-97F0-A0DC1244C071}"/>
    <cellStyle name="Comma 8 2 3 2 3 3" xfId="26583" xr:uid="{CC2B6ABD-0F10-48BA-AA47-9E6659533B43}"/>
    <cellStyle name="Comma 8 2 3 2 4" xfId="13454" xr:uid="{00000000-0005-0000-0000-0000F5150000}"/>
    <cellStyle name="Comma 8 2 3 2 4 2" xfId="30959" xr:uid="{BD815602-93D8-42CE-9FD2-AC61756410BD}"/>
    <cellStyle name="Comma 8 2 3 2 5" xfId="22207" xr:uid="{0FEB1490-8F6B-442D-9E0F-F8DC88684BBD}"/>
    <cellStyle name="Comma 8 2 3 3" xfId="5794" xr:uid="{00000000-0005-0000-0000-0000F6150000}"/>
    <cellStyle name="Comma 8 2 3 3 2" xfId="10171" xr:uid="{00000000-0005-0000-0000-0000F7150000}"/>
    <cellStyle name="Comma 8 2 3 3 2 2" xfId="18924" xr:uid="{00000000-0005-0000-0000-0000F8150000}"/>
    <cellStyle name="Comma 8 2 3 3 2 2 2" xfId="36429" xr:uid="{71E007B5-6F75-4DDF-B224-0EE748513177}"/>
    <cellStyle name="Comma 8 2 3 3 2 3" xfId="27677" xr:uid="{4EFC0339-6180-4E96-B9A2-81CDAD39797F}"/>
    <cellStyle name="Comma 8 2 3 3 3" xfId="14548" xr:uid="{00000000-0005-0000-0000-0000F9150000}"/>
    <cellStyle name="Comma 8 2 3 3 3 2" xfId="32053" xr:uid="{8AD46A55-14DF-42A0-A14C-B167B3361EB3}"/>
    <cellStyle name="Comma 8 2 3 3 4" xfId="23301" xr:uid="{04EB6014-71C9-4847-AAE1-391514412993}"/>
    <cellStyle name="Comma 8 2 3 4" xfId="7983" xr:uid="{00000000-0005-0000-0000-0000FA150000}"/>
    <cellStyle name="Comma 8 2 3 4 2" xfId="16736" xr:uid="{00000000-0005-0000-0000-0000FB150000}"/>
    <cellStyle name="Comma 8 2 3 4 2 2" xfId="34241" xr:uid="{3416CC14-AB59-457B-8DD8-B5AAA4429ED3}"/>
    <cellStyle name="Comma 8 2 3 4 3" xfId="25489" xr:uid="{23A70060-25BE-4012-A8C5-F622F6B53F50}"/>
    <cellStyle name="Comma 8 2 3 5" xfId="12360" xr:uid="{00000000-0005-0000-0000-0000FC150000}"/>
    <cellStyle name="Comma 8 2 3 5 2" xfId="29865" xr:uid="{3AD782E7-7C6A-49B2-83B6-482E389D3C07}"/>
    <cellStyle name="Comma 8 2 3 6" xfId="21113" xr:uid="{3C0D618C-A63E-4699-AF81-C70BA396D6C3}"/>
    <cellStyle name="Comma 8 2 4" xfId="4151" xr:uid="{00000000-0005-0000-0000-0000FD150000}"/>
    <cellStyle name="Comma 8 2 4 2" xfId="6340" xr:uid="{00000000-0005-0000-0000-0000FE150000}"/>
    <cellStyle name="Comma 8 2 4 2 2" xfId="10717" xr:uid="{00000000-0005-0000-0000-0000FF150000}"/>
    <cellStyle name="Comma 8 2 4 2 2 2" xfId="19470" xr:uid="{00000000-0005-0000-0000-000000160000}"/>
    <cellStyle name="Comma 8 2 4 2 2 2 2" xfId="36975" xr:uid="{A0702424-D7E3-42DF-8FA7-CAEE92A3A166}"/>
    <cellStyle name="Comma 8 2 4 2 2 3" xfId="28223" xr:uid="{366A533C-0E08-4A17-9841-F0EDD4F82082}"/>
    <cellStyle name="Comma 8 2 4 2 3" xfId="15094" xr:uid="{00000000-0005-0000-0000-000001160000}"/>
    <cellStyle name="Comma 8 2 4 2 3 2" xfId="32599" xr:uid="{193A8CD6-A699-48FF-AE08-3A42E2041AEA}"/>
    <cellStyle name="Comma 8 2 4 2 4" xfId="23847" xr:uid="{1417A6ED-9E3D-49BB-8AA8-76A2B2292F5B}"/>
    <cellStyle name="Comma 8 2 4 3" xfId="8529" xr:uid="{00000000-0005-0000-0000-000002160000}"/>
    <cellStyle name="Comma 8 2 4 3 2" xfId="17282" xr:uid="{00000000-0005-0000-0000-000003160000}"/>
    <cellStyle name="Comma 8 2 4 3 2 2" xfId="34787" xr:uid="{692C890F-48DB-4571-BC7D-BC9AEA8F1420}"/>
    <cellStyle name="Comma 8 2 4 3 3" xfId="26035" xr:uid="{D4FAB605-FB78-4924-A5B1-F6A24F81EC98}"/>
    <cellStyle name="Comma 8 2 4 4" xfId="12906" xr:uid="{00000000-0005-0000-0000-000004160000}"/>
    <cellStyle name="Comma 8 2 4 4 2" xfId="30411" xr:uid="{BD01B7D7-22DF-46DE-9643-2E35E4647A6E}"/>
    <cellStyle name="Comma 8 2 4 5" xfId="21659" xr:uid="{D54B0AC3-7396-4AE2-8EE4-3F3687D3B6C0}"/>
    <cellStyle name="Comma 8 2 5" xfId="5246" xr:uid="{00000000-0005-0000-0000-000005160000}"/>
    <cellStyle name="Comma 8 2 5 2" xfId="9623" xr:uid="{00000000-0005-0000-0000-000006160000}"/>
    <cellStyle name="Comma 8 2 5 2 2" xfId="18376" xr:uid="{00000000-0005-0000-0000-000007160000}"/>
    <cellStyle name="Comma 8 2 5 2 2 2" xfId="35881" xr:uid="{077EC168-71F4-49B2-8A95-92C0F13C82A0}"/>
    <cellStyle name="Comma 8 2 5 2 3" xfId="27129" xr:uid="{882C2BC0-CB73-45F9-A146-C5A44436F92E}"/>
    <cellStyle name="Comma 8 2 5 3" xfId="14000" xr:uid="{00000000-0005-0000-0000-000008160000}"/>
    <cellStyle name="Comma 8 2 5 3 2" xfId="31505" xr:uid="{55F8903E-B6B8-4CFF-9D3E-761D1152040F}"/>
    <cellStyle name="Comma 8 2 5 4" xfId="22753" xr:uid="{60C2F526-9954-42C0-BF5D-9840CB039F16}"/>
    <cellStyle name="Comma 8 2 6" xfId="7435" xr:uid="{00000000-0005-0000-0000-000009160000}"/>
    <cellStyle name="Comma 8 2 6 2" xfId="16188" xr:uid="{00000000-0005-0000-0000-00000A160000}"/>
    <cellStyle name="Comma 8 2 6 2 2" xfId="33693" xr:uid="{6246C10E-64EE-4C20-916A-D759FFBAC0C1}"/>
    <cellStyle name="Comma 8 2 6 3" xfId="24941" xr:uid="{DBBFCDF0-280B-4BFF-A993-A95988605573}"/>
    <cellStyle name="Comma 8 2 7" xfId="11812" xr:uid="{00000000-0005-0000-0000-00000B160000}"/>
    <cellStyle name="Comma 8 2 7 2" xfId="29317" xr:uid="{631C1747-A3E9-44B6-A3AF-252C38D87816}"/>
    <cellStyle name="Comma 8 2 8" xfId="20565" xr:uid="{F949BE13-A355-4D4B-9459-845CC7328F68}"/>
    <cellStyle name="Comma 8 3" xfId="3212" xr:uid="{00000000-0005-0000-0000-00000C160000}"/>
    <cellStyle name="Comma 8 3 2" xfId="3765" xr:uid="{00000000-0005-0000-0000-00000D160000}"/>
    <cellStyle name="Comma 8 3 2 2" xfId="4861" xr:uid="{00000000-0005-0000-0000-00000E160000}"/>
    <cellStyle name="Comma 8 3 2 2 2" xfId="7050" xr:uid="{00000000-0005-0000-0000-00000F160000}"/>
    <cellStyle name="Comma 8 3 2 2 2 2" xfId="11427" xr:uid="{00000000-0005-0000-0000-000010160000}"/>
    <cellStyle name="Comma 8 3 2 2 2 2 2" xfId="20180" xr:uid="{00000000-0005-0000-0000-000011160000}"/>
    <cellStyle name="Comma 8 3 2 2 2 2 2 2" xfId="37685" xr:uid="{4ED20017-D031-4D79-88A3-1FB276F08B31}"/>
    <cellStyle name="Comma 8 3 2 2 2 2 3" xfId="28933" xr:uid="{8E2AC49F-62D5-4928-B1DE-949C5D51179C}"/>
    <cellStyle name="Comma 8 3 2 2 2 3" xfId="15804" xr:uid="{00000000-0005-0000-0000-000012160000}"/>
    <cellStyle name="Comma 8 3 2 2 2 3 2" xfId="33309" xr:uid="{569BEFCC-EB00-4BC2-902F-670C8C4D82F7}"/>
    <cellStyle name="Comma 8 3 2 2 2 4" xfId="24557" xr:uid="{C7BCBA44-C23F-4D35-8F46-94C9C25F1AFB}"/>
    <cellStyle name="Comma 8 3 2 2 3" xfId="9239" xr:uid="{00000000-0005-0000-0000-000013160000}"/>
    <cellStyle name="Comma 8 3 2 2 3 2" xfId="17992" xr:uid="{00000000-0005-0000-0000-000014160000}"/>
    <cellStyle name="Comma 8 3 2 2 3 2 2" xfId="35497" xr:uid="{FFAA6486-118B-48E7-A751-10AF2FA3F13B}"/>
    <cellStyle name="Comma 8 3 2 2 3 3" xfId="26745" xr:uid="{7BE2C3C6-7413-423B-8D41-390D67A06D83}"/>
    <cellStyle name="Comma 8 3 2 2 4" xfId="13616" xr:uid="{00000000-0005-0000-0000-000015160000}"/>
    <cellStyle name="Comma 8 3 2 2 4 2" xfId="31121" xr:uid="{0DEA4D2B-87A8-4CBD-84F3-1592435EB876}"/>
    <cellStyle name="Comma 8 3 2 2 5" xfId="22369" xr:uid="{CB23262D-09EB-45AB-A01B-DC205D9F5BD0}"/>
    <cellStyle name="Comma 8 3 2 3" xfId="5956" xr:uid="{00000000-0005-0000-0000-000016160000}"/>
    <cellStyle name="Comma 8 3 2 3 2" xfId="10333" xr:uid="{00000000-0005-0000-0000-000017160000}"/>
    <cellStyle name="Comma 8 3 2 3 2 2" xfId="19086" xr:uid="{00000000-0005-0000-0000-000018160000}"/>
    <cellStyle name="Comma 8 3 2 3 2 2 2" xfId="36591" xr:uid="{3CF1FE40-D022-4894-8008-91ACCC6B1D9A}"/>
    <cellStyle name="Comma 8 3 2 3 2 3" xfId="27839" xr:uid="{C2CD622B-5722-41D4-8E1D-492393AFBB78}"/>
    <cellStyle name="Comma 8 3 2 3 3" xfId="14710" xr:uid="{00000000-0005-0000-0000-000019160000}"/>
    <cellStyle name="Comma 8 3 2 3 3 2" xfId="32215" xr:uid="{46491AD9-996A-416D-B644-2CC310034CC1}"/>
    <cellStyle name="Comma 8 3 2 3 4" xfId="23463" xr:uid="{D9B2B522-A310-4E0D-8D06-20A23409E4D8}"/>
    <cellStyle name="Comma 8 3 2 4" xfId="8145" xr:uid="{00000000-0005-0000-0000-00001A160000}"/>
    <cellStyle name="Comma 8 3 2 4 2" xfId="16898" xr:uid="{00000000-0005-0000-0000-00001B160000}"/>
    <cellStyle name="Comma 8 3 2 4 2 2" xfId="34403" xr:uid="{9156C48D-1669-422F-A5C1-5844C43B7C66}"/>
    <cellStyle name="Comma 8 3 2 4 3" xfId="25651" xr:uid="{583CE628-7E35-4F26-B7C4-D0922E68A882}"/>
    <cellStyle name="Comma 8 3 2 5" xfId="12522" xr:uid="{00000000-0005-0000-0000-00001C160000}"/>
    <cellStyle name="Comma 8 3 2 5 2" xfId="30027" xr:uid="{9FF674FC-5B4D-4607-B9C8-D25E042BFE1C}"/>
    <cellStyle name="Comma 8 3 2 6" xfId="21275" xr:uid="{C907D34A-2681-453C-BF8A-69DF87196C4A}"/>
    <cellStyle name="Comma 8 3 3" xfId="4313" xr:uid="{00000000-0005-0000-0000-00001D160000}"/>
    <cellStyle name="Comma 8 3 3 2" xfId="6502" xr:uid="{00000000-0005-0000-0000-00001E160000}"/>
    <cellStyle name="Comma 8 3 3 2 2" xfId="10879" xr:uid="{00000000-0005-0000-0000-00001F160000}"/>
    <cellStyle name="Comma 8 3 3 2 2 2" xfId="19632" xr:uid="{00000000-0005-0000-0000-000020160000}"/>
    <cellStyle name="Comma 8 3 3 2 2 2 2" xfId="37137" xr:uid="{D20BE216-BC2D-4D7A-AFD1-442DEC46F845}"/>
    <cellStyle name="Comma 8 3 3 2 2 3" xfId="28385" xr:uid="{E2CDED30-9624-4AD2-B3C0-09FA5B323273}"/>
    <cellStyle name="Comma 8 3 3 2 3" xfId="15256" xr:uid="{00000000-0005-0000-0000-000021160000}"/>
    <cellStyle name="Comma 8 3 3 2 3 2" xfId="32761" xr:uid="{05AB87B6-C123-41AB-BA43-3DB8BD7BF05C}"/>
    <cellStyle name="Comma 8 3 3 2 4" xfId="24009" xr:uid="{EFB39FA3-AD9D-416C-A548-E3985ECB756B}"/>
    <cellStyle name="Comma 8 3 3 3" xfId="8691" xr:uid="{00000000-0005-0000-0000-000022160000}"/>
    <cellStyle name="Comma 8 3 3 3 2" xfId="17444" xr:uid="{00000000-0005-0000-0000-000023160000}"/>
    <cellStyle name="Comma 8 3 3 3 2 2" xfId="34949" xr:uid="{72A571C3-76B8-4917-ACB2-1FB4650A6EE7}"/>
    <cellStyle name="Comma 8 3 3 3 3" xfId="26197" xr:uid="{C3218D68-081B-41CB-BA79-B9D100ACF814}"/>
    <cellStyle name="Comma 8 3 3 4" xfId="13068" xr:uid="{00000000-0005-0000-0000-000024160000}"/>
    <cellStyle name="Comma 8 3 3 4 2" xfId="30573" xr:uid="{3426B4C1-76F2-429B-A9FF-5920D68E4926}"/>
    <cellStyle name="Comma 8 3 3 5" xfId="21821" xr:uid="{68DA97D1-C211-436C-94B6-B8970A3C7382}"/>
    <cellStyle name="Comma 8 3 4" xfId="5408" xr:uid="{00000000-0005-0000-0000-000025160000}"/>
    <cellStyle name="Comma 8 3 4 2" xfId="9785" xr:uid="{00000000-0005-0000-0000-000026160000}"/>
    <cellStyle name="Comma 8 3 4 2 2" xfId="18538" xr:uid="{00000000-0005-0000-0000-000027160000}"/>
    <cellStyle name="Comma 8 3 4 2 2 2" xfId="36043" xr:uid="{8FF8F2DE-82B2-4E5C-97E2-32A4E4F950A4}"/>
    <cellStyle name="Comma 8 3 4 2 3" xfId="27291" xr:uid="{EE596AA8-0D18-4932-A0E7-841BF2A99989}"/>
    <cellStyle name="Comma 8 3 4 3" xfId="14162" xr:uid="{00000000-0005-0000-0000-000028160000}"/>
    <cellStyle name="Comma 8 3 4 3 2" xfId="31667" xr:uid="{86E4067F-EC90-4CCB-AB14-E3BA1B465242}"/>
    <cellStyle name="Comma 8 3 4 4" xfId="22915" xr:uid="{F4F42AC6-D177-4B37-90EF-445CC272D141}"/>
    <cellStyle name="Comma 8 3 5" xfId="7597" xr:uid="{00000000-0005-0000-0000-000029160000}"/>
    <cellStyle name="Comma 8 3 5 2" xfId="16350" xr:uid="{00000000-0005-0000-0000-00002A160000}"/>
    <cellStyle name="Comma 8 3 5 2 2" xfId="33855" xr:uid="{821E22F9-DF4F-406C-8147-8617A6109968}"/>
    <cellStyle name="Comma 8 3 5 3" xfId="25103" xr:uid="{CF1B23DE-0734-4A3F-86B9-B930145ABC34}"/>
    <cellStyle name="Comma 8 3 6" xfId="11974" xr:uid="{00000000-0005-0000-0000-00002B160000}"/>
    <cellStyle name="Comma 8 3 6 2" xfId="29479" xr:uid="{DFCCC787-9FD5-47B2-BAAB-19DFB1362E0E}"/>
    <cellStyle name="Comma 8 3 7" xfId="20727" xr:uid="{178E4B7C-8650-4509-B095-57EE18D0108F}"/>
    <cellStyle name="Comma 8 4" xfId="3491" xr:uid="{00000000-0005-0000-0000-00002C160000}"/>
    <cellStyle name="Comma 8 4 2" xfId="4587" xr:uid="{00000000-0005-0000-0000-00002D160000}"/>
    <cellStyle name="Comma 8 4 2 2" xfId="6776" xr:uid="{00000000-0005-0000-0000-00002E160000}"/>
    <cellStyle name="Comma 8 4 2 2 2" xfId="11153" xr:uid="{00000000-0005-0000-0000-00002F160000}"/>
    <cellStyle name="Comma 8 4 2 2 2 2" xfId="19906" xr:uid="{00000000-0005-0000-0000-000030160000}"/>
    <cellStyle name="Comma 8 4 2 2 2 2 2" xfId="37411" xr:uid="{BE082833-F1E0-47A3-B5A6-6EE01B6A5444}"/>
    <cellStyle name="Comma 8 4 2 2 2 3" xfId="28659" xr:uid="{9C537117-FE90-4CCF-A7EF-12C944631D08}"/>
    <cellStyle name="Comma 8 4 2 2 3" xfId="15530" xr:uid="{00000000-0005-0000-0000-000031160000}"/>
    <cellStyle name="Comma 8 4 2 2 3 2" xfId="33035" xr:uid="{83BD1E58-35C1-4313-A936-BDF489C2C06D}"/>
    <cellStyle name="Comma 8 4 2 2 4" xfId="24283" xr:uid="{55FAE3FF-BEF1-49EB-88A3-E6F7645804B4}"/>
    <cellStyle name="Comma 8 4 2 3" xfId="8965" xr:uid="{00000000-0005-0000-0000-000032160000}"/>
    <cellStyle name="Comma 8 4 2 3 2" xfId="17718" xr:uid="{00000000-0005-0000-0000-000033160000}"/>
    <cellStyle name="Comma 8 4 2 3 2 2" xfId="35223" xr:uid="{AA89E4F8-B330-4BDD-A564-6156C8C65751}"/>
    <cellStyle name="Comma 8 4 2 3 3" xfId="26471" xr:uid="{B682B469-4FA9-4705-9EFD-BC35060C3167}"/>
    <cellStyle name="Comma 8 4 2 4" xfId="13342" xr:uid="{00000000-0005-0000-0000-000034160000}"/>
    <cellStyle name="Comma 8 4 2 4 2" xfId="30847" xr:uid="{65CA1123-FCD2-4018-A210-C508CE7571DE}"/>
    <cellStyle name="Comma 8 4 2 5" xfId="22095" xr:uid="{B0390A76-DFC2-47A9-8A5C-16551DEB6E3D}"/>
    <cellStyle name="Comma 8 4 3" xfId="5682" xr:uid="{00000000-0005-0000-0000-000035160000}"/>
    <cellStyle name="Comma 8 4 3 2" xfId="10059" xr:uid="{00000000-0005-0000-0000-000036160000}"/>
    <cellStyle name="Comma 8 4 3 2 2" xfId="18812" xr:uid="{00000000-0005-0000-0000-000037160000}"/>
    <cellStyle name="Comma 8 4 3 2 2 2" xfId="36317" xr:uid="{4C1E7E80-83F7-49BB-BF32-D770958A4D35}"/>
    <cellStyle name="Comma 8 4 3 2 3" xfId="27565" xr:uid="{748123FC-5A82-4EDE-8007-3E479AD8CADE}"/>
    <cellStyle name="Comma 8 4 3 3" xfId="14436" xr:uid="{00000000-0005-0000-0000-000038160000}"/>
    <cellStyle name="Comma 8 4 3 3 2" xfId="31941" xr:uid="{DD27FF69-0C4C-4AA5-8F7D-DFED948F09F0}"/>
    <cellStyle name="Comma 8 4 3 4" xfId="23189" xr:uid="{BF7C523E-4673-4AD2-A7FC-C1AE5B42715D}"/>
    <cellStyle name="Comma 8 4 4" xfId="7871" xr:uid="{00000000-0005-0000-0000-000039160000}"/>
    <cellStyle name="Comma 8 4 4 2" xfId="16624" xr:uid="{00000000-0005-0000-0000-00003A160000}"/>
    <cellStyle name="Comma 8 4 4 2 2" xfId="34129" xr:uid="{854A7A48-E911-4308-B44C-5F5804190470}"/>
    <cellStyle name="Comma 8 4 4 3" xfId="25377" xr:uid="{608EC1E3-B282-4F27-B67F-3643A6065ED7}"/>
    <cellStyle name="Comma 8 4 5" xfId="12248" xr:uid="{00000000-0005-0000-0000-00003B160000}"/>
    <cellStyle name="Comma 8 4 5 2" xfId="29753" xr:uid="{50C37D18-4B08-43DC-8985-C4C27AC38163}"/>
    <cellStyle name="Comma 8 4 6" xfId="21001" xr:uid="{DA59353D-E7CA-4423-8785-CF8902365C30}"/>
    <cellStyle name="Comma 8 5" xfId="4039" xr:uid="{00000000-0005-0000-0000-00003C160000}"/>
    <cellStyle name="Comma 8 5 2" xfId="6228" xr:uid="{00000000-0005-0000-0000-00003D160000}"/>
    <cellStyle name="Comma 8 5 2 2" xfId="10605" xr:uid="{00000000-0005-0000-0000-00003E160000}"/>
    <cellStyle name="Comma 8 5 2 2 2" xfId="19358" xr:uid="{00000000-0005-0000-0000-00003F160000}"/>
    <cellStyle name="Comma 8 5 2 2 2 2" xfId="36863" xr:uid="{6B01EF84-E26C-407D-93EE-74F455910431}"/>
    <cellStyle name="Comma 8 5 2 2 3" xfId="28111" xr:uid="{2FD31300-D07E-4037-8F2F-8EC03567BEBC}"/>
    <cellStyle name="Comma 8 5 2 3" xfId="14982" xr:uid="{00000000-0005-0000-0000-000040160000}"/>
    <cellStyle name="Comma 8 5 2 3 2" xfId="32487" xr:uid="{98E27975-556A-4C17-817C-DFE4EE222241}"/>
    <cellStyle name="Comma 8 5 2 4" xfId="23735" xr:uid="{F2B37D07-16CC-47FE-AAB6-93120F1874EB}"/>
    <cellStyle name="Comma 8 5 3" xfId="8417" xr:uid="{00000000-0005-0000-0000-000041160000}"/>
    <cellStyle name="Comma 8 5 3 2" xfId="17170" xr:uid="{00000000-0005-0000-0000-000042160000}"/>
    <cellStyle name="Comma 8 5 3 2 2" xfId="34675" xr:uid="{64B5BF02-0B07-4BD7-A1D4-D7F2A669B65A}"/>
    <cellStyle name="Comma 8 5 3 3" xfId="25923" xr:uid="{A18139D8-8DF3-41BC-B810-D5844B502912}"/>
    <cellStyle name="Comma 8 5 4" xfId="12794" xr:uid="{00000000-0005-0000-0000-000043160000}"/>
    <cellStyle name="Comma 8 5 4 2" xfId="30299" xr:uid="{BA49C332-8E30-4DD2-85BA-CCBA0E385D93}"/>
    <cellStyle name="Comma 8 5 5" xfId="21547" xr:uid="{68585136-ED65-4D8C-82E2-EAFED70CAF2D}"/>
    <cellStyle name="Comma 8 6" xfId="5134" xr:uid="{00000000-0005-0000-0000-000044160000}"/>
    <cellStyle name="Comma 8 6 2" xfId="9511" xr:uid="{00000000-0005-0000-0000-000045160000}"/>
    <cellStyle name="Comma 8 6 2 2" xfId="18264" xr:uid="{00000000-0005-0000-0000-000046160000}"/>
    <cellStyle name="Comma 8 6 2 2 2" xfId="35769" xr:uid="{0704EF4E-170D-4565-86D5-6178FD6E67B2}"/>
    <cellStyle name="Comma 8 6 2 3" xfId="27017" xr:uid="{4986C65C-6407-4378-86E2-92CEB835BC46}"/>
    <cellStyle name="Comma 8 6 3" xfId="13888" xr:uid="{00000000-0005-0000-0000-000047160000}"/>
    <cellStyle name="Comma 8 6 3 2" xfId="31393" xr:uid="{8EA9F19C-1358-4611-B933-89D86C83207A}"/>
    <cellStyle name="Comma 8 6 4" xfId="22641" xr:uid="{DF934F54-64C9-44C5-BC74-7E77A1372FDE}"/>
    <cellStyle name="Comma 8 7" xfId="7323" xr:uid="{00000000-0005-0000-0000-000048160000}"/>
    <cellStyle name="Comma 8 7 2" xfId="16076" xr:uid="{00000000-0005-0000-0000-000049160000}"/>
    <cellStyle name="Comma 8 7 2 2" xfId="33581" xr:uid="{5DCF3ADC-2144-4CDE-BBB3-C6F3674C9FC5}"/>
    <cellStyle name="Comma 8 7 3" xfId="24829" xr:uid="{2FF00C3E-95AA-4607-9BDB-7CD7F8CEA982}"/>
    <cellStyle name="Comma 8 8" xfId="11700" xr:uid="{00000000-0005-0000-0000-00004A160000}"/>
    <cellStyle name="Comma 8 8 2" xfId="29205" xr:uid="{B200C3C6-5D72-419C-BBC7-9AD505944171}"/>
    <cellStyle name="Comma 8 9" xfId="20453" xr:uid="{485E1586-2256-402D-B782-00A4DA361C1D}"/>
    <cellStyle name="Comma 9" xfId="2977" xr:uid="{00000000-0005-0000-0000-00004B160000}"/>
    <cellStyle name="Comma 9 2" xfId="3089" xr:uid="{00000000-0005-0000-0000-00004C160000}"/>
    <cellStyle name="Comma 9 2 2" xfId="3365" xr:uid="{00000000-0005-0000-0000-00004D160000}"/>
    <cellStyle name="Comma 9 2 2 2" xfId="3918" xr:uid="{00000000-0005-0000-0000-00004E160000}"/>
    <cellStyle name="Comma 9 2 2 2 2" xfId="5014" xr:uid="{00000000-0005-0000-0000-00004F160000}"/>
    <cellStyle name="Comma 9 2 2 2 2 2" xfId="7203" xr:uid="{00000000-0005-0000-0000-000050160000}"/>
    <cellStyle name="Comma 9 2 2 2 2 2 2" xfId="11580" xr:uid="{00000000-0005-0000-0000-000051160000}"/>
    <cellStyle name="Comma 9 2 2 2 2 2 2 2" xfId="20333" xr:uid="{00000000-0005-0000-0000-000052160000}"/>
    <cellStyle name="Comma 9 2 2 2 2 2 2 2 2" xfId="37838" xr:uid="{8A352414-E1AF-4BB4-BE83-777DF7C67191}"/>
    <cellStyle name="Comma 9 2 2 2 2 2 2 3" xfId="29086" xr:uid="{F8B7F50E-2B7F-4C2B-AD3F-9E711826E911}"/>
    <cellStyle name="Comma 9 2 2 2 2 2 3" xfId="15957" xr:uid="{00000000-0005-0000-0000-000053160000}"/>
    <cellStyle name="Comma 9 2 2 2 2 2 3 2" xfId="33462" xr:uid="{A34ACCA1-9889-48CD-A680-1B9CCCB87219}"/>
    <cellStyle name="Comma 9 2 2 2 2 2 4" xfId="24710" xr:uid="{3AFC6728-9E58-4E2A-920A-8B0763AE39FB}"/>
    <cellStyle name="Comma 9 2 2 2 2 3" xfId="9392" xr:uid="{00000000-0005-0000-0000-000054160000}"/>
    <cellStyle name="Comma 9 2 2 2 2 3 2" xfId="18145" xr:uid="{00000000-0005-0000-0000-000055160000}"/>
    <cellStyle name="Comma 9 2 2 2 2 3 2 2" xfId="35650" xr:uid="{F4EC27E4-2522-479E-B285-0B37F6247317}"/>
    <cellStyle name="Comma 9 2 2 2 2 3 3" xfId="26898" xr:uid="{2CCD00B4-C15B-4681-AC62-980C1ED33740}"/>
    <cellStyle name="Comma 9 2 2 2 2 4" xfId="13769" xr:uid="{00000000-0005-0000-0000-000056160000}"/>
    <cellStyle name="Comma 9 2 2 2 2 4 2" xfId="31274" xr:uid="{7F000F63-0A71-4827-BB3E-6A012FE572DF}"/>
    <cellStyle name="Comma 9 2 2 2 2 5" xfId="22522" xr:uid="{26984F8B-AE96-499E-AFAC-CAD933C6A086}"/>
    <cellStyle name="Comma 9 2 2 2 3" xfId="6109" xr:uid="{00000000-0005-0000-0000-000057160000}"/>
    <cellStyle name="Comma 9 2 2 2 3 2" xfId="10486" xr:uid="{00000000-0005-0000-0000-000058160000}"/>
    <cellStyle name="Comma 9 2 2 2 3 2 2" xfId="19239" xr:uid="{00000000-0005-0000-0000-000059160000}"/>
    <cellStyle name="Comma 9 2 2 2 3 2 2 2" xfId="36744" xr:uid="{F1E7019A-4BDA-41B2-8400-763A40B3A483}"/>
    <cellStyle name="Comma 9 2 2 2 3 2 3" xfId="27992" xr:uid="{92D876A3-E7B5-40A3-8E11-65D234FA7D02}"/>
    <cellStyle name="Comma 9 2 2 2 3 3" xfId="14863" xr:uid="{00000000-0005-0000-0000-00005A160000}"/>
    <cellStyle name="Comma 9 2 2 2 3 3 2" xfId="32368" xr:uid="{0B97EB0E-EE36-486C-88D5-9250B8D0372A}"/>
    <cellStyle name="Comma 9 2 2 2 3 4" xfId="23616" xr:uid="{631D9A65-C5C7-4D15-AEBA-420B0B5793C4}"/>
    <cellStyle name="Comma 9 2 2 2 4" xfId="8298" xr:uid="{00000000-0005-0000-0000-00005B160000}"/>
    <cellStyle name="Comma 9 2 2 2 4 2" xfId="17051" xr:uid="{00000000-0005-0000-0000-00005C160000}"/>
    <cellStyle name="Comma 9 2 2 2 4 2 2" xfId="34556" xr:uid="{01D9EA97-ADA5-4CED-9C7B-F0D559DA9787}"/>
    <cellStyle name="Comma 9 2 2 2 4 3" xfId="25804" xr:uid="{44BC56F5-294D-4252-A531-67338D779F89}"/>
    <cellStyle name="Comma 9 2 2 2 5" xfId="12675" xr:uid="{00000000-0005-0000-0000-00005D160000}"/>
    <cellStyle name="Comma 9 2 2 2 5 2" xfId="30180" xr:uid="{23EC8D56-9BE3-4F84-A281-A8225EEA68D3}"/>
    <cellStyle name="Comma 9 2 2 2 6" xfId="21428" xr:uid="{FF9D673E-D354-405B-932C-49CDA0719BB1}"/>
    <cellStyle name="Comma 9 2 2 3" xfId="4466" xr:uid="{00000000-0005-0000-0000-00005E160000}"/>
    <cellStyle name="Comma 9 2 2 3 2" xfId="6655" xr:uid="{00000000-0005-0000-0000-00005F160000}"/>
    <cellStyle name="Comma 9 2 2 3 2 2" xfId="11032" xr:uid="{00000000-0005-0000-0000-000060160000}"/>
    <cellStyle name="Comma 9 2 2 3 2 2 2" xfId="19785" xr:uid="{00000000-0005-0000-0000-000061160000}"/>
    <cellStyle name="Comma 9 2 2 3 2 2 2 2" xfId="37290" xr:uid="{45A04D7A-8B90-4D4E-91CD-705F0BF654DD}"/>
    <cellStyle name="Comma 9 2 2 3 2 2 3" xfId="28538" xr:uid="{08C7D7B7-B515-43FA-B5EC-6D749C496A61}"/>
    <cellStyle name="Comma 9 2 2 3 2 3" xfId="15409" xr:uid="{00000000-0005-0000-0000-000062160000}"/>
    <cellStyle name="Comma 9 2 2 3 2 3 2" xfId="32914" xr:uid="{AB724ECD-8A33-4304-BCD1-0253FB4BD7EC}"/>
    <cellStyle name="Comma 9 2 2 3 2 4" xfId="24162" xr:uid="{1C7EFF96-A86A-46C8-B65C-2E07FBE58F48}"/>
    <cellStyle name="Comma 9 2 2 3 3" xfId="8844" xr:uid="{00000000-0005-0000-0000-000063160000}"/>
    <cellStyle name="Comma 9 2 2 3 3 2" xfId="17597" xr:uid="{00000000-0005-0000-0000-000064160000}"/>
    <cellStyle name="Comma 9 2 2 3 3 2 2" xfId="35102" xr:uid="{D8B4A0D8-F6BB-424B-A7B4-B5965AF221C2}"/>
    <cellStyle name="Comma 9 2 2 3 3 3" xfId="26350" xr:uid="{721AD8C0-9123-4E11-A615-A6EA52D5344F}"/>
    <cellStyle name="Comma 9 2 2 3 4" xfId="13221" xr:uid="{00000000-0005-0000-0000-000065160000}"/>
    <cellStyle name="Comma 9 2 2 3 4 2" xfId="30726" xr:uid="{0B8395CB-D68A-4B53-ADC3-8D97DA8772C0}"/>
    <cellStyle name="Comma 9 2 2 3 5" xfId="21974" xr:uid="{B51CF218-FD44-4187-ACB6-78C621A30144}"/>
    <cellStyle name="Comma 9 2 2 4" xfId="5561" xr:uid="{00000000-0005-0000-0000-000066160000}"/>
    <cellStyle name="Comma 9 2 2 4 2" xfId="9938" xr:uid="{00000000-0005-0000-0000-000067160000}"/>
    <cellStyle name="Comma 9 2 2 4 2 2" xfId="18691" xr:uid="{00000000-0005-0000-0000-000068160000}"/>
    <cellStyle name="Comma 9 2 2 4 2 2 2" xfId="36196" xr:uid="{6059EC0A-069F-4BE2-95AF-4D37B472B4E9}"/>
    <cellStyle name="Comma 9 2 2 4 2 3" xfId="27444" xr:uid="{AD3F6D05-B949-4DFD-9F16-4C770EFD76CC}"/>
    <cellStyle name="Comma 9 2 2 4 3" xfId="14315" xr:uid="{00000000-0005-0000-0000-000069160000}"/>
    <cellStyle name="Comma 9 2 2 4 3 2" xfId="31820" xr:uid="{F3EFB9E0-81D5-470D-9303-A1008D4F5B43}"/>
    <cellStyle name="Comma 9 2 2 4 4" xfId="23068" xr:uid="{CBFAD8A2-9D4B-4EC4-903C-83D04E0A0712}"/>
    <cellStyle name="Comma 9 2 2 5" xfId="7750" xr:uid="{00000000-0005-0000-0000-00006A160000}"/>
    <cellStyle name="Comma 9 2 2 5 2" xfId="16503" xr:uid="{00000000-0005-0000-0000-00006B160000}"/>
    <cellStyle name="Comma 9 2 2 5 2 2" xfId="34008" xr:uid="{22AD9DAF-8EA2-4292-85EA-E5E6F6910A1C}"/>
    <cellStyle name="Comma 9 2 2 5 3" xfId="25256" xr:uid="{99AF81F2-B56C-4B99-81D0-ED36E55A4275}"/>
    <cellStyle name="Comma 9 2 2 6" xfId="12127" xr:uid="{00000000-0005-0000-0000-00006C160000}"/>
    <cellStyle name="Comma 9 2 2 6 2" xfId="29632" xr:uid="{C8C81252-732C-4A8F-9535-CC174E805B78}"/>
    <cellStyle name="Comma 9 2 2 7" xfId="20880" xr:uid="{2C40B2EE-D0C4-4627-B53A-B3356B90BC76}"/>
    <cellStyle name="Comma 9 2 3" xfId="3644" xr:uid="{00000000-0005-0000-0000-00006D160000}"/>
    <cellStyle name="Comma 9 2 3 2" xfId="4740" xr:uid="{00000000-0005-0000-0000-00006E160000}"/>
    <cellStyle name="Comma 9 2 3 2 2" xfId="6929" xr:uid="{00000000-0005-0000-0000-00006F160000}"/>
    <cellStyle name="Comma 9 2 3 2 2 2" xfId="11306" xr:uid="{00000000-0005-0000-0000-000070160000}"/>
    <cellStyle name="Comma 9 2 3 2 2 2 2" xfId="20059" xr:uid="{00000000-0005-0000-0000-000071160000}"/>
    <cellStyle name="Comma 9 2 3 2 2 2 2 2" xfId="37564" xr:uid="{99AF4206-204E-4A24-BF18-F8FF20D1C285}"/>
    <cellStyle name="Comma 9 2 3 2 2 2 3" xfId="28812" xr:uid="{D12B4FEE-6F0C-41C2-8DDC-AA45EC6E8239}"/>
    <cellStyle name="Comma 9 2 3 2 2 3" xfId="15683" xr:uid="{00000000-0005-0000-0000-000072160000}"/>
    <cellStyle name="Comma 9 2 3 2 2 3 2" xfId="33188" xr:uid="{7068DB2B-89C6-4FB0-8A5D-51CE5E0F50C4}"/>
    <cellStyle name="Comma 9 2 3 2 2 4" xfId="24436" xr:uid="{1CE8EE7C-EF1D-4F5C-BF8D-892C933962D9}"/>
    <cellStyle name="Comma 9 2 3 2 3" xfId="9118" xr:uid="{00000000-0005-0000-0000-000073160000}"/>
    <cellStyle name="Comma 9 2 3 2 3 2" xfId="17871" xr:uid="{00000000-0005-0000-0000-000074160000}"/>
    <cellStyle name="Comma 9 2 3 2 3 2 2" xfId="35376" xr:uid="{33AA6844-0379-41C9-99D9-5F40E518FD66}"/>
    <cellStyle name="Comma 9 2 3 2 3 3" xfId="26624" xr:uid="{33ACA10C-7481-452D-8B8C-D558352B09D5}"/>
    <cellStyle name="Comma 9 2 3 2 4" xfId="13495" xr:uid="{00000000-0005-0000-0000-000075160000}"/>
    <cellStyle name="Comma 9 2 3 2 4 2" xfId="31000" xr:uid="{778B0A9E-6D98-46E6-86B3-0F6D8850A4C0}"/>
    <cellStyle name="Comma 9 2 3 2 5" xfId="22248" xr:uid="{D5A14D55-93D1-434C-A0DF-5E56E07F0FB1}"/>
    <cellStyle name="Comma 9 2 3 3" xfId="5835" xr:uid="{00000000-0005-0000-0000-000076160000}"/>
    <cellStyle name="Comma 9 2 3 3 2" xfId="10212" xr:uid="{00000000-0005-0000-0000-000077160000}"/>
    <cellStyle name="Comma 9 2 3 3 2 2" xfId="18965" xr:uid="{00000000-0005-0000-0000-000078160000}"/>
    <cellStyle name="Comma 9 2 3 3 2 2 2" xfId="36470" xr:uid="{899E5BDC-4D77-4618-A607-87195B6F051A}"/>
    <cellStyle name="Comma 9 2 3 3 2 3" xfId="27718" xr:uid="{43A76746-4C47-4FD4-A8D1-5D588600D1F3}"/>
    <cellStyle name="Comma 9 2 3 3 3" xfId="14589" xr:uid="{00000000-0005-0000-0000-000079160000}"/>
    <cellStyle name="Comma 9 2 3 3 3 2" xfId="32094" xr:uid="{5F973FD5-0E57-4D7C-9EE1-AA2F9DB50AC5}"/>
    <cellStyle name="Comma 9 2 3 3 4" xfId="23342" xr:uid="{39E89E54-4A8D-4AA8-849A-06B8A920118C}"/>
    <cellStyle name="Comma 9 2 3 4" xfId="8024" xr:uid="{00000000-0005-0000-0000-00007A160000}"/>
    <cellStyle name="Comma 9 2 3 4 2" xfId="16777" xr:uid="{00000000-0005-0000-0000-00007B160000}"/>
    <cellStyle name="Comma 9 2 3 4 2 2" xfId="34282" xr:uid="{0F579F47-4889-4119-A53F-A9E8DFC4A76F}"/>
    <cellStyle name="Comma 9 2 3 4 3" xfId="25530" xr:uid="{28D5FCE3-B26D-4425-8DA2-C8D6B2D319E8}"/>
    <cellStyle name="Comma 9 2 3 5" xfId="12401" xr:uid="{00000000-0005-0000-0000-00007C160000}"/>
    <cellStyle name="Comma 9 2 3 5 2" xfId="29906" xr:uid="{434F1B06-720E-4A0E-B91C-115953E7E55E}"/>
    <cellStyle name="Comma 9 2 3 6" xfId="21154" xr:uid="{B5335080-40C8-4502-B438-B88B2F039780}"/>
    <cellStyle name="Comma 9 2 4" xfId="4192" xr:uid="{00000000-0005-0000-0000-00007D160000}"/>
    <cellStyle name="Comma 9 2 4 2" xfId="6381" xr:uid="{00000000-0005-0000-0000-00007E160000}"/>
    <cellStyle name="Comma 9 2 4 2 2" xfId="10758" xr:uid="{00000000-0005-0000-0000-00007F160000}"/>
    <cellStyle name="Comma 9 2 4 2 2 2" xfId="19511" xr:uid="{00000000-0005-0000-0000-000080160000}"/>
    <cellStyle name="Comma 9 2 4 2 2 2 2" xfId="37016" xr:uid="{B9678720-8EC7-4CC8-9A3A-9AE2324BECF0}"/>
    <cellStyle name="Comma 9 2 4 2 2 3" xfId="28264" xr:uid="{7CC53E51-47FA-4EDF-9745-D62B422B601B}"/>
    <cellStyle name="Comma 9 2 4 2 3" xfId="15135" xr:uid="{00000000-0005-0000-0000-000081160000}"/>
    <cellStyle name="Comma 9 2 4 2 3 2" xfId="32640" xr:uid="{232C80DC-7F8D-417E-81EF-9870AAB40A56}"/>
    <cellStyle name="Comma 9 2 4 2 4" xfId="23888" xr:uid="{E5899FEA-4E60-4806-8447-9FA6B3E161B2}"/>
    <cellStyle name="Comma 9 2 4 3" xfId="8570" xr:uid="{00000000-0005-0000-0000-000082160000}"/>
    <cellStyle name="Comma 9 2 4 3 2" xfId="17323" xr:uid="{00000000-0005-0000-0000-000083160000}"/>
    <cellStyle name="Comma 9 2 4 3 2 2" xfId="34828" xr:uid="{90A2E645-0B56-4FB6-BC31-3A91A00ECEEB}"/>
    <cellStyle name="Comma 9 2 4 3 3" xfId="26076" xr:uid="{D9367D88-2E44-4C75-8A68-BFD100ED98A1}"/>
    <cellStyle name="Comma 9 2 4 4" xfId="12947" xr:uid="{00000000-0005-0000-0000-000084160000}"/>
    <cellStyle name="Comma 9 2 4 4 2" xfId="30452" xr:uid="{9C0007FF-4569-40FD-9C21-BBB5C8B1193B}"/>
    <cellStyle name="Comma 9 2 4 5" xfId="21700" xr:uid="{19D98C27-26A2-490D-B45D-2E02657908FF}"/>
    <cellStyle name="Comma 9 2 5" xfId="5287" xr:uid="{00000000-0005-0000-0000-000085160000}"/>
    <cellStyle name="Comma 9 2 5 2" xfId="9664" xr:uid="{00000000-0005-0000-0000-000086160000}"/>
    <cellStyle name="Comma 9 2 5 2 2" xfId="18417" xr:uid="{00000000-0005-0000-0000-000087160000}"/>
    <cellStyle name="Comma 9 2 5 2 2 2" xfId="35922" xr:uid="{4D28AA9F-672F-46EF-AC00-666FB31D0556}"/>
    <cellStyle name="Comma 9 2 5 2 3" xfId="27170" xr:uid="{3488CA66-90A2-4E1F-84B6-A33D62EDD9D8}"/>
    <cellStyle name="Comma 9 2 5 3" xfId="14041" xr:uid="{00000000-0005-0000-0000-000088160000}"/>
    <cellStyle name="Comma 9 2 5 3 2" xfId="31546" xr:uid="{B9778235-5426-4B5B-91BA-C5A147BC31F1}"/>
    <cellStyle name="Comma 9 2 5 4" xfId="22794" xr:uid="{7D5A75F3-28A0-4D44-8830-CA1A4FABF30F}"/>
    <cellStyle name="Comma 9 2 6" xfId="7476" xr:uid="{00000000-0005-0000-0000-000089160000}"/>
    <cellStyle name="Comma 9 2 6 2" xfId="16229" xr:uid="{00000000-0005-0000-0000-00008A160000}"/>
    <cellStyle name="Comma 9 2 6 2 2" xfId="33734" xr:uid="{F950B2A7-1B05-4947-9981-517EA18B8EF6}"/>
    <cellStyle name="Comma 9 2 6 3" xfId="24982" xr:uid="{647279FD-5722-43DB-B24B-3C54B2B5ADAB}"/>
    <cellStyle name="Comma 9 2 7" xfId="11853" xr:uid="{00000000-0005-0000-0000-00008B160000}"/>
    <cellStyle name="Comma 9 2 7 2" xfId="29358" xr:uid="{91AF7E56-D951-4ED7-A1AB-258FC6C9A84F}"/>
    <cellStyle name="Comma 9 2 8" xfId="20606" xr:uid="{36CAEBDF-7A95-4844-9E50-392DC9897788}"/>
    <cellStyle name="Comma 9 3" xfId="3253" xr:uid="{00000000-0005-0000-0000-00008C160000}"/>
    <cellStyle name="Comma 9 3 2" xfId="3806" xr:uid="{00000000-0005-0000-0000-00008D160000}"/>
    <cellStyle name="Comma 9 3 2 2" xfId="4902" xr:uid="{00000000-0005-0000-0000-00008E160000}"/>
    <cellStyle name="Comma 9 3 2 2 2" xfId="7091" xr:uid="{00000000-0005-0000-0000-00008F160000}"/>
    <cellStyle name="Comma 9 3 2 2 2 2" xfId="11468" xr:uid="{00000000-0005-0000-0000-000090160000}"/>
    <cellStyle name="Comma 9 3 2 2 2 2 2" xfId="20221" xr:uid="{00000000-0005-0000-0000-000091160000}"/>
    <cellStyle name="Comma 9 3 2 2 2 2 2 2" xfId="37726" xr:uid="{E40454C3-35F3-478D-AE30-B6E9F60752FF}"/>
    <cellStyle name="Comma 9 3 2 2 2 2 3" xfId="28974" xr:uid="{5D2EE94B-12EE-4479-9F2C-F681B6B756A0}"/>
    <cellStyle name="Comma 9 3 2 2 2 3" xfId="15845" xr:uid="{00000000-0005-0000-0000-000092160000}"/>
    <cellStyle name="Comma 9 3 2 2 2 3 2" xfId="33350" xr:uid="{A0ABC6DF-BEC5-46F5-9F58-E0F76CBE9BC7}"/>
    <cellStyle name="Comma 9 3 2 2 2 4" xfId="24598" xr:uid="{B425691C-EDF6-46CB-BD4A-6E34EC187281}"/>
    <cellStyle name="Comma 9 3 2 2 3" xfId="9280" xr:uid="{00000000-0005-0000-0000-000093160000}"/>
    <cellStyle name="Comma 9 3 2 2 3 2" xfId="18033" xr:uid="{00000000-0005-0000-0000-000094160000}"/>
    <cellStyle name="Comma 9 3 2 2 3 2 2" xfId="35538" xr:uid="{4B7754C7-46DE-445D-BEDA-99C7C9564E09}"/>
    <cellStyle name="Comma 9 3 2 2 3 3" xfId="26786" xr:uid="{D5331004-F486-481D-B031-1B99DF624DA1}"/>
    <cellStyle name="Comma 9 3 2 2 4" xfId="13657" xr:uid="{00000000-0005-0000-0000-000095160000}"/>
    <cellStyle name="Comma 9 3 2 2 4 2" xfId="31162" xr:uid="{0C8B2041-6533-4128-BC0B-13F769A72A86}"/>
    <cellStyle name="Comma 9 3 2 2 5" xfId="22410" xr:uid="{891B5D7F-F774-4FDF-B0F8-4221EB011B9B}"/>
    <cellStyle name="Comma 9 3 2 3" xfId="5997" xr:uid="{00000000-0005-0000-0000-000096160000}"/>
    <cellStyle name="Comma 9 3 2 3 2" xfId="10374" xr:uid="{00000000-0005-0000-0000-000097160000}"/>
    <cellStyle name="Comma 9 3 2 3 2 2" xfId="19127" xr:uid="{00000000-0005-0000-0000-000098160000}"/>
    <cellStyle name="Comma 9 3 2 3 2 2 2" xfId="36632" xr:uid="{0621075E-FA44-40B9-91A4-6A028CC3BCAE}"/>
    <cellStyle name="Comma 9 3 2 3 2 3" xfId="27880" xr:uid="{F477398E-4097-49EB-9CDA-2E9C65FCDDB7}"/>
    <cellStyle name="Comma 9 3 2 3 3" xfId="14751" xr:uid="{00000000-0005-0000-0000-000099160000}"/>
    <cellStyle name="Comma 9 3 2 3 3 2" xfId="32256" xr:uid="{B09889A5-5866-42AC-85AC-0A7174CF80A3}"/>
    <cellStyle name="Comma 9 3 2 3 4" xfId="23504" xr:uid="{D3B78464-5337-4534-BE31-A398820C1FBA}"/>
    <cellStyle name="Comma 9 3 2 4" xfId="8186" xr:uid="{00000000-0005-0000-0000-00009A160000}"/>
    <cellStyle name="Comma 9 3 2 4 2" xfId="16939" xr:uid="{00000000-0005-0000-0000-00009B160000}"/>
    <cellStyle name="Comma 9 3 2 4 2 2" xfId="34444" xr:uid="{99A82C98-0C6B-4C6D-9D90-38E0B52777EE}"/>
    <cellStyle name="Comma 9 3 2 4 3" xfId="25692" xr:uid="{BA3474B5-0865-49F4-843C-F4F808207446}"/>
    <cellStyle name="Comma 9 3 2 5" xfId="12563" xr:uid="{00000000-0005-0000-0000-00009C160000}"/>
    <cellStyle name="Comma 9 3 2 5 2" xfId="30068" xr:uid="{380020B1-7B93-4C72-8A27-AF9636C7E748}"/>
    <cellStyle name="Comma 9 3 2 6" xfId="21316" xr:uid="{5E68CD80-EFBD-44F3-8327-FC67BA6562BF}"/>
    <cellStyle name="Comma 9 3 3" xfId="4354" xr:uid="{00000000-0005-0000-0000-00009D160000}"/>
    <cellStyle name="Comma 9 3 3 2" xfId="6543" xr:uid="{00000000-0005-0000-0000-00009E160000}"/>
    <cellStyle name="Comma 9 3 3 2 2" xfId="10920" xr:uid="{00000000-0005-0000-0000-00009F160000}"/>
    <cellStyle name="Comma 9 3 3 2 2 2" xfId="19673" xr:uid="{00000000-0005-0000-0000-0000A0160000}"/>
    <cellStyle name="Comma 9 3 3 2 2 2 2" xfId="37178" xr:uid="{4F5F17AE-E933-4D75-8CE9-CFD3D081E98D}"/>
    <cellStyle name="Comma 9 3 3 2 2 3" xfId="28426" xr:uid="{BF149AEB-7B7C-4307-A03F-6E1F9521DA9C}"/>
    <cellStyle name="Comma 9 3 3 2 3" xfId="15297" xr:uid="{00000000-0005-0000-0000-0000A1160000}"/>
    <cellStyle name="Comma 9 3 3 2 3 2" xfId="32802" xr:uid="{6578A777-2262-47FD-AE27-45C397092A44}"/>
    <cellStyle name="Comma 9 3 3 2 4" xfId="24050" xr:uid="{770FB6DE-7FB7-4856-AEAE-75E349BF6335}"/>
    <cellStyle name="Comma 9 3 3 3" xfId="8732" xr:uid="{00000000-0005-0000-0000-0000A2160000}"/>
    <cellStyle name="Comma 9 3 3 3 2" xfId="17485" xr:uid="{00000000-0005-0000-0000-0000A3160000}"/>
    <cellStyle name="Comma 9 3 3 3 2 2" xfId="34990" xr:uid="{CF5A7EC4-0A44-43F1-8600-460F088F4A82}"/>
    <cellStyle name="Comma 9 3 3 3 3" xfId="26238" xr:uid="{B2C056CD-0FCE-4400-9F87-94F402A9484B}"/>
    <cellStyle name="Comma 9 3 3 4" xfId="13109" xr:uid="{00000000-0005-0000-0000-0000A4160000}"/>
    <cellStyle name="Comma 9 3 3 4 2" xfId="30614" xr:uid="{FE7CFE5D-C8D1-4881-ABA4-DE807DC1C2D9}"/>
    <cellStyle name="Comma 9 3 3 5" xfId="21862" xr:uid="{8B1FF882-DB52-4E7B-9326-AE90319938F7}"/>
    <cellStyle name="Comma 9 3 4" xfId="5449" xr:uid="{00000000-0005-0000-0000-0000A5160000}"/>
    <cellStyle name="Comma 9 3 4 2" xfId="9826" xr:uid="{00000000-0005-0000-0000-0000A6160000}"/>
    <cellStyle name="Comma 9 3 4 2 2" xfId="18579" xr:uid="{00000000-0005-0000-0000-0000A7160000}"/>
    <cellStyle name="Comma 9 3 4 2 2 2" xfId="36084" xr:uid="{AA66D03B-90A0-4ACE-8BF6-4B85C3A0C3CE}"/>
    <cellStyle name="Comma 9 3 4 2 3" xfId="27332" xr:uid="{940DD034-C129-4262-972C-57DF424A21FA}"/>
    <cellStyle name="Comma 9 3 4 3" xfId="14203" xr:uid="{00000000-0005-0000-0000-0000A8160000}"/>
    <cellStyle name="Comma 9 3 4 3 2" xfId="31708" xr:uid="{344078D4-3594-4244-ABEF-C98ACE086FFE}"/>
    <cellStyle name="Comma 9 3 4 4" xfId="22956" xr:uid="{49FACBF9-632D-49E6-93A5-A0C764372458}"/>
    <cellStyle name="Comma 9 3 5" xfId="7638" xr:uid="{00000000-0005-0000-0000-0000A9160000}"/>
    <cellStyle name="Comma 9 3 5 2" xfId="16391" xr:uid="{00000000-0005-0000-0000-0000AA160000}"/>
    <cellStyle name="Comma 9 3 5 2 2" xfId="33896" xr:uid="{81F9D786-2282-4892-BA2C-DA3494176670}"/>
    <cellStyle name="Comma 9 3 5 3" xfId="25144" xr:uid="{77589389-5084-4625-B156-40B6B2E2C2F0}"/>
    <cellStyle name="Comma 9 3 6" xfId="12015" xr:uid="{00000000-0005-0000-0000-0000AB160000}"/>
    <cellStyle name="Comma 9 3 6 2" xfId="29520" xr:uid="{1B780C2D-F9DF-4AC7-9336-4D7EF61FD389}"/>
    <cellStyle name="Comma 9 3 7" xfId="20768" xr:uid="{F595B1F1-9BED-4FA3-98AC-8F935F923A45}"/>
    <cellStyle name="Comma 9 4" xfId="3532" xr:uid="{00000000-0005-0000-0000-0000AC160000}"/>
    <cellStyle name="Comma 9 4 2" xfId="4628" xr:uid="{00000000-0005-0000-0000-0000AD160000}"/>
    <cellStyle name="Comma 9 4 2 2" xfId="6817" xr:uid="{00000000-0005-0000-0000-0000AE160000}"/>
    <cellStyle name="Comma 9 4 2 2 2" xfId="11194" xr:uid="{00000000-0005-0000-0000-0000AF160000}"/>
    <cellStyle name="Comma 9 4 2 2 2 2" xfId="19947" xr:uid="{00000000-0005-0000-0000-0000B0160000}"/>
    <cellStyle name="Comma 9 4 2 2 2 2 2" xfId="37452" xr:uid="{7D536638-FAEE-4D87-A892-B93DB38ECFB8}"/>
    <cellStyle name="Comma 9 4 2 2 2 3" xfId="28700" xr:uid="{2A772622-C311-4B9F-BBA5-3B94FB240B82}"/>
    <cellStyle name="Comma 9 4 2 2 3" xfId="15571" xr:uid="{00000000-0005-0000-0000-0000B1160000}"/>
    <cellStyle name="Comma 9 4 2 2 3 2" xfId="33076" xr:uid="{BF4E18FF-BE3F-40CB-934D-601DF2050DE1}"/>
    <cellStyle name="Comma 9 4 2 2 4" xfId="24324" xr:uid="{EE646D7F-F3B9-4978-B5D9-922FA38798BA}"/>
    <cellStyle name="Comma 9 4 2 3" xfId="9006" xr:uid="{00000000-0005-0000-0000-0000B2160000}"/>
    <cellStyle name="Comma 9 4 2 3 2" xfId="17759" xr:uid="{00000000-0005-0000-0000-0000B3160000}"/>
    <cellStyle name="Comma 9 4 2 3 2 2" xfId="35264" xr:uid="{A83B1F3A-F579-45A3-821E-74558B38C4BB}"/>
    <cellStyle name="Comma 9 4 2 3 3" xfId="26512" xr:uid="{1C1FEEF8-5DA2-4B1B-9A10-49EE72E3CA77}"/>
    <cellStyle name="Comma 9 4 2 4" xfId="13383" xr:uid="{00000000-0005-0000-0000-0000B4160000}"/>
    <cellStyle name="Comma 9 4 2 4 2" xfId="30888" xr:uid="{F66103D2-D6ED-45D4-8D63-4191B64AF58D}"/>
    <cellStyle name="Comma 9 4 2 5" xfId="22136" xr:uid="{7816AD8F-0D63-4667-905F-00B2A1B6C1A4}"/>
    <cellStyle name="Comma 9 4 3" xfId="5723" xr:uid="{00000000-0005-0000-0000-0000B5160000}"/>
    <cellStyle name="Comma 9 4 3 2" xfId="10100" xr:uid="{00000000-0005-0000-0000-0000B6160000}"/>
    <cellStyle name="Comma 9 4 3 2 2" xfId="18853" xr:uid="{00000000-0005-0000-0000-0000B7160000}"/>
    <cellStyle name="Comma 9 4 3 2 2 2" xfId="36358" xr:uid="{909E91B0-2EAD-4619-B3E9-2790626EB3BD}"/>
    <cellStyle name="Comma 9 4 3 2 3" xfId="27606" xr:uid="{A6C987BB-7F02-461E-B2BB-BD957BD0729E}"/>
    <cellStyle name="Comma 9 4 3 3" xfId="14477" xr:uid="{00000000-0005-0000-0000-0000B8160000}"/>
    <cellStyle name="Comma 9 4 3 3 2" xfId="31982" xr:uid="{AB3F0563-9E61-4EE1-A37F-D5C7EACA5633}"/>
    <cellStyle name="Comma 9 4 3 4" xfId="23230" xr:uid="{347C7ED8-F9DE-46B0-97E0-8FACF37E0B03}"/>
    <cellStyle name="Comma 9 4 4" xfId="7912" xr:uid="{00000000-0005-0000-0000-0000B9160000}"/>
    <cellStyle name="Comma 9 4 4 2" xfId="16665" xr:uid="{00000000-0005-0000-0000-0000BA160000}"/>
    <cellStyle name="Comma 9 4 4 2 2" xfId="34170" xr:uid="{C58FDDE9-5DD0-4D6A-9B06-FA5362300C71}"/>
    <cellStyle name="Comma 9 4 4 3" xfId="25418" xr:uid="{9ECF7D29-BFB1-44AA-8BE1-D9CCF4EC1C15}"/>
    <cellStyle name="Comma 9 4 5" xfId="12289" xr:uid="{00000000-0005-0000-0000-0000BB160000}"/>
    <cellStyle name="Comma 9 4 5 2" xfId="29794" xr:uid="{D4753128-A23B-4597-9986-67C111A90BC9}"/>
    <cellStyle name="Comma 9 4 6" xfId="21042" xr:uid="{6F65E862-E14E-43A1-815C-C7D03A252F82}"/>
    <cellStyle name="Comma 9 5" xfId="4080" xr:uid="{00000000-0005-0000-0000-0000BC160000}"/>
    <cellStyle name="Comma 9 5 2" xfId="6269" xr:uid="{00000000-0005-0000-0000-0000BD160000}"/>
    <cellStyle name="Comma 9 5 2 2" xfId="10646" xr:uid="{00000000-0005-0000-0000-0000BE160000}"/>
    <cellStyle name="Comma 9 5 2 2 2" xfId="19399" xr:uid="{00000000-0005-0000-0000-0000BF160000}"/>
    <cellStyle name="Comma 9 5 2 2 2 2" xfId="36904" xr:uid="{F1B86C1E-7796-4811-AAB6-8E4299F398C4}"/>
    <cellStyle name="Comma 9 5 2 2 3" xfId="28152" xr:uid="{672CDB4B-3D7F-4D16-8ABE-2091A082D306}"/>
    <cellStyle name="Comma 9 5 2 3" xfId="15023" xr:uid="{00000000-0005-0000-0000-0000C0160000}"/>
    <cellStyle name="Comma 9 5 2 3 2" xfId="32528" xr:uid="{D254A5B1-284B-4BFA-84E9-452292F5F166}"/>
    <cellStyle name="Comma 9 5 2 4" xfId="23776" xr:uid="{B555C424-9B96-4ECA-82F2-7267B275A4FB}"/>
    <cellStyle name="Comma 9 5 3" xfId="8458" xr:uid="{00000000-0005-0000-0000-0000C1160000}"/>
    <cellStyle name="Comma 9 5 3 2" xfId="17211" xr:uid="{00000000-0005-0000-0000-0000C2160000}"/>
    <cellStyle name="Comma 9 5 3 2 2" xfId="34716" xr:uid="{8118888B-820E-4DDD-97B9-2C5DB0DFF418}"/>
    <cellStyle name="Comma 9 5 3 3" xfId="25964" xr:uid="{C096D010-2F16-483C-BB00-B900F24B2AE3}"/>
    <cellStyle name="Comma 9 5 4" xfId="12835" xr:uid="{00000000-0005-0000-0000-0000C3160000}"/>
    <cellStyle name="Comma 9 5 4 2" xfId="30340" xr:uid="{EE2EA277-9F6E-4C44-BF04-13BA9CB12FBB}"/>
    <cellStyle name="Comma 9 5 5" xfId="21588" xr:uid="{546EC8B5-D9C3-4C12-81F8-D026F004C222}"/>
    <cellStyle name="Comma 9 6" xfId="5175" xr:uid="{00000000-0005-0000-0000-0000C4160000}"/>
    <cellStyle name="Comma 9 6 2" xfId="9552" xr:uid="{00000000-0005-0000-0000-0000C5160000}"/>
    <cellStyle name="Comma 9 6 2 2" xfId="18305" xr:uid="{00000000-0005-0000-0000-0000C6160000}"/>
    <cellStyle name="Comma 9 6 2 2 2" xfId="35810" xr:uid="{5C5ABDE1-C6DB-48BA-A289-67781157A80B}"/>
    <cellStyle name="Comma 9 6 2 3" xfId="27058" xr:uid="{72E60D39-02B5-452F-B1AF-AC75FE1C34B0}"/>
    <cellStyle name="Comma 9 6 3" xfId="13929" xr:uid="{00000000-0005-0000-0000-0000C7160000}"/>
    <cellStyle name="Comma 9 6 3 2" xfId="31434" xr:uid="{5D279458-DDEC-4143-8A4A-B9DE01E4E5B2}"/>
    <cellStyle name="Comma 9 6 4" xfId="22682" xr:uid="{C7407069-E0CC-40F3-A61D-CA516C55DEC2}"/>
    <cellStyle name="Comma 9 7" xfId="7364" xr:uid="{00000000-0005-0000-0000-0000C8160000}"/>
    <cellStyle name="Comma 9 7 2" xfId="16117" xr:uid="{00000000-0005-0000-0000-0000C9160000}"/>
    <cellStyle name="Comma 9 7 2 2" xfId="33622" xr:uid="{8BD71993-1725-4A23-9BD9-CE0F368CA7C5}"/>
    <cellStyle name="Comma 9 7 3" xfId="24870" xr:uid="{D55A854E-220B-4763-9B10-0F1414A2AC01}"/>
    <cellStyle name="Comma 9 8" xfId="11741" xr:uid="{00000000-0005-0000-0000-0000CA160000}"/>
    <cellStyle name="Comma 9 8 2" xfId="29246" xr:uid="{3A853083-C2F9-4765-B2B2-D322C5792EF7}"/>
    <cellStyle name="Comma 9 9" xfId="20494" xr:uid="{35558E77-3715-4DBC-A67F-F2191302533B}"/>
    <cellStyle name="Currency" xfId="83" xr:uid="{00000000-0005-0000-0000-0000CB160000}"/>
    <cellStyle name="Currency [0]" xfId="84" xr:uid="{00000000-0005-0000-0000-0000CC160000}"/>
    <cellStyle name="Currency [0] 2" xfId="85" xr:uid="{00000000-0005-0000-0000-0000CD160000}"/>
    <cellStyle name="Currency [0] 2 2" xfId="86" xr:uid="{00000000-0005-0000-0000-0000CE160000}"/>
    <cellStyle name="Currency [0] 2 2 2" xfId="87" xr:uid="{00000000-0005-0000-0000-0000CF160000}"/>
    <cellStyle name="Currency [0] 2 2 2 2" xfId="88" xr:uid="{00000000-0005-0000-0000-0000D0160000}"/>
    <cellStyle name="Currency [0] 2 2 3" xfId="89" xr:uid="{00000000-0005-0000-0000-0000D1160000}"/>
    <cellStyle name="Currency [0] 2 2 3 2" xfId="90" xr:uid="{00000000-0005-0000-0000-0000D2160000}"/>
    <cellStyle name="Currency [0] 2 2 4" xfId="91" xr:uid="{00000000-0005-0000-0000-0000D3160000}"/>
    <cellStyle name="Currency [0] 2 2 4 2" xfId="92" xr:uid="{00000000-0005-0000-0000-0000D4160000}"/>
    <cellStyle name="Currency [0] 2 2 5" xfId="93" xr:uid="{00000000-0005-0000-0000-0000D5160000}"/>
    <cellStyle name="Currency [0] 2 3" xfId="94" xr:uid="{00000000-0005-0000-0000-0000D6160000}"/>
    <cellStyle name="Currency [0] 2 3 2" xfId="95" xr:uid="{00000000-0005-0000-0000-0000D7160000}"/>
    <cellStyle name="Currency [0] 2 4" xfId="96" xr:uid="{00000000-0005-0000-0000-0000D8160000}"/>
    <cellStyle name="Currency [0] 2 4 2" xfId="97" xr:uid="{00000000-0005-0000-0000-0000D9160000}"/>
    <cellStyle name="Currency [0] 2 5" xfId="98" xr:uid="{00000000-0005-0000-0000-0000DA160000}"/>
    <cellStyle name="Currency [0] 2 5 2" xfId="99" xr:uid="{00000000-0005-0000-0000-0000DB160000}"/>
    <cellStyle name="Currency [0] 2 6" xfId="100" xr:uid="{00000000-0005-0000-0000-0000DC160000}"/>
    <cellStyle name="Currency [0] 3" xfId="101" xr:uid="{00000000-0005-0000-0000-0000DD160000}"/>
    <cellStyle name="Currency [0] 3 2" xfId="102" xr:uid="{00000000-0005-0000-0000-0000DE160000}"/>
    <cellStyle name="Currency [0] 3 2 2" xfId="103" xr:uid="{00000000-0005-0000-0000-0000DF160000}"/>
    <cellStyle name="Currency [0] 3 3" xfId="104" xr:uid="{00000000-0005-0000-0000-0000E0160000}"/>
    <cellStyle name="Currency [0] 3 3 2" xfId="105" xr:uid="{00000000-0005-0000-0000-0000E1160000}"/>
    <cellStyle name="Currency [0] 3 4" xfId="106" xr:uid="{00000000-0005-0000-0000-0000E2160000}"/>
    <cellStyle name="Currency [0] 3 4 2" xfId="107" xr:uid="{00000000-0005-0000-0000-0000E3160000}"/>
    <cellStyle name="Currency [0] 3 5" xfId="108" xr:uid="{00000000-0005-0000-0000-0000E4160000}"/>
    <cellStyle name="Currency [0] 4" xfId="109" xr:uid="{00000000-0005-0000-0000-0000E5160000}"/>
    <cellStyle name="Currency [0] 4 2" xfId="110" xr:uid="{00000000-0005-0000-0000-0000E6160000}"/>
    <cellStyle name="Currency [0] 5" xfId="111" xr:uid="{00000000-0005-0000-0000-0000E7160000}"/>
    <cellStyle name="Currency [0] 5 2" xfId="112" xr:uid="{00000000-0005-0000-0000-0000E8160000}"/>
    <cellStyle name="Currency [0] 6" xfId="113" xr:uid="{00000000-0005-0000-0000-0000E9160000}"/>
    <cellStyle name="Currency [0] 6 2" xfId="114" xr:uid="{00000000-0005-0000-0000-0000EA160000}"/>
    <cellStyle name="Currency [0] 7" xfId="115" xr:uid="{00000000-0005-0000-0000-0000EB160000}"/>
    <cellStyle name="Currency 10" xfId="116" xr:uid="{00000000-0005-0000-0000-0000EC160000}"/>
    <cellStyle name="Currency 10 2" xfId="117" xr:uid="{00000000-0005-0000-0000-0000ED160000}"/>
    <cellStyle name="Currency 11" xfId="118" xr:uid="{00000000-0005-0000-0000-0000EE160000}"/>
    <cellStyle name="Currency 11 2" xfId="119" xr:uid="{00000000-0005-0000-0000-0000EF160000}"/>
    <cellStyle name="Currency 12" xfId="120" xr:uid="{00000000-0005-0000-0000-0000F0160000}"/>
    <cellStyle name="Currency 12 2" xfId="121" xr:uid="{00000000-0005-0000-0000-0000F1160000}"/>
    <cellStyle name="Currency 13" xfId="122" xr:uid="{00000000-0005-0000-0000-0000F2160000}"/>
    <cellStyle name="Currency 13 2" xfId="123" xr:uid="{00000000-0005-0000-0000-0000F3160000}"/>
    <cellStyle name="Currency 14" xfId="124" xr:uid="{00000000-0005-0000-0000-0000F4160000}"/>
    <cellStyle name="Currency 15" xfId="125" xr:uid="{00000000-0005-0000-0000-0000F5160000}"/>
    <cellStyle name="Currency 2" xfId="126" xr:uid="{00000000-0005-0000-0000-0000F6160000}"/>
    <cellStyle name="Currency 2 2" xfId="127" xr:uid="{00000000-0005-0000-0000-0000F7160000}"/>
    <cellStyle name="Currency 2 2 2" xfId="128" xr:uid="{00000000-0005-0000-0000-0000F8160000}"/>
    <cellStyle name="Currency 2 2 2 2" xfId="129" xr:uid="{00000000-0005-0000-0000-0000F9160000}"/>
    <cellStyle name="Currency 2 2 3" xfId="130" xr:uid="{00000000-0005-0000-0000-0000FA160000}"/>
    <cellStyle name="Currency 2 2 3 2" xfId="131" xr:uid="{00000000-0005-0000-0000-0000FB160000}"/>
    <cellStyle name="Currency 2 2 4" xfId="132" xr:uid="{00000000-0005-0000-0000-0000FC160000}"/>
    <cellStyle name="Currency 2 2 4 2" xfId="133" xr:uid="{00000000-0005-0000-0000-0000FD160000}"/>
    <cellStyle name="Currency 2 2 5" xfId="134" xr:uid="{00000000-0005-0000-0000-0000FE160000}"/>
    <cellStyle name="Currency 2 3" xfId="135" xr:uid="{00000000-0005-0000-0000-0000FF160000}"/>
    <cellStyle name="Currency 2 3 2" xfId="136" xr:uid="{00000000-0005-0000-0000-000000170000}"/>
    <cellStyle name="Currency 2 4" xfId="137" xr:uid="{00000000-0005-0000-0000-000001170000}"/>
    <cellStyle name="Currency 2 4 2" xfId="138" xr:uid="{00000000-0005-0000-0000-000002170000}"/>
    <cellStyle name="Currency 2 5" xfId="139" xr:uid="{00000000-0005-0000-0000-000003170000}"/>
    <cellStyle name="Currency 2 5 2" xfId="140" xr:uid="{00000000-0005-0000-0000-000004170000}"/>
    <cellStyle name="Currency 2 6" xfId="141" xr:uid="{00000000-0005-0000-0000-000005170000}"/>
    <cellStyle name="Currency 3" xfId="142" xr:uid="{00000000-0005-0000-0000-000006170000}"/>
    <cellStyle name="Currency 3 2" xfId="143" xr:uid="{00000000-0005-0000-0000-000007170000}"/>
    <cellStyle name="Currency 3 2 2" xfId="144" xr:uid="{00000000-0005-0000-0000-000008170000}"/>
    <cellStyle name="Currency 3 3" xfId="145" xr:uid="{00000000-0005-0000-0000-000009170000}"/>
    <cellStyle name="Currency 3 3 2" xfId="146" xr:uid="{00000000-0005-0000-0000-00000A170000}"/>
    <cellStyle name="Currency 3 4" xfId="147" xr:uid="{00000000-0005-0000-0000-00000B170000}"/>
    <cellStyle name="Currency 3 4 2" xfId="148" xr:uid="{00000000-0005-0000-0000-00000C170000}"/>
    <cellStyle name="Currency 3 5" xfId="149" xr:uid="{00000000-0005-0000-0000-00000D170000}"/>
    <cellStyle name="Currency 4" xfId="150" xr:uid="{00000000-0005-0000-0000-00000E170000}"/>
    <cellStyle name="Currency 4 2" xfId="151" xr:uid="{00000000-0005-0000-0000-00000F170000}"/>
    <cellStyle name="Currency 4 2 2" xfId="152" xr:uid="{00000000-0005-0000-0000-000010170000}"/>
    <cellStyle name="Currency 4 3" xfId="153" xr:uid="{00000000-0005-0000-0000-000011170000}"/>
    <cellStyle name="Currency 4 3 2" xfId="154" xr:uid="{00000000-0005-0000-0000-000012170000}"/>
    <cellStyle name="Currency 4 4" xfId="155" xr:uid="{00000000-0005-0000-0000-000013170000}"/>
    <cellStyle name="Currency 4 4 2" xfId="156" xr:uid="{00000000-0005-0000-0000-000014170000}"/>
    <cellStyle name="Currency 4 5" xfId="157" xr:uid="{00000000-0005-0000-0000-000015170000}"/>
    <cellStyle name="Currency 5" xfId="158" xr:uid="{00000000-0005-0000-0000-000016170000}"/>
    <cellStyle name="Currency 5 2" xfId="159" xr:uid="{00000000-0005-0000-0000-000017170000}"/>
    <cellStyle name="Currency 5 2 2" xfId="160" xr:uid="{00000000-0005-0000-0000-000018170000}"/>
    <cellStyle name="Currency 5 3" xfId="161" xr:uid="{00000000-0005-0000-0000-000019170000}"/>
    <cellStyle name="Currency 5 3 2" xfId="162" xr:uid="{00000000-0005-0000-0000-00001A170000}"/>
    <cellStyle name="Currency 5 4" xfId="163" xr:uid="{00000000-0005-0000-0000-00001B170000}"/>
    <cellStyle name="Currency 5 4 2" xfId="164" xr:uid="{00000000-0005-0000-0000-00001C170000}"/>
    <cellStyle name="Currency 5 5" xfId="165" xr:uid="{00000000-0005-0000-0000-00001D170000}"/>
    <cellStyle name="Currency 6" xfId="166" xr:uid="{00000000-0005-0000-0000-00001E170000}"/>
    <cellStyle name="Currency 6 2" xfId="167" xr:uid="{00000000-0005-0000-0000-00001F170000}"/>
    <cellStyle name="Currency 7" xfId="168" xr:uid="{00000000-0005-0000-0000-000020170000}"/>
    <cellStyle name="Currency 7 2" xfId="169" xr:uid="{00000000-0005-0000-0000-000021170000}"/>
    <cellStyle name="Currency 8" xfId="170" xr:uid="{00000000-0005-0000-0000-000022170000}"/>
    <cellStyle name="Currency 8 2" xfId="171" xr:uid="{00000000-0005-0000-0000-000023170000}"/>
    <cellStyle name="Currency 9" xfId="172" xr:uid="{00000000-0005-0000-0000-000024170000}"/>
    <cellStyle name="Currency 9 2" xfId="173" xr:uid="{00000000-0005-0000-0000-000025170000}"/>
    <cellStyle name="DateStyle" xfId="174" xr:uid="{00000000-0005-0000-0000-000026170000}"/>
    <cellStyle name="DateTimeStyle" xfId="175" xr:uid="{00000000-0005-0000-0000-000027170000}"/>
    <cellStyle name="Decimal" xfId="176" xr:uid="{00000000-0005-0000-0000-000028170000}"/>
    <cellStyle name="DecimalWithBorder" xfId="177" xr:uid="{00000000-0005-0000-0000-000029170000}"/>
    <cellStyle name="DecimalWithBorder 2" xfId="178" xr:uid="{00000000-0005-0000-0000-00002A170000}"/>
    <cellStyle name="DecimalWithBorder 2 2" xfId="179" xr:uid="{00000000-0005-0000-0000-00002B170000}"/>
    <cellStyle name="DecimalWithBorder 2 3" xfId="180" xr:uid="{00000000-0005-0000-0000-00002C170000}"/>
    <cellStyle name="DecimalWithBorder 2 4" xfId="181" xr:uid="{00000000-0005-0000-0000-00002D170000}"/>
    <cellStyle name="DecimalWithBorder 3" xfId="182" xr:uid="{00000000-0005-0000-0000-00002E170000}"/>
    <cellStyle name="DecimalWithBorder 4" xfId="183" xr:uid="{00000000-0005-0000-0000-00002F170000}"/>
    <cellStyle name="DecimalWithBorder 5" xfId="184" xr:uid="{00000000-0005-0000-0000-000030170000}"/>
    <cellStyle name="Énfasis1 2" xfId="185" xr:uid="{00000000-0005-0000-0000-000031170000}"/>
    <cellStyle name="Énfasis1 2 2" xfId="186" xr:uid="{00000000-0005-0000-0000-000032170000}"/>
    <cellStyle name="EuroCurrency" xfId="187" xr:uid="{00000000-0005-0000-0000-000033170000}"/>
    <cellStyle name="EuroCurrencyWithBorder" xfId="188" xr:uid="{00000000-0005-0000-0000-000034170000}"/>
    <cellStyle name="EuroCurrencyWithBorder 2" xfId="189" xr:uid="{00000000-0005-0000-0000-000035170000}"/>
    <cellStyle name="EuroCurrencyWithBorder 2 2" xfId="190" xr:uid="{00000000-0005-0000-0000-000036170000}"/>
    <cellStyle name="EuroCurrencyWithBorder 2 3" xfId="191" xr:uid="{00000000-0005-0000-0000-000037170000}"/>
    <cellStyle name="EuroCurrencyWithBorder 2 4" xfId="192" xr:uid="{00000000-0005-0000-0000-000038170000}"/>
    <cellStyle name="EuroCurrencyWithBorder 3" xfId="193" xr:uid="{00000000-0005-0000-0000-000039170000}"/>
    <cellStyle name="EuroCurrencyWithBorder 4" xfId="194" xr:uid="{00000000-0005-0000-0000-00003A170000}"/>
    <cellStyle name="EuroCurrencyWithBorder 5" xfId="195" xr:uid="{00000000-0005-0000-0000-00003B170000}"/>
    <cellStyle name="Excel Built-in 40% - Accent3" xfId="3372" xr:uid="{00000000-0005-0000-0000-00003C170000}"/>
    <cellStyle name="HeaderStyle" xfId="196" xr:uid="{00000000-0005-0000-0000-00003D170000}"/>
    <cellStyle name="HeaderSubTop" xfId="197" xr:uid="{00000000-0005-0000-0000-00003E170000}"/>
    <cellStyle name="HeaderSubTopNoBold" xfId="198" xr:uid="{00000000-0005-0000-0000-00003F170000}"/>
    <cellStyle name="HeaderTopBuyer" xfId="199" xr:uid="{00000000-0005-0000-0000-000040170000}"/>
    <cellStyle name="HeaderTopStyle" xfId="200" xr:uid="{00000000-0005-0000-0000-000041170000}"/>
    <cellStyle name="HeaderTopStyleAlignRight" xfId="201" xr:uid="{00000000-0005-0000-0000-000042170000}"/>
    <cellStyle name="Hipervínculo" xfId="3924" builtinId="8"/>
    <cellStyle name="MainTitle" xfId="202" xr:uid="{00000000-0005-0000-0000-000044170000}"/>
    <cellStyle name="MainTitle 2" xfId="203" xr:uid="{00000000-0005-0000-0000-000045170000}"/>
    <cellStyle name="MainTitle 2 2" xfId="204" xr:uid="{00000000-0005-0000-0000-000046170000}"/>
    <cellStyle name="MainTitle 2 3" xfId="205" xr:uid="{00000000-0005-0000-0000-000047170000}"/>
    <cellStyle name="MainTitle 2 4" xfId="206" xr:uid="{00000000-0005-0000-0000-000048170000}"/>
    <cellStyle name="MainTitle 3" xfId="207" xr:uid="{00000000-0005-0000-0000-000049170000}"/>
    <cellStyle name="MainTitle 4" xfId="208" xr:uid="{00000000-0005-0000-0000-00004A170000}"/>
    <cellStyle name="MainTitle 5" xfId="209" xr:uid="{00000000-0005-0000-0000-00004B170000}"/>
    <cellStyle name="Millares" xfId="3" builtinId="3"/>
    <cellStyle name="Millares 10" xfId="210" xr:uid="{00000000-0005-0000-0000-00004D170000}"/>
    <cellStyle name="Millares 10 10" xfId="7224" xr:uid="{00000000-0005-0000-0000-00004E170000}"/>
    <cellStyle name="Millares 10 10 2" xfId="15977" xr:uid="{00000000-0005-0000-0000-00004F170000}"/>
    <cellStyle name="Millares 10 10 2 2" xfId="33482" xr:uid="{31F1D166-098B-4167-AFAC-AD44BC1044EA}"/>
    <cellStyle name="Millares 10 10 3" xfId="24730" xr:uid="{4DE4DCAC-F941-4612-8937-E8C282A97868}"/>
    <cellStyle name="Millares 10 11" xfId="11601" xr:uid="{00000000-0005-0000-0000-000050170000}"/>
    <cellStyle name="Millares 10 11 2" xfId="29106" xr:uid="{F148845A-20F1-4514-9C90-42DF10CC0485}"/>
    <cellStyle name="Millares 10 12" xfId="20354" xr:uid="{36916A2F-BE63-4E09-8E44-B9338BB15FB7}"/>
    <cellStyle name="Millares 10 2" xfId="211" xr:uid="{00000000-0005-0000-0000-000051170000}"/>
    <cellStyle name="Millares 10 2 10" xfId="11602" xr:uid="{00000000-0005-0000-0000-000052170000}"/>
    <cellStyle name="Millares 10 2 10 2" xfId="29107" xr:uid="{59345451-0060-47C2-8F6F-7A439779DD1D}"/>
    <cellStyle name="Millares 10 2 11" xfId="20355" xr:uid="{E9783B53-84A9-40E7-B856-DC5DA686CA89}"/>
    <cellStyle name="Millares 10 2 2" xfId="2941" xr:uid="{00000000-0005-0000-0000-000053170000}"/>
    <cellStyle name="Millares 10 2 2 2" xfId="3053" xr:uid="{00000000-0005-0000-0000-000054170000}"/>
    <cellStyle name="Millares 10 2 2 2 2" xfId="3329" xr:uid="{00000000-0005-0000-0000-000055170000}"/>
    <cellStyle name="Millares 10 2 2 2 2 2" xfId="3882" xr:uid="{00000000-0005-0000-0000-000056170000}"/>
    <cellStyle name="Millares 10 2 2 2 2 2 2" xfId="4978" xr:uid="{00000000-0005-0000-0000-000057170000}"/>
    <cellStyle name="Millares 10 2 2 2 2 2 2 2" xfId="7167" xr:uid="{00000000-0005-0000-0000-000058170000}"/>
    <cellStyle name="Millares 10 2 2 2 2 2 2 2 2" xfId="11544" xr:uid="{00000000-0005-0000-0000-000059170000}"/>
    <cellStyle name="Millares 10 2 2 2 2 2 2 2 2 2" xfId="20297" xr:uid="{00000000-0005-0000-0000-00005A170000}"/>
    <cellStyle name="Millares 10 2 2 2 2 2 2 2 2 2 2" xfId="37802" xr:uid="{FC13DAFD-2470-42A9-8A80-86AACDF4D340}"/>
    <cellStyle name="Millares 10 2 2 2 2 2 2 2 2 3" xfId="29050" xr:uid="{B4B18289-2F97-494B-A413-1FCEA01C25DC}"/>
    <cellStyle name="Millares 10 2 2 2 2 2 2 2 3" xfId="15921" xr:uid="{00000000-0005-0000-0000-00005B170000}"/>
    <cellStyle name="Millares 10 2 2 2 2 2 2 2 3 2" xfId="33426" xr:uid="{3F636880-8049-4DD4-94C7-E2DB252B5505}"/>
    <cellStyle name="Millares 10 2 2 2 2 2 2 2 4" xfId="24674" xr:uid="{A9199A7C-64A5-4637-8822-A22A8CF4DDA4}"/>
    <cellStyle name="Millares 10 2 2 2 2 2 2 3" xfId="9356" xr:uid="{00000000-0005-0000-0000-00005C170000}"/>
    <cellStyle name="Millares 10 2 2 2 2 2 2 3 2" xfId="18109" xr:uid="{00000000-0005-0000-0000-00005D170000}"/>
    <cellStyle name="Millares 10 2 2 2 2 2 2 3 2 2" xfId="35614" xr:uid="{8A97505F-5BC3-430B-BBED-FE7A02861F51}"/>
    <cellStyle name="Millares 10 2 2 2 2 2 2 3 3" xfId="26862" xr:uid="{9F7E6C5C-DD6E-4CDE-BF78-C93E25453A40}"/>
    <cellStyle name="Millares 10 2 2 2 2 2 2 4" xfId="13733" xr:uid="{00000000-0005-0000-0000-00005E170000}"/>
    <cellStyle name="Millares 10 2 2 2 2 2 2 4 2" xfId="31238" xr:uid="{913C2A75-0ADB-4938-92A7-02FC4134953D}"/>
    <cellStyle name="Millares 10 2 2 2 2 2 2 5" xfId="22486" xr:uid="{224E4329-C5B6-4EF9-8DEA-4ABB946CC2E0}"/>
    <cellStyle name="Millares 10 2 2 2 2 2 3" xfId="6073" xr:uid="{00000000-0005-0000-0000-00005F170000}"/>
    <cellStyle name="Millares 10 2 2 2 2 2 3 2" xfId="10450" xr:uid="{00000000-0005-0000-0000-000060170000}"/>
    <cellStyle name="Millares 10 2 2 2 2 2 3 2 2" xfId="19203" xr:uid="{00000000-0005-0000-0000-000061170000}"/>
    <cellStyle name="Millares 10 2 2 2 2 2 3 2 2 2" xfId="36708" xr:uid="{2055E45A-95B5-47F8-AA5F-774B5716E65A}"/>
    <cellStyle name="Millares 10 2 2 2 2 2 3 2 3" xfId="27956" xr:uid="{0E864079-E6DE-4939-BEFC-9B6324E3023B}"/>
    <cellStyle name="Millares 10 2 2 2 2 2 3 3" xfId="14827" xr:uid="{00000000-0005-0000-0000-000062170000}"/>
    <cellStyle name="Millares 10 2 2 2 2 2 3 3 2" xfId="32332" xr:uid="{FB33574A-BD24-4E21-BB69-CEDF31B8CF86}"/>
    <cellStyle name="Millares 10 2 2 2 2 2 3 4" xfId="23580" xr:uid="{16E9C735-A8AB-407D-9916-37CC90CE3968}"/>
    <cellStyle name="Millares 10 2 2 2 2 2 4" xfId="8262" xr:uid="{00000000-0005-0000-0000-000063170000}"/>
    <cellStyle name="Millares 10 2 2 2 2 2 4 2" xfId="17015" xr:uid="{00000000-0005-0000-0000-000064170000}"/>
    <cellStyle name="Millares 10 2 2 2 2 2 4 2 2" xfId="34520" xr:uid="{BFDFE4AF-8E40-4DEE-A53A-9E5A95F33BCB}"/>
    <cellStyle name="Millares 10 2 2 2 2 2 4 3" xfId="25768" xr:uid="{24032201-3534-4635-AE04-3A17F77093D2}"/>
    <cellStyle name="Millares 10 2 2 2 2 2 5" xfId="12639" xr:uid="{00000000-0005-0000-0000-000065170000}"/>
    <cellStyle name="Millares 10 2 2 2 2 2 5 2" xfId="30144" xr:uid="{7600B440-1014-43F0-B92E-B6C23863F7BA}"/>
    <cellStyle name="Millares 10 2 2 2 2 2 6" xfId="21392" xr:uid="{C5C31AD5-2677-43E0-9AA1-3F537892FE62}"/>
    <cellStyle name="Millares 10 2 2 2 2 3" xfId="4430" xr:uid="{00000000-0005-0000-0000-000066170000}"/>
    <cellStyle name="Millares 10 2 2 2 2 3 2" xfId="6619" xr:uid="{00000000-0005-0000-0000-000067170000}"/>
    <cellStyle name="Millares 10 2 2 2 2 3 2 2" xfId="10996" xr:uid="{00000000-0005-0000-0000-000068170000}"/>
    <cellStyle name="Millares 10 2 2 2 2 3 2 2 2" xfId="19749" xr:uid="{00000000-0005-0000-0000-000069170000}"/>
    <cellStyle name="Millares 10 2 2 2 2 3 2 2 2 2" xfId="37254" xr:uid="{96C1A6DC-6F93-4852-82F5-F369DF619558}"/>
    <cellStyle name="Millares 10 2 2 2 2 3 2 2 3" xfId="28502" xr:uid="{13959317-FDCA-4B46-B28D-B795EFCA4DD1}"/>
    <cellStyle name="Millares 10 2 2 2 2 3 2 3" xfId="15373" xr:uid="{00000000-0005-0000-0000-00006A170000}"/>
    <cellStyle name="Millares 10 2 2 2 2 3 2 3 2" xfId="32878" xr:uid="{43BF657C-6433-4E0A-A6F8-E2BEF83B91C4}"/>
    <cellStyle name="Millares 10 2 2 2 2 3 2 4" xfId="24126" xr:uid="{D29B40F0-B526-4F31-993C-E490B1CF7A05}"/>
    <cellStyle name="Millares 10 2 2 2 2 3 3" xfId="8808" xr:uid="{00000000-0005-0000-0000-00006B170000}"/>
    <cellStyle name="Millares 10 2 2 2 2 3 3 2" xfId="17561" xr:uid="{00000000-0005-0000-0000-00006C170000}"/>
    <cellStyle name="Millares 10 2 2 2 2 3 3 2 2" xfId="35066" xr:uid="{3D02BBBB-5767-4745-88BA-D3F26B8FCB63}"/>
    <cellStyle name="Millares 10 2 2 2 2 3 3 3" xfId="26314" xr:uid="{B3E05009-DC99-4D91-A106-657F29C03BDB}"/>
    <cellStyle name="Millares 10 2 2 2 2 3 4" xfId="13185" xr:uid="{00000000-0005-0000-0000-00006D170000}"/>
    <cellStyle name="Millares 10 2 2 2 2 3 4 2" xfId="30690" xr:uid="{97C6FECD-110D-4B04-AFFF-270952DB0714}"/>
    <cellStyle name="Millares 10 2 2 2 2 3 5" xfId="21938" xr:uid="{2856CFD2-F83F-4512-A095-E15F66928F41}"/>
    <cellStyle name="Millares 10 2 2 2 2 4" xfId="5525" xr:uid="{00000000-0005-0000-0000-00006E170000}"/>
    <cellStyle name="Millares 10 2 2 2 2 4 2" xfId="9902" xr:uid="{00000000-0005-0000-0000-00006F170000}"/>
    <cellStyle name="Millares 10 2 2 2 2 4 2 2" xfId="18655" xr:uid="{00000000-0005-0000-0000-000070170000}"/>
    <cellStyle name="Millares 10 2 2 2 2 4 2 2 2" xfId="36160" xr:uid="{C025847B-F3B0-4EDF-8CE4-10C5820BCBB7}"/>
    <cellStyle name="Millares 10 2 2 2 2 4 2 3" xfId="27408" xr:uid="{FC04110B-7825-41CC-878B-A9FABA939E37}"/>
    <cellStyle name="Millares 10 2 2 2 2 4 3" xfId="14279" xr:uid="{00000000-0005-0000-0000-000071170000}"/>
    <cellStyle name="Millares 10 2 2 2 2 4 3 2" xfId="31784" xr:uid="{03BE7592-6787-4E63-9716-0690D42BDC4C}"/>
    <cellStyle name="Millares 10 2 2 2 2 4 4" xfId="23032" xr:uid="{9389805C-101A-476A-850F-55AEA263A1CC}"/>
    <cellStyle name="Millares 10 2 2 2 2 5" xfId="7714" xr:uid="{00000000-0005-0000-0000-000072170000}"/>
    <cellStyle name="Millares 10 2 2 2 2 5 2" xfId="16467" xr:uid="{00000000-0005-0000-0000-000073170000}"/>
    <cellStyle name="Millares 10 2 2 2 2 5 2 2" xfId="33972" xr:uid="{D7CFEC15-D763-4E93-A6BB-F6EC8BA979C3}"/>
    <cellStyle name="Millares 10 2 2 2 2 5 3" xfId="25220" xr:uid="{0A245C33-B51E-4607-B2C7-15C7729C0FB3}"/>
    <cellStyle name="Millares 10 2 2 2 2 6" xfId="12091" xr:uid="{00000000-0005-0000-0000-000074170000}"/>
    <cellStyle name="Millares 10 2 2 2 2 6 2" xfId="29596" xr:uid="{F656E53C-3917-456B-8868-C4C90555619B}"/>
    <cellStyle name="Millares 10 2 2 2 2 7" xfId="20844" xr:uid="{34AFB30C-7EAB-4B65-B923-AAEDCE47548C}"/>
    <cellStyle name="Millares 10 2 2 2 3" xfId="3608" xr:uid="{00000000-0005-0000-0000-000075170000}"/>
    <cellStyle name="Millares 10 2 2 2 3 2" xfId="4704" xr:uid="{00000000-0005-0000-0000-000076170000}"/>
    <cellStyle name="Millares 10 2 2 2 3 2 2" xfId="6893" xr:uid="{00000000-0005-0000-0000-000077170000}"/>
    <cellStyle name="Millares 10 2 2 2 3 2 2 2" xfId="11270" xr:uid="{00000000-0005-0000-0000-000078170000}"/>
    <cellStyle name="Millares 10 2 2 2 3 2 2 2 2" xfId="20023" xr:uid="{00000000-0005-0000-0000-000079170000}"/>
    <cellStyle name="Millares 10 2 2 2 3 2 2 2 2 2" xfId="37528" xr:uid="{C5D0EF4E-B084-4994-B1E6-D303DA2C7CB0}"/>
    <cellStyle name="Millares 10 2 2 2 3 2 2 2 3" xfId="28776" xr:uid="{19DAC412-BE10-4139-912A-FF03DF006501}"/>
    <cellStyle name="Millares 10 2 2 2 3 2 2 3" xfId="15647" xr:uid="{00000000-0005-0000-0000-00007A170000}"/>
    <cellStyle name="Millares 10 2 2 2 3 2 2 3 2" xfId="33152" xr:uid="{92F4C02E-FC09-4FD1-AA1C-6BD714C6EA38}"/>
    <cellStyle name="Millares 10 2 2 2 3 2 2 4" xfId="24400" xr:uid="{A290B557-537B-4A1B-9374-5AF930FDFCCE}"/>
    <cellStyle name="Millares 10 2 2 2 3 2 3" xfId="9082" xr:uid="{00000000-0005-0000-0000-00007B170000}"/>
    <cellStyle name="Millares 10 2 2 2 3 2 3 2" xfId="17835" xr:uid="{00000000-0005-0000-0000-00007C170000}"/>
    <cellStyle name="Millares 10 2 2 2 3 2 3 2 2" xfId="35340" xr:uid="{9FB4F7F8-3548-4D03-871E-E2E40C429889}"/>
    <cellStyle name="Millares 10 2 2 2 3 2 3 3" xfId="26588" xr:uid="{3BCC9736-F25C-4051-AF38-C3BD82D9A6B1}"/>
    <cellStyle name="Millares 10 2 2 2 3 2 4" xfId="13459" xr:uid="{00000000-0005-0000-0000-00007D170000}"/>
    <cellStyle name="Millares 10 2 2 2 3 2 4 2" xfId="30964" xr:uid="{95223986-74D5-48B0-AA37-B3817E481C8E}"/>
    <cellStyle name="Millares 10 2 2 2 3 2 5" xfId="22212" xr:uid="{037456FE-72E9-4DAB-9715-FC51C038D0F8}"/>
    <cellStyle name="Millares 10 2 2 2 3 3" xfId="5799" xr:uid="{00000000-0005-0000-0000-00007E170000}"/>
    <cellStyle name="Millares 10 2 2 2 3 3 2" xfId="10176" xr:uid="{00000000-0005-0000-0000-00007F170000}"/>
    <cellStyle name="Millares 10 2 2 2 3 3 2 2" xfId="18929" xr:uid="{00000000-0005-0000-0000-000080170000}"/>
    <cellStyle name="Millares 10 2 2 2 3 3 2 2 2" xfId="36434" xr:uid="{ADFC25D2-6507-459B-930D-E177C28D8401}"/>
    <cellStyle name="Millares 10 2 2 2 3 3 2 3" xfId="27682" xr:uid="{6D65CBBB-5975-453B-967E-B916A14632C9}"/>
    <cellStyle name="Millares 10 2 2 2 3 3 3" xfId="14553" xr:uid="{00000000-0005-0000-0000-000081170000}"/>
    <cellStyle name="Millares 10 2 2 2 3 3 3 2" xfId="32058" xr:uid="{E48402C6-A860-4EAA-910C-E0A4EABB0366}"/>
    <cellStyle name="Millares 10 2 2 2 3 3 4" xfId="23306" xr:uid="{36382B4A-EBC5-4228-9520-9E5B74F47EC5}"/>
    <cellStyle name="Millares 10 2 2 2 3 4" xfId="7988" xr:uid="{00000000-0005-0000-0000-000082170000}"/>
    <cellStyle name="Millares 10 2 2 2 3 4 2" xfId="16741" xr:uid="{00000000-0005-0000-0000-000083170000}"/>
    <cellStyle name="Millares 10 2 2 2 3 4 2 2" xfId="34246" xr:uid="{348031D9-02A6-4644-9B8A-CA479D895ADC}"/>
    <cellStyle name="Millares 10 2 2 2 3 4 3" xfId="25494" xr:uid="{874F82D2-626A-4A98-8781-8E53F4477601}"/>
    <cellStyle name="Millares 10 2 2 2 3 5" xfId="12365" xr:uid="{00000000-0005-0000-0000-000084170000}"/>
    <cellStyle name="Millares 10 2 2 2 3 5 2" xfId="29870" xr:uid="{5764AC08-87A2-402F-9E81-C064D2A532D0}"/>
    <cellStyle name="Millares 10 2 2 2 3 6" xfId="21118" xr:uid="{1F74CA30-261D-47AC-A991-2CE808D4EC43}"/>
    <cellStyle name="Millares 10 2 2 2 4" xfId="4156" xr:uid="{00000000-0005-0000-0000-000085170000}"/>
    <cellStyle name="Millares 10 2 2 2 4 2" xfId="6345" xr:uid="{00000000-0005-0000-0000-000086170000}"/>
    <cellStyle name="Millares 10 2 2 2 4 2 2" xfId="10722" xr:uid="{00000000-0005-0000-0000-000087170000}"/>
    <cellStyle name="Millares 10 2 2 2 4 2 2 2" xfId="19475" xr:uid="{00000000-0005-0000-0000-000088170000}"/>
    <cellStyle name="Millares 10 2 2 2 4 2 2 2 2" xfId="36980" xr:uid="{5A0554BB-DFAD-433D-83AE-FEAD7A03F732}"/>
    <cellStyle name="Millares 10 2 2 2 4 2 2 3" xfId="28228" xr:uid="{AC440E66-B6DC-4CF2-B360-0E88F65B0DA3}"/>
    <cellStyle name="Millares 10 2 2 2 4 2 3" xfId="15099" xr:uid="{00000000-0005-0000-0000-000089170000}"/>
    <cellStyle name="Millares 10 2 2 2 4 2 3 2" xfId="32604" xr:uid="{0519B741-BDD2-4ABF-9D81-3A4F1697EC7E}"/>
    <cellStyle name="Millares 10 2 2 2 4 2 4" xfId="23852" xr:uid="{89A3F301-63A7-4079-98B6-014A9A681800}"/>
    <cellStyle name="Millares 10 2 2 2 4 3" xfId="8534" xr:uid="{00000000-0005-0000-0000-00008A170000}"/>
    <cellStyle name="Millares 10 2 2 2 4 3 2" xfId="17287" xr:uid="{00000000-0005-0000-0000-00008B170000}"/>
    <cellStyle name="Millares 10 2 2 2 4 3 2 2" xfId="34792" xr:uid="{9770D932-7BD4-4028-B1EA-881DBC2A741A}"/>
    <cellStyle name="Millares 10 2 2 2 4 3 3" xfId="26040" xr:uid="{D4F91138-52A1-43D3-9DE3-3261D413A0CC}"/>
    <cellStyle name="Millares 10 2 2 2 4 4" xfId="12911" xr:uid="{00000000-0005-0000-0000-00008C170000}"/>
    <cellStyle name="Millares 10 2 2 2 4 4 2" xfId="30416" xr:uid="{AD897B9B-8340-432F-83CF-5A374D9C41F0}"/>
    <cellStyle name="Millares 10 2 2 2 4 5" xfId="21664" xr:uid="{BE6D9A2B-6870-45E6-A7D8-A71DF743B80C}"/>
    <cellStyle name="Millares 10 2 2 2 5" xfId="5251" xr:uid="{00000000-0005-0000-0000-00008D170000}"/>
    <cellStyle name="Millares 10 2 2 2 5 2" xfId="9628" xr:uid="{00000000-0005-0000-0000-00008E170000}"/>
    <cellStyle name="Millares 10 2 2 2 5 2 2" xfId="18381" xr:uid="{00000000-0005-0000-0000-00008F170000}"/>
    <cellStyle name="Millares 10 2 2 2 5 2 2 2" xfId="35886" xr:uid="{DAEF3D29-1F37-4296-B064-781597014693}"/>
    <cellStyle name="Millares 10 2 2 2 5 2 3" xfId="27134" xr:uid="{ED581B64-83DA-4A0D-A1DB-5EEF4D6003F5}"/>
    <cellStyle name="Millares 10 2 2 2 5 3" xfId="14005" xr:uid="{00000000-0005-0000-0000-000090170000}"/>
    <cellStyle name="Millares 10 2 2 2 5 3 2" xfId="31510" xr:uid="{F02970BE-9BE6-46A3-97B7-95E8D79538C4}"/>
    <cellStyle name="Millares 10 2 2 2 5 4" xfId="22758" xr:uid="{D1832315-94F1-4973-8151-BBA902C503AB}"/>
    <cellStyle name="Millares 10 2 2 2 6" xfId="7440" xr:uid="{00000000-0005-0000-0000-000091170000}"/>
    <cellStyle name="Millares 10 2 2 2 6 2" xfId="16193" xr:uid="{00000000-0005-0000-0000-000092170000}"/>
    <cellStyle name="Millares 10 2 2 2 6 2 2" xfId="33698" xr:uid="{1ADF330C-DD53-447A-BD4A-84258D8CDFE0}"/>
    <cellStyle name="Millares 10 2 2 2 6 3" xfId="24946" xr:uid="{54210989-6067-45AF-AE36-0B8E46561F9D}"/>
    <cellStyle name="Millares 10 2 2 2 7" xfId="11817" xr:uid="{00000000-0005-0000-0000-000093170000}"/>
    <cellStyle name="Millares 10 2 2 2 7 2" xfId="29322" xr:uid="{4BD26E81-E2FB-46AF-B521-7368B6640DED}"/>
    <cellStyle name="Millares 10 2 2 2 8" xfId="20570" xr:uid="{9079E458-67BE-4742-B6D6-694634690288}"/>
    <cellStyle name="Millares 10 2 2 3" xfId="3217" xr:uid="{00000000-0005-0000-0000-000094170000}"/>
    <cellStyle name="Millares 10 2 2 3 2" xfId="3770" xr:uid="{00000000-0005-0000-0000-000095170000}"/>
    <cellStyle name="Millares 10 2 2 3 2 2" xfId="4866" xr:uid="{00000000-0005-0000-0000-000096170000}"/>
    <cellStyle name="Millares 10 2 2 3 2 2 2" xfId="7055" xr:uid="{00000000-0005-0000-0000-000097170000}"/>
    <cellStyle name="Millares 10 2 2 3 2 2 2 2" xfId="11432" xr:uid="{00000000-0005-0000-0000-000098170000}"/>
    <cellStyle name="Millares 10 2 2 3 2 2 2 2 2" xfId="20185" xr:uid="{00000000-0005-0000-0000-000099170000}"/>
    <cellStyle name="Millares 10 2 2 3 2 2 2 2 2 2" xfId="37690" xr:uid="{888460D3-CEF1-47BA-B82D-3B6BE3F219A7}"/>
    <cellStyle name="Millares 10 2 2 3 2 2 2 2 3" xfId="28938" xr:uid="{AB26B5B3-90F3-45D7-9827-5BD5917B5FCB}"/>
    <cellStyle name="Millares 10 2 2 3 2 2 2 3" xfId="15809" xr:uid="{00000000-0005-0000-0000-00009A170000}"/>
    <cellStyle name="Millares 10 2 2 3 2 2 2 3 2" xfId="33314" xr:uid="{ECEF9EA3-20DC-4D76-B764-77037CA31740}"/>
    <cellStyle name="Millares 10 2 2 3 2 2 2 4" xfId="24562" xr:uid="{96941B38-DABD-41AF-9BC0-949D125A068F}"/>
    <cellStyle name="Millares 10 2 2 3 2 2 3" xfId="9244" xr:uid="{00000000-0005-0000-0000-00009B170000}"/>
    <cellStyle name="Millares 10 2 2 3 2 2 3 2" xfId="17997" xr:uid="{00000000-0005-0000-0000-00009C170000}"/>
    <cellStyle name="Millares 10 2 2 3 2 2 3 2 2" xfId="35502" xr:uid="{6200013F-EECF-489F-98D7-93AE255A1364}"/>
    <cellStyle name="Millares 10 2 2 3 2 2 3 3" xfId="26750" xr:uid="{23B3A7AD-89FE-452D-91CF-B90408FA9B9E}"/>
    <cellStyle name="Millares 10 2 2 3 2 2 4" xfId="13621" xr:uid="{00000000-0005-0000-0000-00009D170000}"/>
    <cellStyle name="Millares 10 2 2 3 2 2 4 2" xfId="31126" xr:uid="{8607A448-4679-4679-BE76-508E70858DFF}"/>
    <cellStyle name="Millares 10 2 2 3 2 2 5" xfId="22374" xr:uid="{92CA4DAE-9C29-4E44-8DE7-2A3242E5D305}"/>
    <cellStyle name="Millares 10 2 2 3 2 3" xfId="5961" xr:uid="{00000000-0005-0000-0000-00009E170000}"/>
    <cellStyle name="Millares 10 2 2 3 2 3 2" xfId="10338" xr:uid="{00000000-0005-0000-0000-00009F170000}"/>
    <cellStyle name="Millares 10 2 2 3 2 3 2 2" xfId="19091" xr:uid="{00000000-0005-0000-0000-0000A0170000}"/>
    <cellStyle name="Millares 10 2 2 3 2 3 2 2 2" xfId="36596" xr:uid="{86545035-C2DC-4B5C-ACA9-48A41F02D1B6}"/>
    <cellStyle name="Millares 10 2 2 3 2 3 2 3" xfId="27844" xr:uid="{AE57206A-364B-40D5-8722-E4948D1C24F2}"/>
    <cellStyle name="Millares 10 2 2 3 2 3 3" xfId="14715" xr:uid="{00000000-0005-0000-0000-0000A1170000}"/>
    <cellStyle name="Millares 10 2 2 3 2 3 3 2" xfId="32220" xr:uid="{128BCCFF-CDF0-4981-9C2B-BA1D6378775E}"/>
    <cellStyle name="Millares 10 2 2 3 2 3 4" xfId="23468" xr:uid="{637D12AD-8E68-4EBA-96DC-175CD54B49F2}"/>
    <cellStyle name="Millares 10 2 2 3 2 4" xfId="8150" xr:uid="{00000000-0005-0000-0000-0000A2170000}"/>
    <cellStyle name="Millares 10 2 2 3 2 4 2" xfId="16903" xr:uid="{00000000-0005-0000-0000-0000A3170000}"/>
    <cellStyle name="Millares 10 2 2 3 2 4 2 2" xfId="34408" xr:uid="{F19AD1ED-783D-41D8-A042-A04D2B1F09E3}"/>
    <cellStyle name="Millares 10 2 2 3 2 4 3" xfId="25656" xr:uid="{56725B94-78CF-4ED9-A3C9-000C84B9F9F0}"/>
    <cellStyle name="Millares 10 2 2 3 2 5" xfId="12527" xr:uid="{00000000-0005-0000-0000-0000A4170000}"/>
    <cellStyle name="Millares 10 2 2 3 2 5 2" xfId="30032" xr:uid="{8D67FA61-402C-491E-B825-1D42DCFE2229}"/>
    <cellStyle name="Millares 10 2 2 3 2 6" xfId="21280" xr:uid="{1A3F37BB-6674-457A-9D67-213314164F47}"/>
    <cellStyle name="Millares 10 2 2 3 3" xfId="4318" xr:uid="{00000000-0005-0000-0000-0000A5170000}"/>
    <cellStyle name="Millares 10 2 2 3 3 2" xfId="6507" xr:uid="{00000000-0005-0000-0000-0000A6170000}"/>
    <cellStyle name="Millares 10 2 2 3 3 2 2" xfId="10884" xr:uid="{00000000-0005-0000-0000-0000A7170000}"/>
    <cellStyle name="Millares 10 2 2 3 3 2 2 2" xfId="19637" xr:uid="{00000000-0005-0000-0000-0000A8170000}"/>
    <cellStyle name="Millares 10 2 2 3 3 2 2 2 2" xfId="37142" xr:uid="{FBD3B661-A197-4F60-A0EE-5DBEB2D48678}"/>
    <cellStyle name="Millares 10 2 2 3 3 2 2 3" xfId="28390" xr:uid="{725129A2-12A7-4B1E-9B7F-6F43128FFAE2}"/>
    <cellStyle name="Millares 10 2 2 3 3 2 3" xfId="15261" xr:uid="{00000000-0005-0000-0000-0000A9170000}"/>
    <cellStyle name="Millares 10 2 2 3 3 2 3 2" xfId="32766" xr:uid="{FC5AB7BB-D5A2-4E1F-8F0E-D3F63B2C4DF1}"/>
    <cellStyle name="Millares 10 2 2 3 3 2 4" xfId="24014" xr:uid="{DD5D6A2B-3AEE-4121-9B8F-70D5B496E297}"/>
    <cellStyle name="Millares 10 2 2 3 3 3" xfId="8696" xr:uid="{00000000-0005-0000-0000-0000AA170000}"/>
    <cellStyle name="Millares 10 2 2 3 3 3 2" xfId="17449" xr:uid="{00000000-0005-0000-0000-0000AB170000}"/>
    <cellStyle name="Millares 10 2 2 3 3 3 2 2" xfId="34954" xr:uid="{DA1E5B97-0D4D-4FBB-A117-F13E41DA6708}"/>
    <cellStyle name="Millares 10 2 2 3 3 3 3" xfId="26202" xr:uid="{0A96D734-4A7B-4281-8257-1B6D3B6DBDCA}"/>
    <cellStyle name="Millares 10 2 2 3 3 4" xfId="13073" xr:uid="{00000000-0005-0000-0000-0000AC170000}"/>
    <cellStyle name="Millares 10 2 2 3 3 4 2" xfId="30578" xr:uid="{1FE74C0D-C5B3-4F86-AE9B-C8320E28C59C}"/>
    <cellStyle name="Millares 10 2 2 3 3 5" xfId="21826" xr:uid="{F8EFCB70-EC5D-47AC-9AA1-FB9293ACA339}"/>
    <cellStyle name="Millares 10 2 2 3 4" xfId="5413" xr:uid="{00000000-0005-0000-0000-0000AD170000}"/>
    <cellStyle name="Millares 10 2 2 3 4 2" xfId="9790" xr:uid="{00000000-0005-0000-0000-0000AE170000}"/>
    <cellStyle name="Millares 10 2 2 3 4 2 2" xfId="18543" xr:uid="{00000000-0005-0000-0000-0000AF170000}"/>
    <cellStyle name="Millares 10 2 2 3 4 2 2 2" xfId="36048" xr:uid="{50A3113C-3E60-4AC8-BE93-A84F4D7AC505}"/>
    <cellStyle name="Millares 10 2 2 3 4 2 3" xfId="27296" xr:uid="{8D112B0B-4D7C-4702-BF7C-60FFACFDBB7B}"/>
    <cellStyle name="Millares 10 2 2 3 4 3" xfId="14167" xr:uid="{00000000-0005-0000-0000-0000B0170000}"/>
    <cellStyle name="Millares 10 2 2 3 4 3 2" xfId="31672" xr:uid="{1901C7DC-B43D-4B62-9D84-ABBF577E67FA}"/>
    <cellStyle name="Millares 10 2 2 3 4 4" xfId="22920" xr:uid="{97C65E9D-F387-413E-97E3-CF994E66181E}"/>
    <cellStyle name="Millares 10 2 2 3 5" xfId="7602" xr:uid="{00000000-0005-0000-0000-0000B1170000}"/>
    <cellStyle name="Millares 10 2 2 3 5 2" xfId="16355" xr:uid="{00000000-0005-0000-0000-0000B2170000}"/>
    <cellStyle name="Millares 10 2 2 3 5 2 2" xfId="33860" xr:uid="{616D8F8A-F744-41DE-9218-9F95E9C8DEB0}"/>
    <cellStyle name="Millares 10 2 2 3 5 3" xfId="25108" xr:uid="{142F4F74-2A9C-45F8-9774-86A126599538}"/>
    <cellStyle name="Millares 10 2 2 3 6" xfId="11979" xr:uid="{00000000-0005-0000-0000-0000B3170000}"/>
    <cellStyle name="Millares 10 2 2 3 6 2" xfId="29484" xr:uid="{613CDC98-D2CE-4BB2-B2DB-F260C4EAD987}"/>
    <cellStyle name="Millares 10 2 2 3 7" xfId="20732" xr:uid="{B6452D85-2A9F-47D3-A7BB-6BF88AAFE1D2}"/>
    <cellStyle name="Millares 10 2 2 4" xfId="3496" xr:uid="{00000000-0005-0000-0000-0000B4170000}"/>
    <cellStyle name="Millares 10 2 2 4 2" xfId="4592" xr:uid="{00000000-0005-0000-0000-0000B5170000}"/>
    <cellStyle name="Millares 10 2 2 4 2 2" xfId="6781" xr:uid="{00000000-0005-0000-0000-0000B6170000}"/>
    <cellStyle name="Millares 10 2 2 4 2 2 2" xfId="11158" xr:uid="{00000000-0005-0000-0000-0000B7170000}"/>
    <cellStyle name="Millares 10 2 2 4 2 2 2 2" xfId="19911" xr:uid="{00000000-0005-0000-0000-0000B8170000}"/>
    <cellStyle name="Millares 10 2 2 4 2 2 2 2 2" xfId="37416" xr:uid="{12F420A9-25F0-495B-8499-E2906ECFFED3}"/>
    <cellStyle name="Millares 10 2 2 4 2 2 2 3" xfId="28664" xr:uid="{88139426-A1A3-4A4D-8846-4ED96AAD66AC}"/>
    <cellStyle name="Millares 10 2 2 4 2 2 3" xfId="15535" xr:uid="{00000000-0005-0000-0000-0000B9170000}"/>
    <cellStyle name="Millares 10 2 2 4 2 2 3 2" xfId="33040" xr:uid="{7142FBF4-7A80-4729-AAFD-751A6C228F41}"/>
    <cellStyle name="Millares 10 2 2 4 2 2 4" xfId="24288" xr:uid="{1EB813F4-260F-4426-878A-40A4FCFD6385}"/>
    <cellStyle name="Millares 10 2 2 4 2 3" xfId="8970" xr:uid="{00000000-0005-0000-0000-0000BA170000}"/>
    <cellStyle name="Millares 10 2 2 4 2 3 2" xfId="17723" xr:uid="{00000000-0005-0000-0000-0000BB170000}"/>
    <cellStyle name="Millares 10 2 2 4 2 3 2 2" xfId="35228" xr:uid="{62FA8C9C-CD1B-4E4A-B41F-56929626E04D}"/>
    <cellStyle name="Millares 10 2 2 4 2 3 3" xfId="26476" xr:uid="{882A980F-E9D2-415F-90BB-C6B0CE7F0DC2}"/>
    <cellStyle name="Millares 10 2 2 4 2 4" xfId="13347" xr:uid="{00000000-0005-0000-0000-0000BC170000}"/>
    <cellStyle name="Millares 10 2 2 4 2 4 2" xfId="30852" xr:uid="{CED5485B-E88E-49C0-932C-56F5DB91FBF9}"/>
    <cellStyle name="Millares 10 2 2 4 2 5" xfId="22100" xr:uid="{F51796F3-A613-441A-9972-4C3141D01B7E}"/>
    <cellStyle name="Millares 10 2 2 4 3" xfId="5687" xr:uid="{00000000-0005-0000-0000-0000BD170000}"/>
    <cellStyle name="Millares 10 2 2 4 3 2" xfId="10064" xr:uid="{00000000-0005-0000-0000-0000BE170000}"/>
    <cellStyle name="Millares 10 2 2 4 3 2 2" xfId="18817" xr:uid="{00000000-0005-0000-0000-0000BF170000}"/>
    <cellStyle name="Millares 10 2 2 4 3 2 2 2" xfId="36322" xr:uid="{56DA244A-93BB-442D-9835-0CFB487F2135}"/>
    <cellStyle name="Millares 10 2 2 4 3 2 3" xfId="27570" xr:uid="{BE1E25F0-ED3D-4F07-94C3-4AC59B33ED5F}"/>
    <cellStyle name="Millares 10 2 2 4 3 3" xfId="14441" xr:uid="{00000000-0005-0000-0000-0000C0170000}"/>
    <cellStyle name="Millares 10 2 2 4 3 3 2" xfId="31946" xr:uid="{FA2F7D22-27A6-4383-B916-1C479A544E65}"/>
    <cellStyle name="Millares 10 2 2 4 3 4" xfId="23194" xr:uid="{7BA7660E-4D18-4632-9E94-5FC36D3F9381}"/>
    <cellStyle name="Millares 10 2 2 4 4" xfId="7876" xr:uid="{00000000-0005-0000-0000-0000C1170000}"/>
    <cellStyle name="Millares 10 2 2 4 4 2" xfId="16629" xr:uid="{00000000-0005-0000-0000-0000C2170000}"/>
    <cellStyle name="Millares 10 2 2 4 4 2 2" xfId="34134" xr:uid="{774CDBE3-65F5-4070-9890-78377C12B5E2}"/>
    <cellStyle name="Millares 10 2 2 4 4 3" xfId="25382" xr:uid="{0C0C6886-0DDF-423E-B679-66B83DFE76AF}"/>
    <cellStyle name="Millares 10 2 2 4 5" xfId="12253" xr:uid="{00000000-0005-0000-0000-0000C3170000}"/>
    <cellStyle name="Millares 10 2 2 4 5 2" xfId="29758" xr:uid="{50EDE3D6-AFD2-4F84-8C00-F8C82ABB3CE9}"/>
    <cellStyle name="Millares 10 2 2 4 6" xfId="21006" xr:uid="{DE72AC0E-A818-4CD5-AAFB-B4EB3DAAD8E2}"/>
    <cellStyle name="Millares 10 2 2 5" xfId="4044" xr:uid="{00000000-0005-0000-0000-0000C4170000}"/>
    <cellStyle name="Millares 10 2 2 5 2" xfId="6233" xr:uid="{00000000-0005-0000-0000-0000C5170000}"/>
    <cellStyle name="Millares 10 2 2 5 2 2" xfId="10610" xr:uid="{00000000-0005-0000-0000-0000C6170000}"/>
    <cellStyle name="Millares 10 2 2 5 2 2 2" xfId="19363" xr:uid="{00000000-0005-0000-0000-0000C7170000}"/>
    <cellStyle name="Millares 10 2 2 5 2 2 2 2" xfId="36868" xr:uid="{402C32A6-FD57-4448-8C09-0E6BF4B75C8B}"/>
    <cellStyle name="Millares 10 2 2 5 2 2 3" xfId="28116" xr:uid="{93C4F571-373E-4430-908E-BB2487885BFE}"/>
    <cellStyle name="Millares 10 2 2 5 2 3" xfId="14987" xr:uid="{00000000-0005-0000-0000-0000C8170000}"/>
    <cellStyle name="Millares 10 2 2 5 2 3 2" xfId="32492" xr:uid="{2BC0E33A-5E4D-466F-9073-3318D235FEC6}"/>
    <cellStyle name="Millares 10 2 2 5 2 4" xfId="23740" xr:uid="{E935ADCF-D1DD-4B68-8838-660B4201FE8D}"/>
    <cellStyle name="Millares 10 2 2 5 3" xfId="8422" xr:uid="{00000000-0005-0000-0000-0000C9170000}"/>
    <cellStyle name="Millares 10 2 2 5 3 2" xfId="17175" xr:uid="{00000000-0005-0000-0000-0000CA170000}"/>
    <cellStyle name="Millares 10 2 2 5 3 2 2" xfId="34680" xr:uid="{C6ECC540-D0D4-441A-BE18-CD5DA937813B}"/>
    <cellStyle name="Millares 10 2 2 5 3 3" xfId="25928" xr:uid="{F7438BDE-7360-47AE-8498-3CC38224C66B}"/>
    <cellStyle name="Millares 10 2 2 5 4" xfId="12799" xr:uid="{00000000-0005-0000-0000-0000CB170000}"/>
    <cellStyle name="Millares 10 2 2 5 4 2" xfId="30304" xr:uid="{79B5FFB5-764A-4857-986C-757DC2B2EC80}"/>
    <cellStyle name="Millares 10 2 2 5 5" xfId="21552" xr:uid="{BEB96075-1BA7-4F91-9073-725F6E70A3BE}"/>
    <cellStyle name="Millares 10 2 2 6" xfId="5139" xr:uid="{00000000-0005-0000-0000-0000CC170000}"/>
    <cellStyle name="Millares 10 2 2 6 2" xfId="9516" xr:uid="{00000000-0005-0000-0000-0000CD170000}"/>
    <cellStyle name="Millares 10 2 2 6 2 2" xfId="18269" xr:uid="{00000000-0005-0000-0000-0000CE170000}"/>
    <cellStyle name="Millares 10 2 2 6 2 2 2" xfId="35774" xr:uid="{EFCEF309-B041-4277-9D65-D97649C3800F}"/>
    <cellStyle name="Millares 10 2 2 6 2 3" xfId="27022" xr:uid="{6727DE2A-10A9-4861-AAA2-A5CB660AAD30}"/>
    <cellStyle name="Millares 10 2 2 6 3" xfId="13893" xr:uid="{00000000-0005-0000-0000-0000CF170000}"/>
    <cellStyle name="Millares 10 2 2 6 3 2" xfId="31398" xr:uid="{70EA9934-11D7-4901-ABFC-48265519D9C9}"/>
    <cellStyle name="Millares 10 2 2 6 4" xfId="22646" xr:uid="{C14FBFD4-C856-4CA6-8041-22EF7DDE60E2}"/>
    <cellStyle name="Millares 10 2 2 7" xfId="7328" xr:uid="{00000000-0005-0000-0000-0000D0170000}"/>
    <cellStyle name="Millares 10 2 2 7 2" xfId="16081" xr:uid="{00000000-0005-0000-0000-0000D1170000}"/>
    <cellStyle name="Millares 10 2 2 7 2 2" xfId="33586" xr:uid="{72A6BE69-2FF2-49EF-B95E-B0AE4931F376}"/>
    <cellStyle name="Millares 10 2 2 7 3" xfId="24834" xr:uid="{268749BE-F9BB-428C-8113-B0325BB138AE}"/>
    <cellStyle name="Millares 10 2 2 8" xfId="11705" xr:uid="{00000000-0005-0000-0000-0000D2170000}"/>
    <cellStyle name="Millares 10 2 2 8 2" xfId="29210" xr:uid="{7401EA35-F355-44CA-9266-3820F3F61492}"/>
    <cellStyle name="Millares 10 2 2 9" xfId="20458" xr:uid="{7D883244-A2BB-4DB6-920D-D3B7868B1481}"/>
    <cellStyle name="Millares 10 2 3" xfId="2996" xr:uid="{00000000-0005-0000-0000-0000D3170000}"/>
    <cellStyle name="Millares 10 2 3 2" xfId="3272" xr:uid="{00000000-0005-0000-0000-0000D4170000}"/>
    <cellStyle name="Millares 10 2 3 2 2" xfId="3825" xr:uid="{00000000-0005-0000-0000-0000D5170000}"/>
    <cellStyle name="Millares 10 2 3 2 2 2" xfId="4921" xr:uid="{00000000-0005-0000-0000-0000D6170000}"/>
    <cellStyle name="Millares 10 2 3 2 2 2 2" xfId="7110" xr:uid="{00000000-0005-0000-0000-0000D7170000}"/>
    <cellStyle name="Millares 10 2 3 2 2 2 2 2" xfId="11487" xr:uid="{00000000-0005-0000-0000-0000D8170000}"/>
    <cellStyle name="Millares 10 2 3 2 2 2 2 2 2" xfId="20240" xr:uid="{00000000-0005-0000-0000-0000D9170000}"/>
    <cellStyle name="Millares 10 2 3 2 2 2 2 2 2 2" xfId="37745" xr:uid="{F30A8576-AD63-4204-B25D-B304E72AC0CB}"/>
    <cellStyle name="Millares 10 2 3 2 2 2 2 2 3" xfId="28993" xr:uid="{48F79B50-9103-45CB-9117-9F40FC9963C4}"/>
    <cellStyle name="Millares 10 2 3 2 2 2 2 3" xfId="15864" xr:uid="{00000000-0005-0000-0000-0000DA170000}"/>
    <cellStyle name="Millares 10 2 3 2 2 2 2 3 2" xfId="33369" xr:uid="{EA199CDC-A4E1-42D7-853A-344C78AE7A68}"/>
    <cellStyle name="Millares 10 2 3 2 2 2 2 4" xfId="24617" xr:uid="{C9092072-88D2-4553-B355-08ECA9238B94}"/>
    <cellStyle name="Millares 10 2 3 2 2 2 3" xfId="9299" xr:uid="{00000000-0005-0000-0000-0000DB170000}"/>
    <cellStyle name="Millares 10 2 3 2 2 2 3 2" xfId="18052" xr:uid="{00000000-0005-0000-0000-0000DC170000}"/>
    <cellStyle name="Millares 10 2 3 2 2 2 3 2 2" xfId="35557" xr:uid="{851748A4-32D5-4905-A251-EE92E98E1713}"/>
    <cellStyle name="Millares 10 2 3 2 2 2 3 3" xfId="26805" xr:uid="{08ED9ADD-37E2-4D85-AAFA-053DE9C9E34C}"/>
    <cellStyle name="Millares 10 2 3 2 2 2 4" xfId="13676" xr:uid="{00000000-0005-0000-0000-0000DD170000}"/>
    <cellStyle name="Millares 10 2 3 2 2 2 4 2" xfId="31181" xr:uid="{A46DC594-443F-4C90-B946-0F77334F3CDB}"/>
    <cellStyle name="Millares 10 2 3 2 2 2 5" xfId="22429" xr:uid="{808BC8E0-0CAA-4D52-934A-B3A0D6BE649B}"/>
    <cellStyle name="Millares 10 2 3 2 2 3" xfId="6016" xr:uid="{00000000-0005-0000-0000-0000DE170000}"/>
    <cellStyle name="Millares 10 2 3 2 2 3 2" xfId="10393" xr:uid="{00000000-0005-0000-0000-0000DF170000}"/>
    <cellStyle name="Millares 10 2 3 2 2 3 2 2" xfId="19146" xr:uid="{00000000-0005-0000-0000-0000E0170000}"/>
    <cellStyle name="Millares 10 2 3 2 2 3 2 2 2" xfId="36651" xr:uid="{C3A4A4EF-4026-48F5-8E41-F8790A44C0EF}"/>
    <cellStyle name="Millares 10 2 3 2 2 3 2 3" xfId="27899" xr:uid="{8292F1FC-AF1D-4930-8DA4-73D4EFDC47D6}"/>
    <cellStyle name="Millares 10 2 3 2 2 3 3" xfId="14770" xr:uid="{00000000-0005-0000-0000-0000E1170000}"/>
    <cellStyle name="Millares 10 2 3 2 2 3 3 2" xfId="32275" xr:uid="{867055FD-43E5-4D44-9818-5F88B8D0151B}"/>
    <cellStyle name="Millares 10 2 3 2 2 3 4" xfId="23523" xr:uid="{C0587E4A-0D07-44E8-8559-3E269F184C56}"/>
    <cellStyle name="Millares 10 2 3 2 2 4" xfId="8205" xr:uid="{00000000-0005-0000-0000-0000E2170000}"/>
    <cellStyle name="Millares 10 2 3 2 2 4 2" xfId="16958" xr:uid="{00000000-0005-0000-0000-0000E3170000}"/>
    <cellStyle name="Millares 10 2 3 2 2 4 2 2" xfId="34463" xr:uid="{B073939D-5CEE-43CE-A8F5-8151BE1F46D4}"/>
    <cellStyle name="Millares 10 2 3 2 2 4 3" xfId="25711" xr:uid="{DD607727-3E5E-4D26-87B0-39479C6F39BB}"/>
    <cellStyle name="Millares 10 2 3 2 2 5" xfId="12582" xr:uid="{00000000-0005-0000-0000-0000E4170000}"/>
    <cellStyle name="Millares 10 2 3 2 2 5 2" xfId="30087" xr:uid="{C6641A39-FCD7-4CFC-832A-CD003C0983C3}"/>
    <cellStyle name="Millares 10 2 3 2 2 6" xfId="21335" xr:uid="{B80D64DE-BC1A-4BA4-ABF2-5EFD4897E4F7}"/>
    <cellStyle name="Millares 10 2 3 2 3" xfId="4373" xr:uid="{00000000-0005-0000-0000-0000E5170000}"/>
    <cellStyle name="Millares 10 2 3 2 3 2" xfId="6562" xr:uid="{00000000-0005-0000-0000-0000E6170000}"/>
    <cellStyle name="Millares 10 2 3 2 3 2 2" xfId="10939" xr:uid="{00000000-0005-0000-0000-0000E7170000}"/>
    <cellStyle name="Millares 10 2 3 2 3 2 2 2" xfId="19692" xr:uid="{00000000-0005-0000-0000-0000E8170000}"/>
    <cellStyle name="Millares 10 2 3 2 3 2 2 2 2" xfId="37197" xr:uid="{9513996B-0252-452B-8624-2FE47103C78D}"/>
    <cellStyle name="Millares 10 2 3 2 3 2 2 3" xfId="28445" xr:uid="{8325E782-3923-40BC-B27E-49C6CC16DEB3}"/>
    <cellStyle name="Millares 10 2 3 2 3 2 3" xfId="15316" xr:uid="{00000000-0005-0000-0000-0000E9170000}"/>
    <cellStyle name="Millares 10 2 3 2 3 2 3 2" xfId="32821" xr:uid="{49CAC0CA-CB00-467F-A198-6F09986FBF34}"/>
    <cellStyle name="Millares 10 2 3 2 3 2 4" xfId="24069" xr:uid="{5917BC6D-D2CB-48D4-B7EB-A75D7731990F}"/>
    <cellStyle name="Millares 10 2 3 2 3 3" xfId="8751" xr:uid="{00000000-0005-0000-0000-0000EA170000}"/>
    <cellStyle name="Millares 10 2 3 2 3 3 2" xfId="17504" xr:uid="{00000000-0005-0000-0000-0000EB170000}"/>
    <cellStyle name="Millares 10 2 3 2 3 3 2 2" xfId="35009" xr:uid="{5A1BAA0B-4C7B-489F-8E88-1CD2C010E2C3}"/>
    <cellStyle name="Millares 10 2 3 2 3 3 3" xfId="26257" xr:uid="{89C86B9A-BD24-479B-8D69-BE2D5C966E74}"/>
    <cellStyle name="Millares 10 2 3 2 3 4" xfId="13128" xr:uid="{00000000-0005-0000-0000-0000EC170000}"/>
    <cellStyle name="Millares 10 2 3 2 3 4 2" xfId="30633" xr:uid="{E8423796-8380-429E-98FE-A3BD345D7B0C}"/>
    <cellStyle name="Millares 10 2 3 2 3 5" xfId="21881" xr:uid="{D3C961BD-03CA-44EA-B551-54BA756A8AB1}"/>
    <cellStyle name="Millares 10 2 3 2 4" xfId="5468" xr:uid="{00000000-0005-0000-0000-0000ED170000}"/>
    <cellStyle name="Millares 10 2 3 2 4 2" xfId="9845" xr:uid="{00000000-0005-0000-0000-0000EE170000}"/>
    <cellStyle name="Millares 10 2 3 2 4 2 2" xfId="18598" xr:uid="{00000000-0005-0000-0000-0000EF170000}"/>
    <cellStyle name="Millares 10 2 3 2 4 2 2 2" xfId="36103" xr:uid="{09A5B77A-E8C7-41C8-8C92-A275561F8760}"/>
    <cellStyle name="Millares 10 2 3 2 4 2 3" xfId="27351" xr:uid="{BA403359-0448-4B90-A10B-694797A4EE86}"/>
    <cellStyle name="Millares 10 2 3 2 4 3" xfId="14222" xr:uid="{00000000-0005-0000-0000-0000F0170000}"/>
    <cellStyle name="Millares 10 2 3 2 4 3 2" xfId="31727" xr:uid="{6D40DFD9-A675-4778-9517-5D380BD183BA}"/>
    <cellStyle name="Millares 10 2 3 2 4 4" xfId="22975" xr:uid="{3C61C569-7727-425A-9D65-B59C6D7BF399}"/>
    <cellStyle name="Millares 10 2 3 2 5" xfId="7657" xr:uid="{00000000-0005-0000-0000-0000F1170000}"/>
    <cellStyle name="Millares 10 2 3 2 5 2" xfId="16410" xr:uid="{00000000-0005-0000-0000-0000F2170000}"/>
    <cellStyle name="Millares 10 2 3 2 5 2 2" xfId="33915" xr:uid="{FB21EB96-6909-46C7-8604-3047E5055373}"/>
    <cellStyle name="Millares 10 2 3 2 5 3" xfId="25163" xr:uid="{35127C4E-ABA8-4D26-BD6C-3E4E1197B504}"/>
    <cellStyle name="Millares 10 2 3 2 6" xfId="12034" xr:uid="{00000000-0005-0000-0000-0000F3170000}"/>
    <cellStyle name="Millares 10 2 3 2 6 2" xfId="29539" xr:uid="{005C04D6-860E-4A1C-A16D-40630D474528}"/>
    <cellStyle name="Millares 10 2 3 2 7" xfId="20787" xr:uid="{DAC28D45-2AF7-4272-8037-7A5B28FEA273}"/>
    <cellStyle name="Millares 10 2 3 3" xfId="3551" xr:uid="{00000000-0005-0000-0000-0000F4170000}"/>
    <cellStyle name="Millares 10 2 3 3 2" xfId="4647" xr:uid="{00000000-0005-0000-0000-0000F5170000}"/>
    <cellStyle name="Millares 10 2 3 3 2 2" xfId="6836" xr:uid="{00000000-0005-0000-0000-0000F6170000}"/>
    <cellStyle name="Millares 10 2 3 3 2 2 2" xfId="11213" xr:uid="{00000000-0005-0000-0000-0000F7170000}"/>
    <cellStyle name="Millares 10 2 3 3 2 2 2 2" xfId="19966" xr:uid="{00000000-0005-0000-0000-0000F8170000}"/>
    <cellStyle name="Millares 10 2 3 3 2 2 2 2 2" xfId="37471" xr:uid="{86D176D8-026E-4085-8D5B-26715F416F89}"/>
    <cellStyle name="Millares 10 2 3 3 2 2 2 3" xfId="28719" xr:uid="{B5CCA31C-05C0-47C0-A9D8-078A85D234AB}"/>
    <cellStyle name="Millares 10 2 3 3 2 2 3" xfId="15590" xr:uid="{00000000-0005-0000-0000-0000F9170000}"/>
    <cellStyle name="Millares 10 2 3 3 2 2 3 2" xfId="33095" xr:uid="{C28B50FD-93A6-4FBC-BC50-3321CC482655}"/>
    <cellStyle name="Millares 10 2 3 3 2 2 4" xfId="24343" xr:uid="{E7A46A8B-AD2C-4075-BE24-593DB40A15AC}"/>
    <cellStyle name="Millares 10 2 3 3 2 3" xfId="9025" xr:uid="{00000000-0005-0000-0000-0000FA170000}"/>
    <cellStyle name="Millares 10 2 3 3 2 3 2" xfId="17778" xr:uid="{00000000-0005-0000-0000-0000FB170000}"/>
    <cellStyle name="Millares 10 2 3 3 2 3 2 2" xfId="35283" xr:uid="{AEEF0643-0521-4E91-82E5-FD22B6E72AC1}"/>
    <cellStyle name="Millares 10 2 3 3 2 3 3" xfId="26531" xr:uid="{B7A22224-4D19-4FAB-A965-2AF852A51D03}"/>
    <cellStyle name="Millares 10 2 3 3 2 4" xfId="13402" xr:uid="{00000000-0005-0000-0000-0000FC170000}"/>
    <cellStyle name="Millares 10 2 3 3 2 4 2" xfId="30907" xr:uid="{C8B7ED92-599F-4EA3-9AD2-483C8526CE76}"/>
    <cellStyle name="Millares 10 2 3 3 2 5" xfId="22155" xr:uid="{0E9C4FEC-2D06-48FD-9D00-E3F5F5E7961B}"/>
    <cellStyle name="Millares 10 2 3 3 3" xfId="5742" xr:uid="{00000000-0005-0000-0000-0000FD170000}"/>
    <cellStyle name="Millares 10 2 3 3 3 2" xfId="10119" xr:uid="{00000000-0005-0000-0000-0000FE170000}"/>
    <cellStyle name="Millares 10 2 3 3 3 2 2" xfId="18872" xr:uid="{00000000-0005-0000-0000-0000FF170000}"/>
    <cellStyle name="Millares 10 2 3 3 3 2 2 2" xfId="36377" xr:uid="{781E21A1-1821-4DFC-91FC-D63787FC2807}"/>
    <cellStyle name="Millares 10 2 3 3 3 2 3" xfId="27625" xr:uid="{0B998C63-7677-4697-92F6-12C494F0C6B3}"/>
    <cellStyle name="Millares 10 2 3 3 3 3" xfId="14496" xr:uid="{00000000-0005-0000-0000-000000180000}"/>
    <cellStyle name="Millares 10 2 3 3 3 3 2" xfId="32001" xr:uid="{7B46A335-61FB-4D0E-9C91-EAE76FEF9FF7}"/>
    <cellStyle name="Millares 10 2 3 3 3 4" xfId="23249" xr:uid="{D36AC782-4900-47DB-A147-B16B0C6DF289}"/>
    <cellStyle name="Millares 10 2 3 3 4" xfId="7931" xr:uid="{00000000-0005-0000-0000-000001180000}"/>
    <cellStyle name="Millares 10 2 3 3 4 2" xfId="16684" xr:uid="{00000000-0005-0000-0000-000002180000}"/>
    <cellStyle name="Millares 10 2 3 3 4 2 2" xfId="34189" xr:uid="{3F25FC64-FD5D-4B25-928A-20B071DB632C}"/>
    <cellStyle name="Millares 10 2 3 3 4 3" xfId="25437" xr:uid="{09945CBD-041F-4605-856D-BE5E0090AC1A}"/>
    <cellStyle name="Millares 10 2 3 3 5" xfId="12308" xr:uid="{00000000-0005-0000-0000-000003180000}"/>
    <cellStyle name="Millares 10 2 3 3 5 2" xfId="29813" xr:uid="{22900748-1C96-409A-B0C7-FF597674C600}"/>
    <cellStyle name="Millares 10 2 3 3 6" xfId="21061" xr:uid="{90B800A9-C839-4FEC-BD3E-5F8C40850462}"/>
    <cellStyle name="Millares 10 2 3 4" xfId="4099" xr:uid="{00000000-0005-0000-0000-000004180000}"/>
    <cellStyle name="Millares 10 2 3 4 2" xfId="6288" xr:uid="{00000000-0005-0000-0000-000005180000}"/>
    <cellStyle name="Millares 10 2 3 4 2 2" xfId="10665" xr:uid="{00000000-0005-0000-0000-000006180000}"/>
    <cellStyle name="Millares 10 2 3 4 2 2 2" xfId="19418" xr:uid="{00000000-0005-0000-0000-000007180000}"/>
    <cellStyle name="Millares 10 2 3 4 2 2 2 2" xfId="36923" xr:uid="{CC1F45DF-45EE-41DC-B86E-A4392EBAAC7B}"/>
    <cellStyle name="Millares 10 2 3 4 2 2 3" xfId="28171" xr:uid="{598A37B7-7440-47BC-A1ED-BE7C20864ECC}"/>
    <cellStyle name="Millares 10 2 3 4 2 3" xfId="15042" xr:uid="{00000000-0005-0000-0000-000008180000}"/>
    <cellStyle name="Millares 10 2 3 4 2 3 2" xfId="32547" xr:uid="{A310D22C-EEE5-4689-A368-3A94971CB2AE}"/>
    <cellStyle name="Millares 10 2 3 4 2 4" xfId="23795" xr:uid="{CF967058-C65C-4E7C-91CF-67300902BF01}"/>
    <cellStyle name="Millares 10 2 3 4 3" xfId="8477" xr:uid="{00000000-0005-0000-0000-000009180000}"/>
    <cellStyle name="Millares 10 2 3 4 3 2" xfId="17230" xr:uid="{00000000-0005-0000-0000-00000A180000}"/>
    <cellStyle name="Millares 10 2 3 4 3 2 2" xfId="34735" xr:uid="{90920F97-F0C7-4916-B4FE-BED3FE847F34}"/>
    <cellStyle name="Millares 10 2 3 4 3 3" xfId="25983" xr:uid="{1787D180-5339-446F-A514-C42DA6E9D3B9}"/>
    <cellStyle name="Millares 10 2 3 4 4" xfId="12854" xr:uid="{00000000-0005-0000-0000-00000B180000}"/>
    <cellStyle name="Millares 10 2 3 4 4 2" xfId="30359" xr:uid="{48F4F085-4C33-4CEE-B80D-DBDA924879CE}"/>
    <cellStyle name="Millares 10 2 3 4 5" xfId="21607" xr:uid="{4AFBAD74-6785-4580-A49F-18E7BF8D1157}"/>
    <cellStyle name="Millares 10 2 3 5" xfId="5194" xr:uid="{00000000-0005-0000-0000-00000C180000}"/>
    <cellStyle name="Millares 10 2 3 5 2" xfId="9571" xr:uid="{00000000-0005-0000-0000-00000D180000}"/>
    <cellStyle name="Millares 10 2 3 5 2 2" xfId="18324" xr:uid="{00000000-0005-0000-0000-00000E180000}"/>
    <cellStyle name="Millares 10 2 3 5 2 2 2" xfId="35829" xr:uid="{93ED54AA-A253-4C1D-A602-981EBDC9A205}"/>
    <cellStyle name="Millares 10 2 3 5 2 3" xfId="27077" xr:uid="{23246EF9-E43F-4EBE-92EA-28BEB831489B}"/>
    <cellStyle name="Millares 10 2 3 5 3" xfId="13948" xr:uid="{00000000-0005-0000-0000-00000F180000}"/>
    <cellStyle name="Millares 10 2 3 5 3 2" xfId="31453" xr:uid="{2E8C2E31-28E2-4DDE-B464-5BE7EFCE614F}"/>
    <cellStyle name="Millares 10 2 3 5 4" xfId="22701" xr:uid="{E86D624D-7F88-46FD-BCD4-4E529EE27637}"/>
    <cellStyle name="Millares 10 2 3 6" xfId="7383" xr:uid="{00000000-0005-0000-0000-000010180000}"/>
    <cellStyle name="Millares 10 2 3 6 2" xfId="16136" xr:uid="{00000000-0005-0000-0000-000011180000}"/>
    <cellStyle name="Millares 10 2 3 6 2 2" xfId="33641" xr:uid="{E500E002-D4C2-4996-8D32-E40CE269665D}"/>
    <cellStyle name="Millares 10 2 3 6 3" xfId="24889" xr:uid="{8134730F-C5E4-4313-9320-BAFF91D1C3DD}"/>
    <cellStyle name="Millares 10 2 3 7" xfId="11760" xr:uid="{00000000-0005-0000-0000-000012180000}"/>
    <cellStyle name="Millares 10 2 3 7 2" xfId="29265" xr:uid="{0090CD7F-9BB0-4123-8E5E-7E8D7FE2FB19}"/>
    <cellStyle name="Millares 10 2 3 8" xfId="20513" xr:uid="{636CCDD7-0091-4E22-ACF8-45DBDDE2ABF8}"/>
    <cellStyle name="Millares 10 2 4" xfId="2883" xr:uid="{00000000-0005-0000-0000-000013180000}"/>
    <cellStyle name="Millares 10 2 4 2" xfId="3162" xr:uid="{00000000-0005-0000-0000-000014180000}"/>
    <cellStyle name="Millares 10 2 4 2 2" xfId="3715" xr:uid="{00000000-0005-0000-0000-000015180000}"/>
    <cellStyle name="Millares 10 2 4 2 2 2" xfId="4811" xr:uid="{00000000-0005-0000-0000-000016180000}"/>
    <cellStyle name="Millares 10 2 4 2 2 2 2" xfId="7000" xr:uid="{00000000-0005-0000-0000-000017180000}"/>
    <cellStyle name="Millares 10 2 4 2 2 2 2 2" xfId="11377" xr:uid="{00000000-0005-0000-0000-000018180000}"/>
    <cellStyle name="Millares 10 2 4 2 2 2 2 2 2" xfId="20130" xr:uid="{00000000-0005-0000-0000-000019180000}"/>
    <cellStyle name="Millares 10 2 4 2 2 2 2 2 2 2" xfId="37635" xr:uid="{D76ABD9C-7DCC-431E-92D4-C993DA00892B}"/>
    <cellStyle name="Millares 10 2 4 2 2 2 2 2 3" xfId="28883" xr:uid="{2AC0D8BA-E9AD-48D8-A834-FB46797979D4}"/>
    <cellStyle name="Millares 10 2 4 2 2 2 2 3" xfId="15754" xr:uid="{00000000-0005-0000-0000-00001A180000}"/>
    <cellStyle name="Millares 10 2 4 2 2 2 2 3 2" xfId="33259" xr:uid="{B5741B12-DBB2-4A85-9948-27D15E75E65D}"/>
    <cellStyle name="Millares 10 2 4 2 2 2 2 4" xfId="24507" xr:uid="{DD4437B7-9BAB-4793-BE34-7F7ADE76A51D}"/>
    <cellStyle name="Millares 10 2 4 2 2 2 3" xfId="9189" xr:uid="{00000000-0005-0000-0000-00001B180000}"/>
    <cellStyle name="Millares 10 2 4 2 2 2 3 2" xfId="17942" xr:uid="{00000000-0005-0000-0000-00001C180000}"/>
    <cellStyle name="Millares 10 2 4 2 2 2 3 2 2" xfId="35447" xr:uid="{D10EB479-EAE3-4BE2-B97E-3C379CE4CEA5}"/>
    <cellStyle name="Millares 10 2 4 2 2 2 3 3" xfId="26695" xr:uid="{CD4AAE24-FF16-4B5C-A0B5-0CBC36E17537}"/>
    <cellStyle name="Millares 10 2 4 2 2 2 4" xfId="13566" xr:uid="{00000000-0005-0000-0000-00001D180000}"/>
    <cellStyle name="Millares 10 2 4 2 2 2 4 2" xfId="31071" xr:uid="{822AB39D-E4C8-4108-851D-05800A34D2E8}"/>
    <cellStyle name="Millares 10 2 4 2 2 2 5" xfId="22319" xr:uid="{30270171-DF4C-48AA-88B8-FBCFDE9F8A9E}"/>
    <cellStyle name="Millares 10 2 4 2 2 3" xfId="5906" xr:uid="{00000000-0005-0000-0000-00001E180000}"/>
    <cellStyle name="Millares 10 2 4 2 2 3 2" xfId="10283" xr:uid="{00000000-0005-0000-0000-00001F180000}"/>
    <cellStyle name="Millares 10 2 4 2 2 3 2 2" xfId="19036" xr:uid="{00000000-0005-0000-0000-000020180000}"/>
    <cellStyle name="Millares 10 2 4 2 2 3 2 2 2" xfId="36541" xr:uid="{ABE53190-1D74-4797-B1BD-2182194BC3FB}"/>
    <cellStyle name="Millares 10 2 4 2 2 3 2 3" xfId="27789" xr:uid="{69088DE8-5641-4401-AD5B-885C9765F292}"/>
    <cellStyle name="Millares 10 2 4 2 2 3 3" xfId="14660" xr:uid="{00000000-0005-0000-0000-000021180000}"/>
    <cellStyle name="Millares 10 2 4 2 2 3 3 2" xfId="32165" xr:uid="{BCD74F1B-1D0A-49F5-98D2-65CA5BE2C662}"/>
    <cellStyle name="Millares 10 2 4 2 2 3 4" xfId="23413" xr:uid="{37A741F7-B08A-495D-9590-8FCA2351B37F}"/>
    <cellStyle name="Millares 10 2 4 2 2 4" xfId="8095" xr:uid="{00000000-0005-0000-0000-000022180000}"/>
    <cellStyle name="Millares 10 2 4 2 2 4 2" xfId="16848" xr:uid="{00000000-0005-0000-0000-000023180000}"/>
    <cellStyle name="Millares 10 2 4 2 2 4 2 2" xfId="34353" xr:uid="{BF581EEC-436B-4D69-86DE-16384A5F624E}"/>
    <cellStyle name="Millares 10 2 4 2 2 4 3" xfId="25601" xr:uid="{0BA100FA-0C2C-4DFF-B9A1-A23618EA2234}"/>
    <cellStyle name="Millares 10 2 4 2 2 5" xfId="12472" xr:uid="{00000000-0005-0000-0000-000024180000}"/>
    <cellStyle name="Millares 10 2 4 2 2 5 2" xfId="29977" xr:uid="{ECE11DCD-0AAF-4DF2-AF49-1193E5FF5B9E}"/>
    <cellStyle name="Millares 10 2 4 2 2 6" xfId="21225" xr:uid="{05FFE987-5C5B-4569-83A3-D32D067F950F}"/>
    <cellStyle name="Millares 10 2 4 2 3" xfId="4263" xr:uid="{00000000-0005-0000-0000-000025180000}"/>
    <cellStyle name="Millares 10 2 4 2 3 2" xfId="6452" xr:uid="{00000000-0005-0000-0000-000026180000}"/>
    <cellStyle name="Millares 10 2 4 2 3 2 2" xfId="10829" xr:uid="{00000000-0005-0000-0000-000027180000}"/>
    <cellStyle name="Millares 10 2 4 2 3 2 2 2" xfId="19582" xr:uid="{00000000-0005-0000-0000-000028180000}"/>
    <cellStyle name="Millares 10 2 4 2 3 2 2 2 2" xfId="37087" xr:uid="{82A419BB-2469-4432-87DB-49D83F0F3295}"/>
    <cellStyle name="Millares 10 2 4 2 3 2 2 3" xfId="28335" xr:uid="{D9FDA627-E8FB-41FB-B619-49A2DEE019D6}"/>
    <cellStyle name="Millares 10 2 4 2 3 2 3" xfId="15206" xr:uid="{00000000-0005-0000-0000-000029180000}"/>
    <cellStyle name="Millares 10 2 4 2 3 2 3 2" xfId="32711" xr:uid="{06C14C00-80F3-4C4F-88C2-E116D83A72A7}"/>
    <cellStyle name="Millares 10 2 4 2 3 2 4" xfId="23959" xr:uid="{DD5BB642-2577-49BA-8ED9-B483FF3FEA31}"/>
    <cellStyle name="Millares 10 2 4 2 3 3" xfId="8641" xr:uid="{00000000-0005-0000-0000-00002A180000}"/>
    <cellStyle name="Millares 10 2 4 2 3 3 2" xfId="17394" xr:uid="{00000000-0005-0000-0000-00002B180000}"/>
    <cellStyle name="Millares 10 2 4 2 3 3 2 2" xfId="34899" xr:uid="{589C768C-F59F-4741-8AE2-CAA4431DCA7D}"/>
    <cellStyle name="Millares 10 2 4 2 3 3 3" xfId="26147" xr:uid="{F5A621BB-27EE-4CED-9858-3D2D2E61516D}"/>
    <cellStyle name="Millares 10 2 4 2 3 4" xfId="13018" xr:uid="{00000000-0005-0000-0000-00002C180000}"/>
    <cellStyle name="Millares 10 2 4 2 3 4 2" xfId="30523" xr:uid="{68EB0461-5DB0-4F60-B906-9C4F0DE4AAF7}"/>
    <cellStyle name="Millares 10 2 4 2 3 5" xfId="21771" xr:uid="{F91261AC-63B7-4C24-997D-A1B1C0E83510}"/>
    <cellStyle name="Millares 10 2 4 2 4" xfId="5358" xr:uid="{00000000-0005-0000-0000-00002D180000}"/>
    <cellStyle name="Millares 10 2 4 2 4 2" xfId="9735" xr:uid="{00000000-0005-0000-0000-00002E180000}"/>
    <cellStyle name="Millares 10 2 4 2 4 2 2" xfId="18488" xr:uid="{00000000-0005-0000-0000-00002F180000}"/>
    <cellStyle name="Millares 10 2 4 2 4 2 2 2" xfId="35993" xr:uid="{461BBE3A-8A3F-48C6-9F37-D4BCB946631E}"/>
    <cellStyle name="Millares 10 2 4 2 4 2 3" xfId="27241" xr:uid="{3E5EE83B-C5CC-4137-8DE3-02B7821275DD}"/>
    <cellStyle name="Millares 10 2 4 2 4 3" xfId="14112" xr:uid="{00000000-0005-0000-0000-000030180000}"/>
    <cellStyle name="Millares 10 2 4 2 4 3 2" xfId="31617" xr:uid="{FE220C3E-5C6B-416E-AEC7-0AF43CF9C77A}"/>
    <cellStyle name="Millares 10 2 4 2 4 4" xfId="22865" xr:uid="{9070260B-59AA-43AD-B798-ACF2696680AB}"/>
    <cellStyle name="Millares 10 2 4 2 5" xfId="7547" xr:uid="{00000000-0005-0000-0000-000031180000}"/>
    <cellStyle name="Millares 10 2 4 2 5 2" xfId="16300" xr:uid="{00000000-0005-0000-0000-000032180000}"/>
    <cellStyle name="Millares 10 2 4 2 5 2 2" xfId="33805" xr:uid="{BBC2110F-AAB8-40F5-B5EC-E76CB954A5BC}"/>
    <cellStyle name="Millares 10 2 4 2 5 3" xfId="25053" xr:uid="{D5991C57-ED68-4EBE-8EA7-305BDC4783DA}"/>
    <cellStyle name="Millares 10 2 4 2 6" xfId="11924" xr:uid="{00000000-0005-0000-0000-000033180000}"/>
    <cellStyle name="Millares 10 2 4 2 6 2" xfId="29429" xr:uid="{A8F03AB1-8AE0-4022-80D8-902F9E0AABCB}"/>
    <cellStyle name="Millares 10 2 4 2 7" xfId="20677" xr:uid="{54C04336-3842-49B1-ADF9-D6AC15BB364E}"/>
    <cellStyle name="Millares 10 2 4 3" xfId="3441" xr:uid="{00000000-0005-0000-0000-000034180000}"/>
    <cellStyle name="Millares 10 2 4 3 2" xfId="4537" xr:uid="{00000000-0005-0000-0000-000035180000}"/>
    <cellStyle name="Millares 10 2 4 3 2 2" xfId="6726" xr:uid="{00000000-0005-0000-0000-000036180000}"/>
    <cellStyle name="Millares 10 2 4 3 2 2 2" xfId="11103" xr:uid="{00000000-0005-0000-0000-000037180000}"/>
    <cellStyle name="Millares 10 2 4 3 2 2 2 2" xfId="19856" xr:uid="{00000000-0005-0000-0000-000038180000}"/>
    <cellStyle name="Millares 10 2 4 3 2 2 2 2 2" xfId="37361" xr:uid="{587AD241-BFA8-4E9F-A121-91CD1DB7D0CF}"/>
    <cellStyle name="Millares 10 2 4 3 2 2 2 3" xfId="28609" xr:uid="{556590EA-64DE-492C-85CE-2DDE7C22170D}"/>
    <cellStyle name="Millares 10 2 4 3 2 2 3" xfId="15480" xr:uid="{00000000-0005-0000-0000-000039180000}"/>
    <cellStyle name="Millares 10 2 4 3 2 2 3 2" xfId="32985" xr:uid="{A33B2636-B081-4B0A-BA80-223070C00253}"/>
    <cellStyle name="Millares 10 2 4 3 2 2 4" xfId="24233" xr:uid="{5AF28245-BF83-4764-8F99-4B6817F6C2BD}"/>
    <cellStyle name="Millares 10 2 4 3 2 3" xfId="8915" xr:uid="{00000000-0005-0000-0000-00003A180000}"/>
    <cellStyle name="Millares 10 2 4 3 2 3 2" xfId="17668" xr:uid="{00000000-0005-0000-0000-00003B180000}"/>
    <cellStyle name="Millares 10 2 4 3 2 3 2 2" xfId="35173" xr:uid="{1C103A26-FD5E-4A2B-82F2-36E4D2644A4C}"/>
    <cellStyle name="Millares 10 2 4 3 2 3 3" xfId="26421" xr:uid="{DFEF892C-EE69-4F91-8E82-4171411C40D5}"/>
    <cellStyle name="Millares 10 2 4 3 2 4" xfId="13292" xr:uid="{00000000-0005-0000-0000-00003C180000}"/>
    <cellStyle name="Millares 10 2 4 3 2 4 2" xfId="30797" xr:uid="{78CA5AEE-21AB-41C5-9907-5A2E8E28007F}"/>
    <cellStyle name="Millares 10 2 4 3 2 5" xfId="22045" xr:uid="{F99B8F0E-72FC-4F72-8787-3F4E53CEE29A}"/>
    <cellStyle name="Millares 10 2 4 3 3" xfId="5632" xr:uid="{00000000-0005-0000-0000-00003D180000}"/>
    <cellStyle name="Millares 10 2 4 3 3 2" xfId="10009" xr:uid="{00000000-0005-0000-0000-00003E180000}"/>
    <cellStyle name="Millares 10 2 4 3 3 2 2" xfId="18762" xr:uid="{00000000-0005-0000-0000-00003F180000}"/>
    <cellStyle name="Millares 10 2 4 3 3 2 2 2" xfId="36267" xr:uid="{23815DD2-740E-4E56-96CF-C4FC65C5FA5B}"/>
    <cellStyle name="Millares 10 2 4 3 3 2 3" xfId="27515" xr:uid="{6CDECDF0-5CC0-4C92-B9D0-FDDA46130666}"/>
    <cellStyle name="Millares 10 2 4 3 3 3" xfId="14386" xr:uid="{00000000-0005-0000-0000-000040180000}"/>
    <cellStyle name="Millares 10 2 4 3 3 3 2" xfId="31891" xr:uid="{1B9CF0B0-6E4D-485C-96B3-81990E9179FE}"/>
    <cellStyle name="Millares 10 2 4 3 3 4" xfId="23139" xr:uid="{47D9FA51-08FA-469D-AC5A-A2D028DB2D5E}"/>
    <cellStyle name="Millares 10 2 4 3 4" xfId="7821" xr:uid="{00000000-0005-0000-0000-000041180000}"/>
    <cellStyle name="Millares 10 2 4 3 4 2" xfId="16574" xr:uid="{00000000-0005-0000-0000-000042180000}"/>
    <cellStyle name="Millares 10 2 4 3 4 2 2" xfId="34079" xr:uid="{0026CBD1-0E15-4F79-9F19-B72DCD99A967}"/>
    <cellStyle name="Millares 10 2 4 3 4 3" xfId="25327" xr:uid="{CDF1ADAE-4548-4121-A2EA-149712C54DC1}"/>
    <cellStyle name="Millares 10 2 4 3 5" xfId="12198" xr:uid="{00000000-0005-0000-0000-000043180000}"/>
    <cellStyle name="Millares 10 2 4 3 5 2" xfId="29703" xr:uid="{F5894F76-B04B-4043-BAE9-A2F2EC4F477C}"/>
    <cellStyle name="Millares 10 2 4 3 6" xfId="20951" xr:uid="{518E5A87-D1B4-45FD-BEA6-587E83A61396}"/>
    <cellStyle name="Millares 10 2 4 4" xfId="3989" xr:uid="{00000000-0005-0000-0000-000044180000}"/>
    <cellStyle name="Millares 10 2 4 4 2" xfId="6178" xr:uid="{00000000-0005-0000-0000-000045180000}"/>
    <cellStyle name="Millares 10 2 4 4 2 2" xfId="10555" xr:uid="{00000000-0005-0000-0000-000046180000}"/>
    <cellStyle name="Millares 10 2 4 4 2 2 2" xfId="19308" xr:uid="{00000000-0005-0000-0000-000047180000}"/>
    <cellStyle name="Millares 10 2 4 4 2 2 2 2" xfId="36813" xr:uid="{E98077BF-5762-48E8-B4DA-8A755DB933AC}"/>
    <cellStyle name="Millares 10 2 4 4 2 2 3" xfId="28061" xr:uid="{683EAFD4-D6F0-4BD6-ADA1-5F28C4F90EA4}"/>
    <cellStyle name="Millares 10 2 4 4 2 3" xfId="14932" xr:uid="{00000000-0005-0000-0000-000048180000}"/>
    <cellStyle name="Millares 10 2 4 4 2 3 2" xfId="32437" xr:uid="{FF1D05AD-0D2C-47C9-B5C2-D2AE22C92672}"/>
    <cellStyle name="Millares 10 2 4 4 2 4" xfId="23685" xr:uid="{6FA5FEA4-A2EC-4816-A7F7-F51148D436A7}"/>
    <cellStyle name="Millares 10 2 4 4 3" xfId="8367" xr:uid="{00000000-0005-0000-0000-000049180000}"/>
    <cellStyle name="Millares 10 2 4 4 3 2" xfId="17120" xr:uid="{00000000-0005-0000-0000-00004A180000}"/>
    <cellStyle name="Millares 10 2 4 4 3 2 2" xfId="34625" xr:uid="{B41ED4D5-BC08-419C-A0C2-91D520DF620E}"/>
    <cellStyle name="Millares 10 2 4 4 3 3" xfId="25873" xr:uid="{6DBBC64D-FF8B-40F0-9809-9D78151D1E8A}"/>
    <cellStyle name="Millares 10 2 4 4 4" xfId="12744" xr:uid="{00000000-0005-0000-0000-00004B180000}"/>
    <cellStyle name="Millares 10 2 4 4 4 2" xfId="30249" xr:uid="{E56E3506-0FCD-4A0F-925D-8A41C0B392BF}"/>
    <cellStyle name="Millares 10 2 4 4 5" xfId="21497" xr:uid="{D079F938-F50E-4FA5-BE25-CB3E29EFBE16}"/>
    <cellStyle name="Millares 10 2 4 5" xfId="5084" xr:uid="{00000000-0005-0000-0000-00004C180000}"/>
    <cellStyle name="Millares 10 2 4 5 2" xfId="9461" xr:uid="{00000000-0005-0000-0000-00004D180000}"/>
    <cellStyle name="Millares 10 2 4 5 2 2" xfId="18214" xr:uid="{00000000-0005-0000-0000-00004E180000}"/>
    <cellStyle name="Millares 10 2 4 5 2 2 2" xfId="35719" xr:uid="{E088C4E0-1924-4864-B234-54CFA2A49D2C}"/>
    <cellStyle name="Millares 10 2 4 5 2 3" xfId="26967" xr:uid="{967A41AB-B26F-47F8-AB32-82D74CFC81A1}"/>
    <cellStyle name="Millares 10 2 4 5 3" xfId="13838" xr:uid="{00000000-0005-0000-0000-00004F180000}"/>
    <cellStyle name="Millares 10 2 4 5 3 2" xfId="31343" xr:uid="{6A743DA7-C1CB-4D57-9C5E-9C9657C6A8FC}"/>
    <cellStyle name="Millares 10 2 4 5 4" xfId="22591" xr:uid="{E995E8F8-953F-4320-BF93-AFC7C7982412}"/>
    <cellStyle name="Millares 10 2 4 6" xfId="7273" xr:uid="{00000000-0005-0000-0000-000050180000}"/>
    <cellStyle name="Millares 10 2 4 6 2" xfId="16026" xr:uid="{00000000-0005-0000-0000-000051180000}"/>
    <cellStyle name="Millares 10 2 4 6 2 2" xfId="33531" xr:uid="{AC26CADA-99C6-45DC-BE74-C59DDBA3011E}"/>
    <cellStyle name="Millares 10 2 4 6 3" xfId="24779" xr:uid="{9BCACB72-DE2B-4423-A320-F3A15F6CBEDD}"/>
    <cellStyle name="Millares 10 2 4 7" xfId="11650" xr:uid="{00000000-0005-0000-0000-000052180000}"/>
    <cellStyle name="Millares 10 2 4 7 2" xfId="29155" xr:uid="{C629A6C5-667D-4097-983B-1FB1004D6FE4}"/>
    <cellStyle name="Millares 10 2 4 8" xfId="20403" xr:uid="{37F3CAB5-223D-404C-A5A3-C3F72FF35E8A}"/>
    <cellStyle name="Millares 10 2 5" xfId="3112" xr:uid="{00000000-0005-0000-0000-000053180000}"/>
    <cellStyle name="Millares 10 2 5 2" xfId="3666" xr:uid="{00000000-0005-0000-0000-000054180000}"/>
    <cellStyle name="Millares 10 2 5 2 2" xfId="4762" xr:uid="{00000000-0005-0000-0000-000055180000}"/>
    <cellStyle name="Millares 10 2 5 2 2 2" xfId="6951" xr:uid="{00000000-0005-0000-0000-000056180000}"/>
    <cellStyle name="Millares 10 2 5 2 2 2 2" xfId="11328" xr:uid="{00000000-0005-0000-0000-000057180000}"/>
    <cellStyle name="Millares 10 2 5 2 2 2 2 2" xfId="20081" xr:uid="{00000000-0005-0000-0000-000058180000}"/>
    <cellStyle name="Millares 10 2 5 2 2 2 2 2 2" xfId="37586" xr:uid="{6C091507-34EA-4271-AFB0-8634FE2D8B6F}"/>
    <cellStyle name="Millares 10 2 5 2 2 2 2 3" xfId="28834" xr:uid="{0023DFEB-8CF2-450D-88AA-2A649576415D}"/>
    <cellStyle name="Millares 10 2 5 2 2 2 3" xfId="15705" xr:uid="{00000000-0005-0000-0000-000059180000}"/>
    <cellStyle name="Millares 10 2 5 2 2 2 3 2" xfId="33210" xr:uid="{E66325FA-2A81-44D2-A58F-8D44D7058102}"/>
    <cellStyle name="Millares 10 2 5 2 2 2 4" xfId="24458" xr:uid="{3D0C90DA-1C6A-4DD1-BEC1-9E4F5B2C97A4}"/>
    <cellStyle name="Millares 10 2 5 2 2 3" xfId="9140" xr:uid="{00000000-0005-0000-0000-00005A180000}"/>
    <cellStyle name="Millares 10 2 5 2 2 3 2" xfId="17893" xr:uid="{00000000-0005-0000-0000-00005B180000}"/>
    <cellStyle name="Millares 10 2 5 2 2 3 2 2" xfId="35398" xr:uid="{B8A9BF05-4E06-413E-8BB1-40EB87BAE07C}"/>
    <cellStyle name="Millares 10 2 5 2 2 3 3" xfId="26646" xr:uid="{5EF65563-323A-4284-9FFC-416F4FC80781}"/>
    <cellStyle name="Millares 10 2 5 2 2 4" xfId="13517" xr:uid="{00000000-0005-0000-0000-00005C180000}"/>
    <cellStyle name="Millares 10 2 5 2 2 4 2" xfId="31022" xr:uid="{B1138AB8-09B6-46A1-847A-19DEC057B48B}"/>
    <cellStyle name="Millares 10 2 5 2 2 5" xfId="22270" xr:uid="{C9990527-4FA6-4FB4-B107-B66B94F72C56}"/>
    <cellStyle name="Millares 10 2 5 2 3" xfId="5857" xr:uid="{00000000-0005-0000-0000-00005D180000}"/>
    <cellStyle name="Millares 10 2 5 2 3 2" xfId="10234" xr:uid="{00000000-0005-0000-0000-00005E180000}"/>
    <cellStyle name="Millares 10 2 5 2 3 2 2" xfId="18987" xr:uid="{00000000-0005-0000-0000-00005F180000}"/>
    <cellStyle name="Millares 10 2 5 2 3 2 2 2" xfId="36492" xr:uid="{B018DB5A-2FFB-4D2D-8927-C4FFA8C5B283}"/>
    <cellStyle name="Millares 10 2 5 2 3 2 3" xfId="27740" xr:uid="{A17BA0B2-ECA3-4E75-8943-D46A771D0049}"/>
    <cellStyle name="Millares 10 2 5 2 3 3" xfId="14611" xr:uid="{00000000-0005-0000-0000-000060180000}"/>
    <cellStyle name="Millares 10 2 5 2 3 3 2" xfId="32116" xr:uid="{1859E586-5350-4A3E-8124-7DE607D9569A}"/>
    <cellStyle name="Millares 10 2 5 2 3 4" xfId="23364" xr:uid="{DE1C01E1-48CC-4257-A805-53974D68D91F}"/>
    <cellStyle name="Millares 10 2 5 2 4" xfId="8046" xr:uid="{00000000-0005-0000-0000-000061180000}"/>
    <cellStyle name="Millares 10 2 5 2 4 2" xfId="16799" xr:uid="{00000000-0005-0000-0000-000062180000}"/>
    <cellStyle name="Millares 10 2 5 2 4 2 2" xfId="34304" xr:uid="{16DFD012-2300-4CB1-BED0-1BBF8B5E54A2}"/>
    <cellStyle name="Millares 10 2 5 2 4 3" xfId="25552" xr:uid="{33F212F6-BEC3-42E5-B9E1-E5B26AC48DC6}"/>
    <cellStyle name="Millares 10 2 5 2 5" xfId="12423" xr:uid="{00000000-0005-0000-0000-000063180000}"/>
    <cellStyle name="Millares 10 2 5 2 5 2" xfId="29928" xr:uid="{E65BFE61-8598-4A12-A587-02A1A0233C4A}"/>
    <cellStyle name="Millares 10 2 5 2 6" xfId="21176" xr:uid="{AB8A8505-2DC4-4F6D-8376-ABC206617D70}"/>
    <cellStyle name="Millares 10 2 5 3" xfId="4214" xr:uid="{00000000-0005-0000-0000-000064180000}"/>
    <cellStyle name="Millares 10 2 5 3 2" xfId="6403" xr:uid="{00000000-0005-0000-0000-000065180000}"/>
    <cellStyle name="Millares 10 2 5 3 2 2" xfId="10780" xr:uid="{00000000-0005-0000-0000-000066180000}"/>
    <cellStyle name="Millares 10 2 5 3 2 2 2" xfId="19533" xr:uid="{00000000-0005-0000-0000-000067180000}"/>
    <cellStyle name="Millares 10 2 5 3 2 2 2 2" xfId="37038" xr:uid="{1C41743A-5E0A-4C65-8A4E-E0FFA177656C}"/>
    <cellStyle name="Millares 10 2 5 3 2 2 3" xfId="28286" xr:uid="{33B1EA2F-1996-43E6-B74C-FEC767E5BAF6}"/>
    <cellStyle name="Millares 10 2 5 3 2 3" xfId="15157" xr:uid="{00000000-0005-0000-0000-000068180000}"/>
    <cellStyle name="Millares 10 2 5 3 2 3 2" xfId="32662" xr:uid="{FD8B9731-69C6-402D-B819-5CF777FA0E39}"/>
    <cellStyle name="Millares 10 2 5 3 2 4" xfId="23910" xr:uid="{6A51CD38-2648-40BA-8B81-2224170217F3}"/>
    <cellStyle name="Millares 10 2 5 3 3" xfId="8592" xr:uid="{00000000-0005-0000-0000-000069180000}"/>
    <cellStyle name="Millares 10 2 5 3 3 2" xfId="17345" xr:uid="{00000000-0005-0000-0000-00006A180000}"/>
    <cellStyle name="Millares 10 2 5 3 3 2 2" xfId="34850" xr:uid="{4B5D1911-5EBF-4705-BD77-F5579F071882}"/>
    <cellStyle name="Millares 10 2 5 3 3 3" xfId="26098" xr:uid="{270B053E-F694-4E9C-B034-32FDCD353A97}"/>
    <cellStyle name="Millares 10 2 5 3 4" xfId="12969" xr:uid="{00000000-0005-0000-0000-00006B180000}"/>
    <cellStyle name="Millares 10 2 5 3 4 2" xfId="30474" xr:uid="{D4DBC85D-9661-4AEE-9EAB-9BB3EC8F8E7A}"/>
    <cellStyle name="Millares 10 2 5 3 5" xfId="21722" xr:uid="{A094C3F0-BFE3-4BA2-9FCE-CD8B66EA21B4}"/>
    <cellStyle name="Millares 10 2 5 4" xfId="5309" xr:uid="{00000000-0005-0000-0000-00006C180000}"/>
    <cellStyle name="Millares 10 2 5 4 2" xfId="9686" xr:uid="{00000000-0005-0000-0000-00006D180000}"/>
    <cellStyle name="Millares 10 2 5 4 2 2" xfId="18439" xr:uid="{00000000-0005-0000-0000-00006E180000}"/>
    <cellStyle name="Millares 10 2 5 4 2 2 2" xfId="35944" xr:uid="{61BF2548-AFC7-4229-952C-9F34860CA85E}"/>
    <cellStyle name="Millares 10 2 5 4 2 3" xfId="27192" xr:uid="{18086522-BBD8-455A-AA3C-310CEE074401}"/>
    <cellStyle name="Millares 10 2 5 4 3" xfId="14063" xr:uid="{00000000-0005-0000-0000-00006F180000}"/>
    <cellStyle name="Millares 10 2 5 4 3 2" xfId="31568" xr:uid="{FA017A42-E477-447F-8366-7506CD3CDFF9}"/>
    <cellStyle name="Millares 10 2 5 4 4" xfId="22816" xr:uid="{4A83159D-3110-4F4D-9838-6C43E6D456A0}"/>
    <cellStyle name="Millares 10 2 5 5" xfId="7498" xr:uid="{00000000-0005-0000-0000-000070180000}"/>
    <cellStyle name="Millares 10 2 5 5 2" xfId="16251" xr:uid="{00000000-0005-0000-0000-000071180000}"/>
    <cellStyle name="Millares 10 2 5 5 2 2" xfId="33756" xr:uid="{DC2246D8-5AD2-4315-9295-420C318A0DC3}"/>
    <cellStyle name="Millares 10 2 5 5 3" xfId="25004" xr:uid="{5228A3A1-AB3A-4D61-8C3D-97D59CE61B87}"/>
    <cellStyle name="Millares 10 2 5 6" xfId="11875" xr:uid="{00000000-0005-0000-0000-000072180000}"/>
    <cellStyle name="Millares 10 2 5 6 2" xfId="29380" xr:uid="{928752D6-C265-460F-BB35-4FE9F76251D3}"/>
    <cellStyle name="Millares 10 2 5 7" xfId="20628" xr:uid="{3A18D77A-B91F-4EF1-A86A-3995A76E7C97}"/>
    <cellStyle name="Millares 10 2 6" xfId="3391" xr:uid="{00000000-0005-0000-0000-000073180000}"/>
    <cellStyle name="Millares 10 2 6 2" xfId="4488" xr:uid="{00000000-0005-0000-0000-000074180000}"/>
    <cellStyle name="Millares 10 2 6 2 2" xfId="6677" xr:uid="{00000000-0005-0000-0000-000075180000}"/>
    <cellStyle name="Millares 10 2 6 2 2 2" xfId="11054" xr:uid="{00000000-0005-0000-0000-000076180000}"/>
    <cellStyle name="Millares 10 2 6 2 2 2 2" xfId="19807" xr:uid="{00000000-0005-0000-0000-000077180000}"/>
    <cellStyle name="Millares 10 2 6 2 2 2 2 2" xfId="37312" xr:uid="{A0668D10-027F-4115-8F4B-5C3A6DE24FB4}"/>
    <cellStyle name="Millares 10 2 6 2 2 2 3" xfId="28560" xr:uid="{D7FA42CE-D4F4-49A7-A137-16AD7B90872D}"/>
    <cellStyle name="Millares 10 2 6 2 2 3" xfId="15431" xr:uid="{00000000-0005-0000-0000-000078180000}"/>
    <cellStyle name="Millares 10 2 6 2 2 3 2" xfId="32936" xr:uid="{EAFFF22C-33DF-4C8B-B50A-8835A5759B65}"/>
    <cellStyle name="Millares 10 2 6 2 2 4" xfId="24184" xr:uid="{3380B793-0FE0-4879-8581-AE9E769DB120}"/>
    <cellStyle name="Millares 10 2 6 2 3" xfId="8866" xr:uid="{00000000-0005-0000-0000-000079180000}"/>
    <cellStyle name="Millares 10 2 6 2 3 2" xfId="17619" xr:uid="{00000000-0005-0000-0000-00007A180000}"/>
    <cellStyle name="Millares 10 2 6 2 3 2 2" xfId="35124" xr:uid="{F37C41B7-E917-4309-A356-234D02233CB0}"/>
    <cellStyle name="Millares 10 2 6 2 3 3" xfId="26372" xr:uid="{522330D0-42AA-4CE0-9850-41835BF70D2C}"/>
    <cellStyle name="Millares 10 2 6 2 4" xfId="13243" xr:uid="{00000000-0005-0000-0000-00007B180000}"/>
    <cellStyle name="Millares 10 2 6 2 4 2" xfId="30748" xr:uid="{4B0C1DD1-33F7-4C5D-9C1B-096A1C28DCA3}"/>
    <cellStyle name="Millares 10 2 6 2 5" xfId="21996" xr:uid="{3F950DE5-CCB2-43C1-A0C6-D5DD8E299EAD}"/>
    <cellStyle name="Millares 10 2 6 3" xfId="5583" xr:uid="{00000000-0005-0000-0000-00007C180000}"/>
    <cellStyle name="Millares 10 2 6 3 2" xfId="9960" xr:uid="{00000000-0005-0000-0000-00007D180000}"/>
    <cellStyle name="Millares 10 2 6 3 2 2" xfId="18713" xr:uid="{00000000-0005-0000-0000-00007E180000}"/>
    <cellStyle name="Millares 10 2 6 3 2 2 2" xfId="36218" xr:uid="{39EE2B7C-F961-4456-977C-9688FFCB1796}"/>
    <cellStyle name="Millares 10 2 6 3 2 3" xfId="27466" xr:uid="{1B1A80C5-4D9A-43D2-80C5-CB2A0E30AF44}"/>
    <cellStyle name="Millares 10 2 6 3 3" xfId="14337" xr:uid="{00000000-0005-0000-0000-00007F180000}"/>
    <cellStyle name="Millares 10 2 6 3 3 2" xfId="31842" xr:uid="{2BC22681-58EA-4E12-A772-F039FB680D53}"/>
    <cellStyle name="Millares 10 2 6 3 4" xfId="23090" xr:uid="{7CDA6831-1AA5-4143-BC21-1EED1D72E5EA}"/>
    <cellStyle name="Millares 10 2 6 4" xfId="7772" xr:uid="{00000000-0005-0000-0000-000080180000}"/>
    <cellStyle name="Millares 10 2 6 4 2" xfId="16525" xr:uid="{00000000-0005-0000-0000-000081180000}"/>
    <cellStyle name="Millares 10 2 6 4 2 2" xfId="34030" xr:uid="{CAE9C604-D809-4ED7-B6F4-AF9F8F514747}"/>
    <cellStyle name="Millares 10 2 6 4 3" xfId="25278" xr:uid="{70161371-6FA5-4F2F-B37D-90178202003E}"/>
    <cellStyle name="Millares 10 2 6 5" xfId="12149" xr:uid="{00000000-0005-0000-0000-000082180000}"/>
    <cellStyle name="Millares 10 2 6 5 2" xfId="29654" xr:uid="{4F5924E5-F682-4713-BCE5-37216902C164}"/>
    <cellStyle name="Millares 10 2 6 6" xfId="20902" xr:uid="{9CF94709-A7F9-4AEB-A98D-07D919DCFCC3}"/>
    <cellStyle name="Millares 10 2 7" xfId="3941" xr:uid="{00000000-0005-0000-0000-000083180000}"/>
    <cellStyle name="Millares 10 2 7 2" xfId="6130" xr:uid="{00000000-0005-0000-0000-000084180000}"/>
    <cellStyle name="Millares 10 2 7 2 2" xfId="10507" xr:uid="{00000000-0005-0000-0000-000085180000}"/>
    <cellStyle name="Millares 10 2 7 2 2 2" xfId="19260" xr:uid="{00000000-0005-0000-0000-000086180000}"/>
    <cellStyle name="Millares 10 2 7 2 2 2 2" xfId="36765" xr:uid="{0F518BDE-D56D-4ECE-B06F-F25F6AF75D78}"/>
    <cellStyle name="Millares 10 2 7 2 2 3" xfId="28013" xr:uid="{397FD660-3660-4A4A-BDA6-722D756DE71E}"/>
    <cellStyle name="Millares 10 2 7 2 3" xfId="14884" xr:uid="{00000000-0005-0000-0000-000087180000}"/>
    <cellStyle name="Millares 10 2 7 2 3 2" xfId="32389" xr:uid="{F76BB9E3-07F0-4585-86DC-AC0232224AB0}"/>
    <cellStyle name="Millares 10 2 7 2 4" xfId="23637" xr:uid="{75D75C66-D5EF-4630-A180-A739F346A631}"/>
    <cellStyle name="Millares 10 2 7 3" xfId="8319" xr:uid="{00000000-0005-0000-0000-000088180000}"/>
    <cellStyle name="Millares 10 2 7 3 2" xfId="17072" xr:uid="{00000000-0005-0000-0000-000089180000}"/>
    <cellStyle name="Millares 10 2 7 3 2 2" xfId="34577" xr:uid="{898C2820-B331-48F3-B391-283BFDF54D61}"/>
    <cellStyle name="Millares 10 2 7 3 3" xfId="25825" xr:uid="{16A49EEC-2861-4B87-BD99-A7A046BDC261}"/>
    <cellStyle name="Millares 10 2 7 4" xfId="12696" xr:uid="{00000000-0005-0000-0000-00008A180000}"/>
    <cellStyle name="Millares 10 2 7 4 2" xfId="30201" xr:uid="{F1FB0282-1279-45B6-AEE1-00A9F7BC3E5A}"/>
    <cellStyle name="Millares 10 2 7 5" xfId="21449" xr:uid="{6172853C-4A5A-4D42-8A80-9091693CE512}"/>
    <cellStyle name="Millares 10 2 8" xfId="5036" xr:uid="{00000000-0005-0000-0000-00008B180000}"/>
    <cellStyle name="Millares 10 2 8 2" xfId="9413" xr:uid="{00000000-0005-0000-0000-00008C180000}"/>
    <cellStyle name="Millares 10 2 8 2 2" xfId="18166" xr:uid="{00000000-0005-0000-0000-00008D180000}"/>
    <cellStyle name="Millares 10 2 8 2 2 2" xfId="35671" xr:uid="{BC1D802A-5EEE-470C-8DBE-EE5F6337C5B5}"/>
    <cellStyle name="Millares 10 2 8 2 3" xfId="26919" xr:uid="{BCD00CFA-767B-4AB4-AA86-A58862CE5771}"/>
    <cellStyle name="Millares 10 2 8 3" xfId="13790" xr:uid="{00000000-0005-0000-0000-00008E180000}"/>
    <cellStyle name="Millares 10 2 8 3 2" xfId="31295" xr:uid="{ACB062C3-6978-48BA-9740-04FDAFDD5C77}"/>
    <cellStyle name="Millares 10 2 8 4" xfId="22543" xr:uid="{81C8E2A7-4964-4EE3-A535-D502D28E90F6}"/>
    <cellStyle name="Millares 10 2 9" xfId="7225" xr:uid="{00000000-0005-0000-0000-00008F180000}"/>
    <cellStyle name="Millares 10 2 9 2" xfId="15978" xr:uid="{00000000-0005-0000-0000-000090180000}"/>
    <cellStyle name="Millares 10 2 9 2 2" xfId="33483" xr:uid="{FEBB92DB-37D3-4B63-99E8-6EA77DECE165}"/>
    <cellStyle name="Millares 10 2 9 3" xfId="24731" xr:uid="{94E714BC-CF23-41AA-A4A3-FE0C8A30FD48}"/>
    <cellStyle name="Millares 10 3" xfId="2940" xr:uid="{00000000-0005-0000-0000-000091180000}"/>
    <cellStyle name="Millares 10 3 2" xfId="3052" xr:uid="{00000000-0005-0000-0000-000092180000}"/>
    <cellStyle name="Millares 10 3 2 2" xfId="3328" xr:uid="{00000000-0005-0000-0000-000093180000}"/>
    <cellStyle name="Millares 10 3 2 2 2" xfId="3881" xr:uid="{00000000-0005-0000-0000-000094180000}"/>
    <cellStyle name="Millares 10 3 2 2 2 2" xfId="4977" xr:uid="{00000000-0005-0000-0000-000095180000}"/>
    <cellStyle name="Millares 10 3 2 2 2 2 2" xfId="7166" xr:uid="{00000000-0005-0000-0000-000096180000}"/>
    <cellStyle name="Millares 10 3 2 2 2 2 2 2" xfId="11543" xr:uid="{00000000-0005-0000-0000-000097180000}"/>
    <cellStyle name="Millares 10 3 2 2 2 2 2 2 2" xfId="20296" xr:uid="{00000000-0005-0000-0000-000098180000}"/>
    <cellStyle name="Millares 10 3 2 2 2 2 2 2 2 2" xfId="37801" xr:uid="{F592E6EC-0396-4D38-8133-1D1072B0001A}"/>
    <cellStyle name="Millares 10 3 2 2 2 2 2 2 3" xfId="29049" xr:uid="{D28966E9-81CB-46A3-88F8-C6AEB1DAA9D9}"/>
    <cellStyle name="Millares 10 3 2 2 2 2 2 3" xfId="15920" xr:uid="{00000000-0005-0000-0000-000099180000}"/>
    <cellStyle name="Millares 10 3 2 2 2 2 2 3 2" xfId="33425" xr:uid="{DCB8A220-52B3-465D-ADB6-68C70B1E5AE1}"/>
    <cellStyle name="Millares 10 3 2 2 2 2 2 4" xfId="24673" xr:uid="{1EB56D9C-031D-4DC6-9549-B8E287A74CB9}"/>
    <cellStyle name="Millares 10 3 2 2 2 2 3" xfId="9355" xr:uid="{00000000-0005-0000-0000-00009A180000}"/>
    <cellStyle name="Millares 10 3 2 2 2 2 3 2" xfId="18108" xr:uid="{00000000-0005-0000-0000-00009B180000}"/>
    <cellStyle name="Millares 10 3 2 2 2 2 3 2 2" xfId="35613" xr:uid="{6EDE588B-937C-4C00-A177-1D749B2366DD}"/>
    <cellStyle name="Millares 10 3 2 2 2 2 3 3" xfId="26861" xr:uid="{F85DD393-1757-4672-9F9E-157BFE9F2AD7}"/>
    <cellStyle name="Millares 10 3 2 2 2 2 4" xfId="13732" xr:uid="{00000000-0005-0000-0000-00009C180000}"/>
    <cellStyle name="Millares 10 3 2 2 2 2 4 2" xfId="31237" xr:uid="{B595C44F-904C-4AF4-8813-606881855B22}"/>
    <cellStyle name="Millares 10 3 2 2 2 2 5" xfId="22485" xr:uid="{9F0779BD-75E6-49DE-A890-5BFB19C13C76}"/>
    <cellStyle name="Millares 10 3 2 2 2 3" xfId="6072" xr:uid="{00000000-0005-0000-0000-00009D180000}"/>
    <cellStyle name="Millares 10 3 2 2 2 3 2" xfId="10449" xr:uid="{00000000-0005-0000-0000-00009E180000}"/>
    <cellStyle name="Millares 10 3 2 2 2 3 2 2" xfId="19202" xr:uid="{00000000-0005-0000-0000-00009F180000}"/>
    <cellStyle name="Millares 10 3 2 2 2 3 2 2 2" xfId="36707" xr:uid="{35C0A5D4-2DD4-4005-98CB-0415EA831A8C}"/>
    <cellStyle name="Millares 10 3 2 2 2 3 2 3" xfId="27955" xr:uid="{0FCFD322-3DF4-4FDA-A819-543E93CA952A}"/>
    <cellStyle name="Millares 10 3 2 2 2 3 3" xfId="14826" xr:uid="{00000000-0005-0000-0000-0000A0180000}"/>
    <cellStyle name="Millares 10 3 2 2 2 3 3 2" xfId="32331" xr:uid="{A8D26D4E-157B-4752-A0DB-0FFF9E173748}"/>
    <cellStyle name="Millares 10 3 2 2 2 3 4" xfId="23579" xr:uid="{83532974-38D4-463D-B26B-EF94D0A53963}"/>
    <cellStyle name="Millares 10 3 2 2 2 4" xfId="8261" xr:uid="{00000000-0005-0000-0000-0000A1180000}"/>
    <cellStyle name="Millares 10 3 2 2 2 4 2" xfId="17014" xr:uid="{00000000-0005-0000-0000-0000A2180000}"/>
    <cellStyle name="Millares 10 3 2 2 2 4 2 2" xfId="34519" xr:uid="{47D216CF-927E-499C-AA86-78B40E93CED6}"/>
    <cellStyle name="Millares 10 3 2 2 2 4 3" xfId="25767" xr:uid="{5CE62038-FAC8-4784-97AA-093016163F4B}"/>
    <cellStyle name="Millares 10 3 2 2 2 5" xfId="12638" xr:uid="{00000000-0005-0000-0000-0000A3180000}"/>
    <cellStyle name="Millares 10 3 2 2 2 5 2" xfId="30143" xr:uid="{3A384614-C4AB-4FFB-9892-3C866655879B}"/>
    <cellStyle name="Millares 10 3 2 2 2 6" xfId="21391" xr:uid="{14635DD8-596E-432B-9C69-25868A4D8CE6}"/>
    <cellStyle name="Millares 10 3 2 2 3" xfId="4429" xr:uid="{00000000-0005-0000-0000-0000A4180000}"/>
    <cellStyle name="Millares 10 3 2 2 3 2" xfId="6618" xr:uid="{00000000-0005-0000-0000-0000A5180000}"/>
    <cellStyle name="Millares 10 3 2 2 3 2 2" xfId="10995" xr:uid="{00000000-0005-0000-0000-0000A6180000}"/>
    <cellStyle name="Millares 10 3 2 2 3 2 2 2" xfId="19748" xr:uid="{00000000-0005-0000-0000-0000A7180000}"/>
    <cellStyle name="Millares 10 3 2 2 3 2 2 2 2" xfId="37253" xr:uid="{CCD4BCBC-DCDB-42F5-B733-BB61F82125A4}"/>
    <cellStyle name="Millares 10 3 2 2 3 2 2 3" xfId="28501" xr:uid="{CF4EEA19-C36D-4AFF-A6BB-2C29D749F5E0}"/>
    <cellStyle name="Millares 10 3 2 2 3 2 3" xfId="15372" xr:uid="{00000000-0005-0000-0000-0000A8180000}"/>
    <cellStyle name="Millares 10 3 2 2 3 2 3 2" xfId="32877" xr:uid="{C294C84A-FDD7-4E20-96D8-A81E5360AC50}"/>
    <cellStyle name="Millares 10 3 2 2 3 2 4" xfId="24125" xr:uid="{E1B3413F-BEE9-4D7B-8146-FDABE8A4837C}"/>
    <cellStyle name="Millares 10 3 2 2 3 3" xfId="8807" xr:uid="{00000000-0005-0000-0000-0000A9180000}"/>
    <cellStyle name="Millares 10 3 2 2 3 3 2" xfId="17560" xr:uid="{00000000-0005-0000-0000-0000AA180000}"/>
    <cellStyle name="Millares 10 3 2 2 3 3 2 2" xfId="35065" xr:uid="{EB61E149-1E9A-4E12-9CEB-4BB71C210A2F}"/>
    <cellStyle name="Millares 10 3 2 2 3 3 3" xfId="26313" xr:uid="{1477AE1A-D8DB-4719-B27B-BD7948917C72}"/>
    <cellStyle name="Millares 10 3 2 2 3 4" xfId="13184" xr:uid="{00000000-0005-0000-0000-0000AB180000}"/>
    <cellStyle name="Millares 10 3 2 2 3 4 2" xfId="30689" xr:uid="{E020B4CF-9559-47F0-9C9E-EC20660801E3}"/>
    <cellStyle name="Millares 10 3 2 2 3 5" xfId="21937" xr:uid="{649EF437-9992-4A4E-8671-A6FEEC1D69FD}"/>
    <cellStyle name="Millares 10 3 2 2 4" xfId="5524" xr:uid="{00000000-0005-0000-0000-0000AC180000}"/>
    <cellStyle name="Millares 10 3 2 2 4 2" xfId="9901" xr:uid="{00000000-0005-0000-0000-0000AD180000}"/>
    <cellStyle name="Millares 10 3 2 2 4 2 2" xfId="18654" xr:uid="{00000000-0005-0000-0000-0000AE180000}"/>
    <cellStyle name="Millares 10 3 2 2 4 2 2 2" xfId="36159" xr:uid="{DA23D56D-41C9-419B-BED4-AC74C3E7C488}"/>
    <cellStyle name="Millares 10 3 2 2 4 2 3" xfId="27407" xr:uid="{F0911B89-AA22-488C-9DD5-C2696F35F018}"/>
    <cellStyle name="Millares 10 3 2 2 4 3" xfId="14278" xr:uid="{00000000-0005-0000-0000-0000AF180000}"/>
    <cellStyle name="Millares 10 3 2 2 4 3 2" xfId="31783" xr:uid="{3A3E510A-3088-4ED8-988C-BCFAA059A834}"/>
    <cellStyle name="Millares 10 3 2 2 4 4" xfId="23031" xr:uid="{8D3020ED-01C9-421A-9425-A2C0D2CE4B44}"/>
    <cellStyle name="Millares 10 3 2 2 5" xfId="7713" xr:uid="{00000000-0005-0000-0000-0000B0180000}"/>
    <cellStyle name="Millares 10 3 2 2 5 2" xfId="16466" xr:uid="{00000000-0005-0000-0000-0000B1180000}"/>
    <cellStyle name="Millares 10 3 2 2 5 2 2" xfId="33971" xr:uid="{8260D834-A02C-444C-BDCE-FF6DAE804B6F}"/>
    <cellStyle name="Millares 10 3 2 2 5 3" xfId="25219" xr:uid="{10AA8E83-99E5-4794-A0C7-3572D59BE1BE}"/>
    <cellStyle name="Millares 10 3 2 2 6" xfId="12090" xr:uid="{00000000-0005-0000-0000-0000B2180000}"/>
    <cellStyle name="Millares 10 3 2 2 6 2" xfId="29595" xr:uid="{F2416710-5BF4-4A66-B3DE-2640E0A64EDC}"/>
    <cellStyle name="Millares 10 3 2 2 7" xfId="20843" xr:uid="{A38B70A4-DB14-4F5E-A910-107F0D8A300F}"/>
    <cellStyle name="Millares 10 3 2 3" xfId="3607" xr:uid="{00000000-0005-0000-0000-0000B3180000}"/>
    <cellStyle name="Millares 10 3 2 3 2" xfId="4703" xr:uid="{00000000-0005-0000-0000-0000B4180000}"/>
    <cellStyle name="Millares 10 3 2 3 2 2" xfId="6892" xr:uid="{00000000-0005-0000-0000-0000B5180000}"/>
    <cellStyle name="Millares 10 3 2 3 2 2 2" xfId="11269" xr:uid="{00000000-0005-0000-0000-0000B6180000}"/>
    <cellStyle name="Millares 10 3 2 3 2 2 2 2" xfId="20022" xr:uid="{00000000-0005-0000-0000-0000B7180000}"/>
    <cellStyle name="Millares 10 3 2 3 2 2 2 2 2" xfId="37527" xr:uid="{77B53295-25E6-4DE1-9F1D-E8B7DF0EE654}"/>
    <cellStyle name="Millares 10 3 2 3 2 2 2 3" xfId="28775" xr:uid="{97BF58F6-A1A2-4892-B84A-CFF9683F9378}"/>
    <cellStyle name="Millares 10 3 2 3 2 2 3" xfId="15646" xr:uid="{00000000-0005-0000-0000-0000B8180000}"/>
    <cellStyle name="Millares 10 3 2 3 2 2 3 2" xfId="33151" xr:uid="{1CFB767D-4DB1-48B9-95C8-40576AF510EC}"/>
    <cellStyle name="Millares 10 3 2 3 2 2 4" xfId="24399" xr:uid="{6EA0EBC4-A7BD-4242-8B5A-74E065B6FEDE}"/>
    <cellStyle name="Millares 10 3 2 3 2 3" xfId="9081" xr:uid="{00000000-0005-0000-0000-0000B9180000}"/>
    <cellStyle name="Millares 10 3 2 3 2 3 2" xfId="17834" xr:uid="{00000000-0005-0000-0000-0000BA180000}"/>
    <cellStyle name="Millares 10 3 2 3 2 3 2 2" xfId="35339" xr:uid="{A0F749C6-A925-4BAB-8CC7-A7CBA19B1C43}"/>
    <cellStyle name="Millares 10 3 2 3 2 3 3" xfId="26587" xr:uid="{2C74392A-FA21-4F83-9B5A-B3E0DC47836A}"/>
    <cellStyle name="Millares 10 3 2 3 2 4" xfId="13458" xr:uid="{00000000-0005-0000-0000-0000BB180000}"/>
    <cellStyle name="Millares 10 3 2 3 2 4 2" xfId="30963" xr:uid="{965E899A-5F65-4B42-9820-786079D5EA67}"/>
    <cellStyle name="Millares 10 3 2 3 2 5" xfId="22211" xr:uid="{DDEBCBC7-392B-4C59-8504-71FE62C43B16}"/>
    <cellStyle name="Millares 10 3 2 3 3" xfId="5798" xr:uid="{00000000-0005-0000-0000-0000BC180000}"/>
    <cellStyle name="Millares 10 3 2 3 3 2" xfId="10175" xr:uid="{00000000-0005-0000-0000-0000BD180000}"/>
    <cellStyle name="Millares 10 3 2 3 3 2 2" xfId="18928" xr:uid="{00000000-0005-0000-0000-0000BE180000}"/>
    <cellStyle name="Millares 10 3 2 3 3 2 2 2" xfId="36433" xr:uid="{062074E6-E3BE-4180-9315-04401DDFF1AC}"/>
    <cellStyle name="Millares 10 3 2 3 3 2 3" xfId="27681" xr:uid="{74EA5316-EA21-408D-A51D-5E6F430F09DF}"/>
    <cellStyle name="Millares 10 3 2 3 3 3" xfId="14552" xr:uid="{00000000-0005-0000-0000-0000BF180000}"/>
    <cellStyle name="Millares 10 3 2 3 3 3 2" xfId="32057" xr:uid="{B1B1542E-B4C3-44B7-ACFF-FC0864523F42}"/>
    <cellStyle name="Millares 10 3 2 3 3 4" xfId="23305" xr:uid="{6754BD5A-DAE1-4604-BD5E-FDFD73C62840}"/>
    <cellStyle name="Millares 10 3 2 3 4" xfId="7987" xr:uid="{00000000-0005-0000-0000-0000C0180000}"/>
    <cellStyle name="Millares 10 3 2 3 4 2" xfId="16740" xr:uid="{00000000-0005-0000-0000-0000C1180000}"/>
    <cellStyle name="Millares 10 3 2 3 4 2 2" xfId="34245" xr:uid="{A8E11ACD-66EB-4D98-B9F2-7EFD734FF1A7}"/>
    <cellStyle name="Millares 10 3 2 3 4 3" xfId="25493" xr:uid="{CFC68D11-684B-465D-83D5-F6BF353CE857}"/>
    <cellStyle name="Millares 10 3 2 3 5" xfId="12364" xr:uid="{00000000-0005-0000-0000-0000C2180000}"/>
    <cellStyle name="Millares 10 3 2 3 5 2" xfId="29869" xr:uid="{21A65A73-FF42-4393-94BA-952223498946}"/>
    <cellStyle name="Millares 10 3 2 3 6" xfId="21117" xr:uid="{3CBD2D3D-4B53-459F-9675-32C65A2AD896}"/>
    <cellStyle name="Millares 10 3 2 4" xfId="4155" xr:uid="{00000000-0005-0000-0000-0000C3180000}"/>
    <cellStyle name="Millares 10 3 2 4 2" xfId="6344" xr:uid="{00000000-0005-0000-0000-0000C4180000}"/>
    <cellStyle name="Millares 10 3 2 4 2 2" xfId="10721" xr:uid="{00000000-0005-0000-0000-0000C5180000}"/>
    <cellStyle name="Millares 10 3 2 4 2 2 2" xfId="19474" xr:uid="{00000000-0005-0000-0000-0000C6180000}"/>
    <cellStyle name="Millares 10 3 2 4 2 2 2 2" xfId="36979" xr:uid="{893E193C-2C33-42AD-87B1-C803F4648BC9}"/>
    <cellStyle name="Millares 10 3 2 4 2 2 3" xfId="28227" xr:uid="{68ABBDFB-F58D-4F06-A557-00D0BA592386}"/>
    <cellStyle name="Millares 10 3 2 4 2 3" xfId="15098" xr:uid="{00000000-0005-0000-0000-0000C7180000}"/>
    <cellStyle name="Millares 10 3 2 4 2 3 2" xfId="32603" xr:uid="{64076784-D517-402C-8DC7-2F072146608F}"/>
    <cellStyle name="Millares 10 3 2 4 2 4" xfId="23851" xr:uid="{637F7285-10CF-4F9B-A97A-64FC816B159D}"/>
    <cellStyle name="Millares 10 3 2 4 3" xfId="8533" xr:uid="{00000000-0005-0000-0000-0000C8180000}"/>
    <cellStyle name="Millares 10 3 2 4 3 2" xfId="17286" xr:uid="{00000000-0005-0000-0000-0000C9180000}"/>
    <cellStyle name="Millares 10 3 2 4 3 2 2" xfId="34791" xr:uid="{362E6039-9F04-491A-BF24-D132449C8F9D}"/>
    <cellStyle name="Millares 10 3 2 4 3 3" xfId="26039" xr:uid="{1A0D5092-3EE0-4772-AC4A-41356F034351}"/>
    <cellStyle name="Millares 10 3 2 4 4" xfId="12910" xr:uid="{00000000-0005-0000-0000-0000CA180000}"/>
    <cellStyle name="Millares 10 3 2 4 4 2" xfId="30415" xr:uid="{6E0FE2C2-8B4A-4783-974F-F8B8E10194CF}"/>
    <cellStyle name="Millares 10 3 2 4 5" xfId="21663" xr:uid="{D5770C26-01F8-4E51-ADAD-4F8E8B111A17}"/>
    <cellStyle name="Millares 10 3 2 5" xfId="5250" xr:uid="{00000000-0005-0000-0000-0000CB180000}"/>
    <cellStyle name="Millares 10 3 2 5 2" xfId="9627" xr:uid="{00000000-0005-0000-0000-0000CC180000}"/>
    <cellStyle name="Millares 10 3 2 5 2 2" xfId="18380" xr:uid="{00000000-0005-0000-0000-0000CD180000}"/>
    <cellStyle name="Millares 10 3 2 5 2 2 2" xfId="35885" xr:uid="{DDAFF1BA-016B-4DF3-9560-D2B8DFE81D3A}"/>
    <cellStyle name="Millares 10 3 2 5 2 3" xfId="27133" xr:uid="{5EE4A4AD-BB04-4040-9E3D-E33FB483D363}"/>
    <cellStyle name="Millares 10 3 2 5 3" xfId="14004" xr:uid="{00000000-0005-0000-0000-0000CE180000}"/>
    <cellStyle name="Millares 10 3 2 5 3 2" xfId="31509" xr:uid="{01961B9C-DB29-40F5-93AE-6BF716874BCC}"/>
    <cellStyle name="Millares 10 3 2 5 4" xfId="22757" xr:uid="{7652CEA0-F65B-436F-93EA-AB5E70DA4DAE}"/>
    <cellStyle name="Millares 10 3 2 6" xfId="7439" xr:uid="{00000000-0005-0000-0000-0000CF180000}"/>
    <cellStyle name="Millares 10 3 2 6 2" xfId="16192" xr:uid="{00000000-0005-0000-0000-0000D0180000}"/>
    <cellStyle name="Millares 10 3 2 6 2 2" xfId="33697" xr:uid="{E862BF39-5E5B-48D5-AFC2-B644DB57EB25}"/>
    <cellStyle name="Millares 10 3 2 6 3" xfId="24945" xr:uid="{BC62F444-686E-465D-B119-E03E461FBF77}"/>
    <cellStyle name="Millares 10 3 2 7" xfId="11816" xr:uid="{00000000-0005-0000-0000-0000D1180000}"/>
    <cellStyle name="Millares 10 3 2 7 2" xfId="29321" xr:uid="{77FCDD6B-4695-4E5C-8E80-736D6B8C0715}"/>
    <cellStyle name="Millares 10 3 2 8" xfId="20569" xr:uid="{E71CA053-CB3B-4654-9910-8EC554326CE2}"/>
    <cellStyle name="Millares 10 3 3" xfId="3216" xr:uid="{00000000-0005-0000-0000-0000D2180000}"/>
    <cellStyle name="Millares 10 3 3 2" xfId="3769" xr:uid="{00000000-0005-0000-0000-0000D3180000}"/>
    <cellStyle name="Millares 10 3 3 2 2" xfId="4865" xr:uid="{00000000-0005-0000-0000-0000D4180000}"/>
    <cellStyle name="Millares 10 3 3 2 2 2" xfId="7054" xr:uid="{00000000-0005-0000-0000-0000D5180000}"/>
    <cellStyle name="Millares 10 3 3 2 2 2 2" xfId="11431" xr:uid="{00000000-0005-0000-0000-0000D6180000}"/>
    <cellStyle name="Millares 10 3 3 2 2 2 2 2" xfId="20184" xr:uid="{00000000-0005-0000-0000-0000D7180000}"/>
    <cellStyle name="Millares 10 3 3 2 2 2 2 2 2" xfId="37689" xr:uid="{4551E9FE-2AD7-48A5-9FD7-2C363B10B668}"/>
    <cellStyle name="Millares 10 3 3 2 2 2 2 3" xfId="28937" xr:uid="{2F29EAC0-5F16-4C43-8F33-DB0B062E0904}"/>
    <cellStyle name="Millares 10 3 3 2 2 2 3" xfId="15808" xr:uid="{00000000-0005-0000-0000-0000D8180000}"/>
    <cellStyle name="Millares 10 3 3 2 2 2 3 2" xfId="33313" xr:uid="{71D6783D-F68A-473F-A7D6-17FEA838FA69}"/>
    <cellStyle name="Millares 10 3 3 2 2 2 4" xfId="24561" xr:uid="{0358CD92-3A15-4361-83D9-A126F5CD6AA9}"/>
    <cellStyle name="Millares 10 3 3 2 2 3" xfId="9243" xr:uid="{00000000-0005-0000-0000-0000D9180000}"/>
    <cellStyle name="Millares 10 3 3 2 2 3 2" xfId="17996" xr:uid="{00000000-0005-0000-0000-0000DA180000}"/>
    <cellStyle name="Millares 10 3 3 2 2 3 2 2" xfId="35501" xr:uid="{AB2E0645-865E-48D3-80EF-78ED12A579BE}"/>
    <cellStyle name="Millares 10 3 3 2 2 3 3" xfId="26749" xr:uid="{503AEA7E-916D-4669-BC74-08A0B9E4E7D4}"/>
    <cellStyle name="Millares 10 3 3 2 2 4" xfId="13620" xr:uid="{00000000-0005-0000-0000-0000DB180000}"/>
    <cellStyle name="Millares 10 3 3 2 2 4 2" xfId="31125" xr:uid="{4384723A-C4B7-4EDE-B42D-5B066E69305D}"/>
    <cellStyle name="Millares 10 3 3 2 2 5" xfId="22373" xr:uid="{03077717-A198-4484-AE6F-8A786BB72265}"/>
    <cellStyle name="Millares 10 3 3 2 3" xfId="5960" xr:uid="{00000000-0005-0000-0000-0000DC180000}"/>
    <cellStyle name="Millares 10 3 3 2 3 2" xfId="10337" xr:uid="{00000000-0005-0000-0000-0000DD180000}"/>
    <cellStyle name="Millares 10 3 3 2 3 2 2" xfId="19090" xr:uid="{00000000-0005-0000-0000-0000DE180000}"/>
    <cellStyle name="Millares 10 3 3 2 3 2 2 2" xfId="36595" xr:uid="{1923722F-394C-4D98-92C3-1243A1D3DA6E}"/>
    <cellStyle name="Millares 10 3 3 2 3 2 3" xfId="27843" xr:uid="{60DCBE34-0941-4741-95E2-3730230F591B}"/>
    <cellStyle name="Millares 10 3 3 2 3 3" xfId="14714" xr:uid="{00000000-0005-0000-0000-0000DF180000}"/>
    <cellStyle name="Millares 10 3 3 2 3 3 2" xfId="32219" xr:uid="{6AFE3637-A8F3-492B-BC80-4CC9E235ED70}"/>
    <cellStyle name="Millares 10 3 3 2 3 4" xfId="23467" xr:uid="{76D8F966-E9F4-4AD7-8D10-FC9B1D2F20C6}"/>
    <cellStyle name="Millares 10 3 3 2 4" xfId="8149" xr:uid="{00000000-0005-0000-0000-0000E0180000}"/>
    <cellStyle name="Millares 10 3 3 2 4 2" xfId="16902" xr:uid="{00000000-0005-0000-0000-0000E1180000}"/>
    <cellStyle name="Millares 10 3 3 2 4 2 2" xfId="34407" xr:uid="{6529BEEA-3DFA-4774-88A7-77B90F46C156}"/>
    <cellStyle name="Millares 10 3 3 2 4 3" xfId="25655" xr:uid="{D8FABE3B-56AC-4B1A-8CFC-EA87D9C4E000}"/>
    <cellStyle name="Millares 10 3 3 2 5" xfId="12526" xr:uid="{00000000-0005-0000-0000-0000E2180000}"/>
    <cellStyle name="Millares 10 3 3 2 5 2" xfId="30031" xr:uid="{38F79E0F-7D16-4DFD-8206-E3B0F38A6A37}"/>
    <cellStyle name="Millares 10 3 3 2 6" xfId="21279" xr:uid="{0BD9162A-62CC-4D52-B4B0-01AE7AEFBEA8}"/>
    <cellStyle name="Millares 10 3 3 3" xfId="4317" xr:uid="{00000000-0005-0000-0000-0000E3180000}"/>
    <cellStyle name="Millares 10 3 3 3 2" xfId="6506" xr:uid="{00000000-0005-0000-0000-0000E4180000}"/>
    <cellStyle name="Millares 10 3 3 3 2 2" xfId="10883" xr:uid="{00000000-0005-0000-0000-0000E5180000}"/>
    <cellStyle name="Millares 10 3 3 3 2 2 2" xfId="19636" xr:uid="{00000000-0005-0000-0000-0000E6180000}"/>
    <cellStyle name="Millares 10 3 3 3 2 2 2 2" xfId="37141" xr:uid="{907624C2-0403-4E52-B7B8-C5A6A815544A}"/>
    <cellStyle name="Millares 10 3 3 3 2 2 3" xfId="28389" xr:uid="{EB97E893-F8C3-43A2-A164-1780BF6322C8}"/>
    <cellStyle name="Millares 10 3 3 3 2 3" xfId="15260" xr:uid="{00000000-0005-0000-0000-0000E7180000}"/>
    <cellStyle name="Millares 10 3 3 3 2 3 2" xfId="32765" xr:uid="{A41EB7D5-B518-4F08-838D-531CCA85C1AD}"/>
    <cellStyle name="Millares 10 3 3 3 2 4" xfId="24013" xr:uid="{7F21572C-4858-400A-B059-3638344D2F50}"/>
    <cellStyle name="Millares 10 3 3 3 3" xfId="8695" xr:uid="{00000000-0005-0000-0000-0000E8180000}"/>
    <cellStyle name="Millares 10 3 3 3 3 2" xfId="17448" xr:uid="{00000000-0005-0000-0000-0000E9180000}"/>
    <cellStyle name="Millares 10 3 3 3 3 2 2" xfId="34953" xr:uid="{34116069-A1F8-476C-802B-6872F4997B1B}"/>
    <cellStyle name="Millares 10 3 3 3 3 3" xfId="26201" xr:uid="{EE257CA1-1984-4877-9E36-677A4DC70424}"/>
    <cellStyle name="Millares 10 3 3 3 4" xfId="13072" xr:uid="{00000000-0005-0000-0000-0000EA180000}"/>
    <cellStyle name="Millares 10 3 3 3 4 2" xfId="30577" xr:uid="{6789EA37-89A8-4C54-8C99-919313375067}"/>
    <cellStyle name="Millares 10 3 3 3 5" xfId="21825" xr:uid="{4C3C63B4-BFF0-4A79-A952-06855F76F8D1}"/>
    <cellStyle name="Millares 10 3 3 4" xfId="5412" xr:uid="{00000000-0005-0000-0000-0000EB180000}"/>
    <cellStyle name="Millares 10 3 3 4 2" xfId="9789" xr:uid="{00000000-0005-0000-0000-0000EC180000}"/>
    <cellStyle name="Millares 10 3 3 4 2 2" xfId="18542" xr:uid="{00000000-0005-0000-0000-0000ED180000}"/>
    <cellStyle name="Millares 10 3 3 4 2 2 2" xfId="36047" xr:uid="{29E4329E-1F90-4700-B4FA-E9B26E714EED}"/>
    <cellStyle name="Millares 10 3 3 4 2 3" xfId="27295" xr:uid="{CB40F5F0-AC3D-4974-A0CC-F4F10287C2B3}"/>
    <cellStyle name="Millares 10 3 3 4 3" xfId="14166" xr:uid="{00000000-0005-0000-0000-0000EE180000}"/>
    <cellStyle name="Millares 10 3 3 4 3 2" xfId="31671" xr:uid="{25474D86-BAB3-4EFD-9F4B-699685315BEC}"/>
    <cellStyle name="Millares 10 3 3 4 4" xfId="22919" xr:uid="{9D7CCF10-4C83-4801-97F0-937D31D1EC1D}"/>
    <cellStyle name="Millares 10 3 3 5" xfId="7601" xr:uid="{00000000-0005-0000-0000-0000EF180000}"/>
    <cellStyle name="Millares 10 3 3 5 2" xfId="16354" xr:uid="{00000000-0005-0000-0000-0000F0180000}"/>
    <cellStyle name="Millares 10 3 3 5 2 2" xfId="33859" xr:uid="{DB439780-E124-47AF-B285-9F26E3F5648C}"/>
    <cellStyle name="Millares 10 3 3 5 3" xfId="25107" xr:uid="{4F73E936-A0C2-4F7C-8EE5-8F13DD5377C7}"/>
    <cellStyle name="Millares 10 3 3 6" xfId="11978" xr:uid="{00000000-0005-0000-0000-0000F1180000}"/>
    <cellStyle name="Millares 10 3 3 6 2" xfId="29483" xr:uid="{99CEEDC6-3D85-45A6-8BF3-E3C2A83A26E9}"/>
    <cellStyle name="Millares 10 3 3 7" xfId="20731" xr:uid="{35EADA08-446F-4490-8A02-F7EB2478883C}"/>
    <cellStyle name="Millares 10 3 4" xfId="3495" xr:uid="{00000000-0005-0000-0000-0000F2180000}"/>
    <cellStyle name="Millares 10 3 4 2" xfId="4591" xr:uid="{00000000-0005-0000-0000-0000F3180000}"/>
    <cellStyle name="Millares 10 3 4 2 2" xfId="6780" xr:uid="{00000000-0005-0000-0000-0000F4180000}"/>
    <cellStyle name="Millares 10 3 4 2 2 2" xfId="11157" xr:uid="{00000000-0005-0000-0000-0000F5180000}"/>
    <cellStyle name="Millares 10 3 4 2 2 2 2" xfId="19910" xr:uid="{00000000-0005-0000-0000-0000F6180000}"/>
    <cellStyle name="Millares 10 3 4 2 2 2 2 2" xfId="37415" xr:uid="{EE83F61C-D895-474A-A6E4-A45815A80E49}"/>
    <cellStyle name="Millares 10 3 4 2 2 2 3" xfId="28663" xr:uid="{F135C485-83FA-4A1F-932F-6DD5C8FFBE76}"/>
    <cellStyle name="Millares 10 3 4 2 2 3" xfId="15534" xr:uid="{00000000-0005-0000-0000-0000F7180000}"/>
    <cellStyle name="Millares 10 3 4 2 2 3 2" xfId="33039" xr:uid="{8E7DC23B-B1D1-470E-A2D9-3F19C5F2B489}"/>
    <cellStyle name="Millares 10 3 4 2 2 4" xfId="24287" xr:uid="{D3AB2C02-2CD5-4669-9E66-022A47E8795C}"/>
    <cellStyle name="Millares 10 3 4 2 3" xfId="8969" xr:uid="{00000000-0005-0000-0000-0000F8180000}"/>
    <cellStyle name="Millares 10 3 4 2 3 2" xfId="17722" xr:uid="{00000000-0005-0000-0000-0000F9180000}"/>
    <cellStyle name="Millares 10 3 4 2 3 2 2" xfId="35227" xr:uid="{8A524869-D4C8-46A5-B1C0-BC892DB0093E}"/>
    <cellStyle name="Millares 10 3 4 2 3 3" xfId="26475" xr:uid="{6C5453B8-1509-4137-9E83-F12730901B6B}"/>
    <cellStyle name="Millares 10 3 4 2 4" xfId="13346" xr:uid="{00000000-0005-0000-0000-0000FA180000}"/>
    <cellStyle name="Millares 10 3 4 2 4 2" xfId="30851" xr:uid="{FA67AC63-EA88-4F63-8BA4-5B454FCD19EA}"/>
    <cellStyle name="Millares 10 3 4 2 5" xfId="22099" xr:uid="{35EEA14D-383F-4994-B93E-7C1A6635CA17}"/>
    <cellStyle name="Millares 10 3 4 3" xfId="5686" xr:uid="{00000000-0005-0000-0000-0000FB180000}"/>
    <cellStyle name="Millares 10 3 4 3 2" xfId="10063" xr:uid="{00000000-0005-0000-0000-0000FC180000}"/>
    <cellStyle name="Millares 10 3 4 3 2 2" xfId="18816" xr:uid="{00000000-0005-0000-0000-0000FD180000}"/>
    <cellStyle name="Millares 10 3 4 3 2 2 2" xfId="36321" xr:uid="{ACCF00E6-5E03-4340-A72A-35E8659A7560}"/>
    <cellStyle name="Millares 10 3 4 3 2 3" xfId="27569" xr:uid="{6CE97620-6BA0-41FD-AC9E-52FFB1B8B06F}"/>
    <cellStyle name="Millares 10 3 4 3 3" xfId="14440" xr:uid="{00000000-0005-0000-0000-0000FE180000}"/>
    <cellStyle name="Millares 10 3 4 3 3 2" xfId="31945" xr:uid="{36D49AC7-A94C-4356-BCCA-95356A8B8EEC}"/>
    <cellStyle name="Millares 10 3 4 3 4" xfId="23193" xr:uid="{FE47EAC2-7015-4DCA-B37C-6AF7F4A6C37F}"/>
    <cellStyle name="Millares 10 3 4 4" xfId="7875" xr:uid="{00000000-0005-0000-0000-0000FF180000}"/>
    <cellStyle name="Millares 10 3 4 4 2" xfId="16628" xr:uid="{00000000-0005-0000-0000-000000190000}"/>
    <cellStyle name="Millares 10 3 4 4 2 2" xfId="34133" xr:uid="{6B237C89-1AA0-457F-94F3-5D31F28BED41}"/>
    <cellStyle name="Millares 10 3 4 4 3" xfId="25381" xr:uid="{51919556-D3A6-4220-B111-9FCC6F026F13}"/>
    <cellStyle name="Millares 10 3 4 5" xfId="12252" xr:uid="{00000000-0005-0000-0000-000001190000}"/>
    <cellStyle name="Millares 10 3 4 5 2" xfId="29757" xr:uid="{1DF06EEF-22DE-4902-B6F9-7D954C0EF76B}"/>
    <cellStyle name="Millares 10 3 4 6" xfId="21005" xr:uid="{4717A7C1-A4F6-45AC-BCF6-F3466E878765}"/>
    <cellStyle name="Millares 10 3 5" xfId="4043" xr:uid="{00000000-0005-0000-0000-000002190000}"/>
    <cellStyle name="Millares 10 3 5 2" xfId="6232" xr:uid="{00000000-0005-0000-0000-000003190000}"/>
    <cellStyle name="Millares 10 3 5 2 2" xfId="10609" xr:uid="{00000000-0005-0000-0000-000004190000}"/>
    <cellStyle name="Millares 10 3 5 2 2 2" xfId="19362" xr:uid="{00000000-0005-0000-0000-000005190000}"/>
    <cellStyle name="Millares 10 3 5 2 2 2 2" xfId="36867" xr:uid="{7AB71C4C-453E-499C-9BE0-D179289737A9}"/>
    <cellStyle name="Millares 10 3 5 2 2 3" xfId="28115" xr:uid="{DD85D15C-43B7-4ADE-945D-DD4560B80C5A}"/>
    <cellStyle name="Millares 10 3 5 2 3" xfId="14986" xr:uid="{00000000-0005-0000-0000-000006190000}"/>
    <cellStyle name="Millares 10 3 5 2 3 2" xfId="32491" xr:uid="{28412DBE-B676-4698-8138-49B16C670955}"/>
    <cellStyle name="Millares 10 3 5 2 4" xfId="23739" xr:uid="{4891017E-003E-4798-8CF1-7C4FA9AB86E6}"/>
    <cellStyle name="Millares 10 3 5 3" xfId="8421" xr:uid="{00000000-0005-0000-0000-000007190000}"/>
    <cellStyle name="Millares 10 3 5 3 2" xfId="17174" xr:uid="{00000000-0005-0000-0000-000008190000}"/>
    <cellStyle name="Millares 10 3 5 3 2 2" xfId="34679" xr:uid="{2EF6DC66-77FA-4B08-ABE0-13F58AB3C186}"/>
    <cellStyle name="Millares 10 3 5 3 3" xfId="25927" xr:uid="{E710FBB5-DDE8-40F9-93CE-1840D3D59831}"/>
    <cellStyle name="Millares 10 3 5 4" xfId="12798" xr:uid="{00000000-0005-0000-0000-000009190000}"/>
    <cellStyle name="Millares 10 3 5 4 2" xfId="30303" xr:uid="{A6D4A620-C9BF-402C-896B-FC3D1E2BB274}"/>
    <cellStyle name="Millares 10 3 5 5" xfId="21551" xr:uid="{3C4725A5-B294-4C8C-A954-3F4EA411B6DA}"/>
    <cellStyle name="Millares 10 3 6" xfId="5138" xr:uid="{00000000-0005-0000-0000-00000A190000}"/>
    <cellStyle name="Millares 10 3 6 2" xfId="9515" xr:uid="{00000000-0005-0000-0000-00000B190000}"/>
    <cellStyle name="Millares 10 3 6 2 2" xfId="18268" xr:uid="{00000000-0005-0000-0000-00000C190000}"/>
    <cellStyle name="Millares 10 3 6 2 2 2" xfId="35773" xr:uid="{919BA466-A634-47E7-A8C8-C3F04ABC1012}"/>
    <cellStyle name="Millares 10 3 6 2 3" xfId="27021" xr:uid="{2B6B27C9-7782-4AB6-B8F7-9FFF8B3B985C}"/>
    <cellStyle name="Millares 10 3 6 3" xfId="13892" xr:uid="{00000000-0005-0000-0000-00000D190000}"/>
    <cellStyle name="Millares 10 3 6 3 2" xfId="31397" xr:uid="{91736D50-97F1-454C-8BAF-299AFA30B8DB}"/>
    <cellStyle name="Millares 10 3 6 4" xfId="22645" xr:uid="{DBE1014D-3EA9-4927-9821-5854EE8EBC36}"/>
    <cellStyle name="Millares 10 3 7" xfId="7327" xr:uid="{00000000-0005-0000-0000-00000E190000}"/>
    <cellStyle name="Millares 10 3 7 2" xfId="16080" xr:uid="{00000000-0005-0000-0000-00000F190000}"/>
    <cellStyle name="Millares 10 3 7 2 2" xfId="33585" xr:uid="{6EACFF55-5AC4-4001-9200-67BA824B408A}"/>
    <cellStyle name="Millares 10 3 7 3" xfId="24833" xr:uid="{587824A4-5A57-4644-A757-519BDF49AAB9}"/>
    <cellStyle name="Millares 10 3 8" xfId="11704" xr:uid="{00000000-0005-0000-0000-000010190000}"/>
    <cellStyle name="Millares 10 3 8 2" xfId="29209" xr:uid="{49BE8F8B-DA72-4461-82B1-E99EED684259}"/>
    <cellStyle name="Millares 10 3 9" xfId="20457" xr:uid="{ACC527CA-381D-4320-9C0B-C93D525AA985}"/>
    <cellStyle name="Millares 10 4" xfId="2995" xr:uid="{00000000-0005-0000-0000-000011190000}"/>
    <cellStyle name="Millares 10 4 2" xfId="3271" xr:uid="{00000000-0005-0000-0000-000012190000}"/>
    <cellStyle name="Millares 10 4 2 2" xfId="3824" xr:uid="{00000000-0005-0000-0000-000013190000}"/>
    <cellStyle name="Millares 10 4 2 2 2" xfId="4920" xr:uid="{00000000-0005-0000-0000-000014190000}"/>
    <cellStyle name="Millares 10 4 2 2 2 2" xfId="7109" xr:uid="{00000000-0005-0000-0000-000015190000}"/>
    <cellStyle name="Millares 10 4 2 2 2 2 2" xfId="11486" xr:uid="{00000000-0005-0000-0000-000016190000}"/>
    <cellStyle name="Millares 10 4 2 2 2 2 2 2" xfId="20239" xr:uid="{00000000-0005-0000-0000-000017190000}"/>
    <cellStyle name="Millares 10 4 2 2 2 2 2 2 2" xfId="37744" xr:uid="{1635E6F7-B31F-4D0F-A6AC-43B1BEA39495}"/>
    <cellStyle name="Millares 10 4 2 2 2 2 2 3" xfId="28992" xr:uid="{E184E72E-11E6-4E81-9C45-9EB06DDFF888}"/>
    <cellStyle name="Millares 10 4 2 2 2 2 3" xfId="15863" xr:uid="{00000000-0005-0000-0000-000018190000}"/>
    <cellStyle name="Millares 10 4 2 2 2 2 3 2" xfId="33368" xr:uid="{F62DB258-C314-4EA5-92F6-62351D42D402}"/>
    <cellStyle name="Millares 10 4 2 2 2 2 4" xfId="24616" xr:uid="{245558E9-F668-4213-B0CE-402DC4FBA996}"/>
    <cellStyle name="Millares 10 4 2 2 2 3" xfId="9298" xr:uid="{00000000-0005-0000-0000-000019190000}"/>
    <cellStyle name="Millares 10 4 2 2 2 3 2" xfId="18051" xr:uid="{00000000-0005-0000-0000-00001A190000}"/>
    <cellStyle name="Millares 10 4 2 2 2 3 2 2" xfId="35556" xr:uid="{E5DC5703-27BC-4D8A-8CA3-EF413139A1A9}"/>
    <cellStyle name="Millares 10 4 2 2 2 3 3" xfId="26804" xr:uid="{49C5030F-FE84-4EC9-8CDD-8481A12333F2}"/>
    <cellStyle name="Millares 10 4 2 2 2 4" xfId="13675" xr:uid="{00000000-0005-0000-0000-00001B190000}"/>
    <cellStyle name="Millares 10 4 2 2 2 4 2" xfId="31180" xr:uid="{CD2AAD16-0A64-493F-94BD-DCDE8CDD4B90}"/>
    <cellStyle name="Millares 10 4 2 2 2 5" xfId="22428" xr:uid="{AC905B00-24E3-465B-BC9B-0CA79FCE97D3}"/>
    <cellStyle name="Millares 10 4 2 2 3" xfId="6015" xr:uid="{00000000-0005-0000-0000-00001C190000}"/>
    <cellStyle name="Millares 10 4 2 2 3 2" xfId="10392" xr:uid="{00000000-0005-0000-0000-00001D190000}"/>
    <cellStyle name="Millares 10 4 2 2 3 2 2" xfId="19145" xr:uid="{00000000-0005-0000-0000-00001E190000}"/>
    <cellStyle name="Millares 10 4 2 2 3 2 2 2" xfId="36650" xr:uid="{1515A049-4EE3-4206-9884-C69F28C28F99}"/>
    <cellStyle name="Millares 10 4 2 2 3 2 3" xfId="27898" xr:uid="{30141418-95C4-4338-B9C6-C1F62953710B}"/>
    <cellStyle name="Millares 10 4 2 2 3 3" xfId="14769" xr:uid="{00000000-0005-0000-0000-00001F190000}"/>
    <cellStyle name="Millares 10 4 2 2 3 3 2" xfId="32274" xr:uid="{F78C044B-0EFA-424E-81C7-42B320274C16}"/>
    <cellStyle name="Millares 10 4 2 2 3 4" xfId="23522" xr:uid="{8B1DE0DE-2379-4DCA-9C52-C072A4146487}"/>
    <cellStyle name="Millares 10 4 2 2 4" xfId="8204" xr:uid="{00000000-0005-0000-0000-000020190000}"/>
    <cellStyle name="Millares 10 4 2 2 4 2" xfId="16957" xr:uid="{00000000-0005-0000-0000-000021190000}"/>
    <cellStyle name="Millares 10 4 2 2 4 2 2" xfId="34462" xr:uid="{8CDEDCD5-9678-42E6-B4A0-42701280566D}"/>
    <cellStyle name="Millares 10 4 2 2 4 3" xfId="25710" xr:uid="{D3946E3F-DEBE-4853-A17F-BBC5839F9858}"/>
    <cellStyle name="Millares 10 4 2 2 5" xfId="12581" xr:uid="{00000000-0005-0000-0000-000022190000}"/>
    <cellStyle name="Millares 10 4 2 2 5 2" xfId="30086" xr:uid="{ECE9266F-6A84-4F16-9A4B-A8F3B130E81A}"/>
    <cellStyle name="Millares 10 4 2 2 6" xfId="21334" xr:uid="{5AF1715F-72D5-4F9C-A214-93F764415A93}"/>
    <cellStyle name="Millares 10 4 2 3" xfId="4372" xr:uid="{00000000-0005-0000-0000-000023190000}"/>
    <cellStyle name="Millares 10 4 2 3 2" xfId="6561" xr:uid="{00000000-0005-0000-0000-000024190000}"/>
    <cellStyle name="Millares 10 4 2 3 2 2" xfId="10938" xr:uid="{00000000-0005-0000-0000-000025190000}"/>
    <cellStyle name="Millares 10 4 2 3 2 2 2" xfId="19691" xr:uid="{00000000-0005-0000-0000-000026190000}"/>
    <cellStyle name="Millares 10 4 2 3 2 2 2 2" xfId="37196" xr:uid="{8CAEFF22-78ED-46B7-931B-EAC81B9E4959}"/>
    <cellStyle name="Millares 10 4 2 3 2 2 3" xfId="28444" xr:uid="{DA80D74C-8B63-4EF7-8960-6CBD2A82BBD0}"/>
    <cellStyle name="Millares 10 4 2 3 2 3" xfId="15315" xr:uid="{00000000-0005-0000-0000-000027190000}"/>
    <cellStyle name="Millares 10 4 2 3 2 3 2" xfId="32820" xr:uid="{B2E62CCD-6EC2-4244-B53B-E0338A1DA263}"/>
    <cellStyle name="Millares 10 4 2 3 2 4" xfId="24068" xr:uid="{0B6645DD-F7D6-4589-9469-9CA7A379348F}"/>
    <cellStyle name="Millares 10 4 2 3 3" xfId="8750" xr:uid="{00000000-0005-0000-0000-000028190000}"/>
    <cellStyle name="Millares 10 4 2 3 3 2" xfId="17503" xr:uid="{00000000-0005-0000-0000-000029190000}"/>
    <cellStyle name="Millares 10 4 2 3 3 2 2" xfId="35008" xr:uid="{A5F54DAB-2F65-483A-9886-80CC7019AA26}"/>
    <cellStyle name="Millares 10 4 2 3 3 3" xfId="26256" xr:uid="{B87214DB-A3B6-499B-A75C-9E1B382E4F02}"/>
    <cellStyle name="Millares 10 4 2 3 4" xfId="13127" xr:uid="{00000000-0005-0000-0000-00002A190000}"/>
    <cellStyle name="Millares 10 4 2 3 4 2" xfId="30632" xr:uid="{9FB6830F-0ACD-4A37-BEE9-994C31A3C4F1}"/>
    <cellStyle name="Millares 10 4 2 3 5" xfId="21880" xr:uid="{E2EB99FE-3786-40A7-81AE-AF9C6ED9065B}"/>
    <cellStyle name="Millares 10 4 2 4" xfId="5467" xr:uid="{00000000-0005-0000-0000-00002B190000}"/>
    <cellStyle name="Millares 10 4 2 4 2" xfId="9844" xr:uid="{00000000-0005-0000-0000-00002C190000}"/>
    <cellStyle name="Millares 10 4 2 4 2 2" xfId="18597" xr:uid="{00000000-0005-0000-0000-00002D190000}"/>
    <cellStyle name="Millares 10 4 2 4 2 2 2" xfId="36102" xr:uid="{580D419B-0767-4D39-98BE-8E43D366BB9C}"/>
    <cellStyle name="Millares 10 4 2 4 2 3" xfId="27350" xr:uid="{9291ABF5-394C-4E20-8376-4B235AFED088}"/>
    <cellStyle name="Millares 10 4 2 4 3" xfId="14221" xr:uid="{00000000-0005-0000-0000-00002E190000}"/>
    <cellStyle name="Millares 10 4 2 4 3 2" xfId="31726" xr:uid="{7E249860-3366-4AE2-B8D4-8746273EC086}"/>
    <cellStyle name="Millares 10 4 2 4 4" xfId="22974" xr:uid="{84604977-6CDE-405F-838F-A0C5975F9A6D}"/>
    <cellStyle name="Millares 10 4 2 5" xfId="7656" xr:uid="{00000000-0005-0000-0000-00002F190000}"/>
    <cellStyle name="Millares 10 4 2 5 2" xfId="16409" xr:uid="{00000000-0005-0000-0000-000030190000}"/>
    <cellStyle name="Millares 10 4 2 5 2 2" xfId="33914" xr:uid="{B8184391-8A2C-45AD-B839-3EAE54CB999F}"/>
    <cellStyle name="Millares 10 4 2 5 3" xfId="25162" xr:uid="{743F7F78-839D-44FE-A3C6-816978F65D4C}"/>
    <cellStyle name="Millares 10 4 2 6" xfId="12033" xr:uid="{00000000-0005-0000-0000-000031190000}"/>
    <cellStyle name="Millares 10 4 2 6 2" xfId="29538" xr:uid="{949101BE-477A-47FB-8F23-FA9B273566B2}"/>
    <cellStyle name="Millares 10 4 2 7" xfId="20786" xr:uid="{C1A021FE-10BA-441A-ACD7-6C36FE45D09F}"/>
    <cellStyle name="Millares 10 4 3" xfId="3550" xr:uid="{00000000-0005-0000-0000-000032190000}"/>
    <cellStyle name="Millares 10 4 3 2" xfId="4646" xr:uid="{00000000-0005-0000-0000-000033190000}"/>
    <cellStyle name="Millares 10 4 3 2 2" xfId="6835" xr:uid="{00000000-0005-0000-0000-000034190000}"/>
    <cellStyle name="Millares 10 4 3 2 2 2" xfId="11212" xr:uid="{00000000-0005-0000-0000-000035190000}"/>
    <cellStyle name="Millares 10 4 3 2 2 2 2" xfId="19965" xr:uid="{00000000-0005-0000-0000-000036190000}"/>
    <cellStyle name="Millares 10 4 3 2 2 2 2 2" xfId="37470" xr:uid="{5E364985-98DA-46CB-90F2-88E4E1CA9E05}"/>
    <cellStyle name="Millares 10 4 3 2 2 2 3" xfId="28718" xr:uid="{F3C1C3C6-8033-44B5-8359-5A6AF2239FE5}"/>
    <cellStyle name="Millares 10 4 3 2 2 3" xfId="15589" xr:uid="{00000000-0005-0000-0000-000037190000}"/>
    <cellStyle name="Millares 10 4 3 2 2 3 2" xfId="33094" xr:uid="{3ED36928-877C-42B3-9E49-79FA6C6EC1EE}"/>
    <cellStyle name="Millares 10 4 3 2 2 4" xfId="24342" xr:uid="{DA55ABDB-56F4-4F5E-AD69-87A70A017322}"/>
    <cellStyle name="Millares 10 4 3 2 3" xfId="9024" xr:uid="{00000000-0005-0000-0000-000038190000}"/>
    <cellStyle name="Millares 10 4 3 2 3 2" xfId="17777" xr:uid="{00000000-0005-0000-0000-000039190000}"/>
    <cellStyle name="Millares 10 4 3 2 3 2 2" xfId="35282" xr:uid="{AFF8712E-3523-4E3D-9358-07AC0D641750}"/>
    <cellStyle name="Millares 10 4 3 2 3 3" xfId="26530" xr:uid="{C6E12425-1132-4D5C-B589-72116E2BA675}"/>
    <cellStyle name="Millares 10 4 3 2 4" xfId="13401" xr:uid="{00000000-0005-0000-0000-00003A190000}"/>
    <cellStyle name="Millares 10 4 3 2 4 2" xfId="30906" xr:uid="{B888A610-4248-4A7D-8FEC-12674AA9D0E0}"/>
    <cellStyle name="Millares 10 4 3 2 5" xfId="22154" xr:uid="{83FDFFA5-A17F-4A3E-B9F2-B982D8EEC94B}"/>
    <cellStyle name="Millares 10 4 3 3" xfId="5741" xr:uid="{00000000-0005-0000-0000-00003B190000}"/>
    <cellStyle name="Millares 10 4 3 3 2" xfId="10118" xr:uid="{00000000-0005-0000-0000-00003C190000}"/>
    <cellStyle name="Millares 10 4 3 3 2 2" xfId="18871" xr:uid="{00000000-0005-0000-0000-00003D190000}"/>
    <cellStyle name="Millares 10 4 3 3 2 2 2" xfId="36376" xr:uid="{22BCC211-3B71-4D78-A648-CDE3ADA774A9}"/>
    <cellStyle name="Millares 10 4 3 3 2 3" xfId="27624" xr:uid="{F5DA57DB-22BD-40A4-AC95-8A656D8E9EC2}"/>
    <cellStyle name="Millares 10 4 3 3 3" xfId="14495" xr:uid="{00000000-0005-0000-0000-00003E190000}"/>
    <cellStyle name="Millares 10 4 3 3 3 2" xfId="32000" xr:uid="{048D4F77-2399-4A7F-A0E4-A2F8E00C2A96}"/>
    <cellStyle name="Millares 10 4 3 3 4" xfId="23248" xr:uid="{11544429-B35C-444E-88B5-0833AF28DCB9}"/>
    <cellStyle name="Millares 10 4 3 4" xfId="7930" xr:uid="{00000000-0005-0000-0000-00003F190000}"/>
    <cellStyle name="Millares 10 4 3 4 2" xfId="16683" xr:uid="{00000000-0005-0000-0000-000040190000}"/>
    <cellStyle name="Millares 10 4 3 4 2 2" xfId="34188" xr:uid="{EF31A9F4-9BF1-4078-A7BF-5134F505C7FA}"/>
    <cellStyle name="Millares 10 4 3 4 3" xfId="25436" xr:uid="{1FC5B12B-4043-4118-AE6C-E85F1824D9CF}"/>
    <cellStyle name="Millares 10 4 3 5" xfId="12307" xr:uid="{00000000-0005-0000-0000-000041190000}"/>
    <cellStyle name="Millares 10 4 3 5 2" xfId="29812" xr:uid="{8E415411-F78B-4F20-8471-CB939BA4B213}"/>
    <cellStyle name="Millares 10 4 3 6" xfId="21060" xr:uid="{E08B667D-B287-4707-AC07-7424DCD88737}"/>
    <cellStyle name="Millares 10 4 4" xfId="4098" xr:uid="{00000000-0005-0000-0000-000042190000}"/>
    <cellStyle name="Millares 10 4 4 2" xfId="6287" xr:uid="{00000000-0005-0000-0000-000043190000}"/>
    <cellStyle name="Millares 10 4 4 2 2" xfId="10664" xr:uid="{00000000-0005-0000-0000-000044190000}"/>
    <cellStyle name="Millares 10 4 4 2 2 2" xfId="19417" xr:uid="{00000000-0005-0000-0000-000045190000}"/>
    <cellStyle name="Millares 10 4 4 2 2 2 2" xfId="36922" xr:uid="{5D8686EB-E06B-4A5F-ACB9-6C34E75A97CE}"/>
    <cellStyle name="Millares 10 4 4 2 2 3" xfId="28170" xr:uid="{174C8D02-FA77-4D4A-A680-76A98E892F10}"/>
    <cellStyle name="Millares 10 4 4 2 3" xfId="15041" xr:uid="{00000000-0005-0000-0000-000046190000}"/>
    <cellStyle name="Millares 10 4 4 2 3 2" xfId="32546" xr:uid="{77299212-A2A0-44A6-A719-10BD8075F3D4}"/>
    <cellStyle name="Millares 10 4 4 2 4" xfId="23794" xr:uid="{93F07BC6-3E81-46D4-91F9-2C331B2F7E18}"/>
    <cellStyle name="Millares 10 4 4 3" xfId="8476" xr:uid="{00000000-0005-0000-0000-000047190000}"/>
    <cellStyle name="Millares 10 4 4 3 2" xfId="17229" xr:uid="{00000000-0005-0000-0000-000048190000}"/>
    <cellStyle name="Millares 10 4 4 3 2 2" xfId="34734" xr:uid="{D82CB50A-0F67-41CB-ADEF-09352E79F620}"/>
    <cellStyle name="Millares 10 4 4 3 3" xfId="25982" xr:uid="{2A206EF6-19C3-4B41-A68F-C3FC91B84C2C}"/>
    <cellStyle name="Millares 10 4 4 4" xfId="12853" xr:uid="{00000000-0005-0000-0000-000049190000}"/>
    <cellStyle name="Millares 10 4 4 4 2" xfId="30358" xr:uid="{BC07F9DC-A134-4460-8BB6-6F6B0574BFBF}"/>
    <cellStyle name="Millares 10 4 4 5" xfId="21606" xr:uid="{9A470000-AA2C-46D1-8182-489D16EE8E9F}"/>
    <cellStyle name="Millares 10 4 5" xfId="5193" xr:uid="{00000000-0005-0000-0000-00004A190000}"/>
    <cellStyle name="Millares 10 4 5 2" xfId="9570" xr:uid="{00000000-0005-0000-0000-00004B190000}"/>
    <cellStyle name="Millares 10 4 5 2 2" xfId="18323" xr:uid="{00000000-0005-0000-0000-00004C190000}"/>
    <cellStyle name="Millares 10 4 5 2 2 2" xfId="35828" xr:uid="{E2FCD4A9-57C5-4585-97D4-059C5FB9E6AC}"/>
    <cellStyle name="Millares 10 4 5 2 3" xfId="27076" xr:uid="{FDE596E9-FFAE-4D7A-A0A8-2F83C6059A0E}"/>
    <cellStyle name="Millares 10 4 5 3" xfId="13947" xr:uid="{00000000-0005-0000-0000-00004D190000}"/>
    <cellStyle name="Millares 10 4 5 3 2" xfId="31452" xr:uid="{ECD10708-5001-47D1-B86A-4604F4FC89CB}"/>
    <cellStyle name="Millares 10 4 5 4" xfId="22700" xr:uid="{21537003-572C-45A7-B204-7B541F0A1389}"/>
    <cellStyle name="Millares 10 4 6" xfId="7382" xr:uid="{00000000-0005-0000-0000-00004E190000}"/>
    <cellStyle name="Millares 10 4 6 2" xfId="16135" xr:uid="{00000000-0005-0000-0000-00004F190000}"/>
    <cellStyle name="Millares 10 4 6 2 2" xfId="33640" xr:uid="{5DC84560-17A1-470B-98BE-2EDF0DB44537}"/>
    <cellStyle name="Millares 10 4 6 3" xfId="24888" xr:uid="{F1614BD9-C826-4792-9A83-D7DD46B761A8}"/>
    <cellStyle name="Millares 10 4 7" xfId="11759" xr:uid="{00000000-0005-0000-0000-000050190000}"/>
    <cellStyle name="Millares 10 4 7 2" xfId="29264" xr:uid="{6B657B2F-84C3-4C3D-A19B-EC673A54BC13}"/>
    <cellStyle name="Millares 10 4 8" xfId="20512" xr:uid="{997AC072-D5CE-4123-9120-CBC1CEC69AD2}"/>
    <cellStyle name="Millares 10 5" xfId="2882" xr:uid="{00000000-0005-0000-0000-000051190000}"/>
    <cellStyle name="Millares 10 5 2" xfId="3161" xr:uid="{00000000-0005-0000-0000-000052190000}"/>
    <cellStyle name="Millares 10 5 2 2" xfId="3714" xr:uid="{00000000-0005-0000-0000-000053190000}"/>
    <cellStyle name="Millares 10 5 2 2 2" xfId="4810" xr:uid="{00000000-0005-0000-0000-000054190000}"/>
    <cellStyle name="Millares 10 5 2 2 2 2" xfId="6999" xr:uid="{00000000-0005-0000-0000-000055190000}"/>
    <cellStyle name="Millares 10 5 2 2 2 2 2" xfId="11376" xr:uid="{00000000-0005-0000-0000-000056190000}"/>
    <cellStyle name="Millares 10 5 2 2 2 2 2 2" xfId="20129" xr:uid="{00000000-0005-0000-0000-000057190000}"/>
    <cellStyle name="Millares 10 5 2 2 2 2 2 2 2" xfId="37634" xr:uid="{417F68B3-120E-4459-84C7-163DDB692A49}"/>
    <cellStyle name="Millares 10 5 2 2 2 2 2 3" xfId="28882" xr:uid="{C5B8BB36-99DD-4E48-9FD4-3A159C33C789}"/>
    <cellStyle name="Millares 10 5 2 2 2 2 3" xfId="15753" xr:uid="{00000000-0005-0000-0000-000058190000}"/>
    <cellStyle name="Millares 10 5 2 2 2 2 3 2" xfId="33258" xr:uid="{BB45F577-A369-497F-9035-6D1AA620B8A1}"/>
    <cellStyle name="Millares 10 5 2 2 2 2 4" xfId="24506" xr:uid="{46D82401-47EC-4223-AC09-59E1AFE973F1}"/>
    <cellStyle name="Millares 10 5 2 2 2 3" xfId="9188" xr:uid="{00000000-0005-0000-0000-000059190000}"/>
    <cellStyle name="Millares 10 5 2 2 2 3 2" xfId="17941" xr:uid="{00000000-0005-0000-0000-00005A190000}"/>
    <cellStyle name="Millares 10 5 2 2 2 3 2 2" xfId="35446" xr:uid="{A08B0364-2C2C-4222-8CA5-4B70CCB2039C}"/>
    <cellStyle name="Millares 10 5 2 2 2 3 3" xfId="26694" xr:uid="{9A59B255-B574-46F4-8906-EDA4BD09D2EE}"/>
    <cellStyle name="Millares 10 5 2 2 2 4" xfId="13565" xr:uid="{00000000-0005-0000-0000-00005B190000}"/>
    <cellStyle name="Millares 10 5 2 2 2 4 2" xfId="31070" xr:uid="{C6D79271-71EF-4B04-88FA-30A7370973D8}"/>
    <cellStyle name="Millares 10 5 2 2 2 5" xfId="22318" xr:uid="{BFBC03A6-DE06-47D7-B736-DD9998B18C08}"/>
    <cellStyle name="Millares 10 5 2 2 3" xfId="5905" xr:uid="{00000000-0005-0000-0000-00005C190000}"/>
    <cellStyle name="Millares 10 5 2 2 3 2" xfId="10282" xr:uid="{00000000-0005-0000-0000-00005D190000}"/>
    <cellStyle name="Millares 10 5 2 2 3 2 2" xfId="19035" xr:uid="{00000000-0005-0000-0000-00005E190000}"/>
    <cellStyle name="Millares 10 5 2 2 3 2 2 2" xfId="36540" xr:uid="{F97A9160-F774-4CC1-9778-3167EA654788}"/>
    <cellStyle name="Millares 10 5 2 2 3 2 3" xfId="27788" xr:uid="{18C509A8-58D9-42D9-A4A6-C4DB9BB8FAE9}"/>
    <cellStyle name="Millares 10 5 2 2 3 3" xfId="14659" xr:uid="{00000000-0005-0000-0000-00005F190000}"/>
    <cellStyle name="Millares 10 5 2 2 3 3 2" xfId="32164" xr:uid="{77B2B227-CC5A-46D3-B5FF-A0337F4DB3E7}"/>
    <cellStyle name="Millares 10 5 2 2 3 4" xfId="23412" xr:uid="{905ECB51-9AC6-4203-A350-B869F4B36D4F}"/>
    <cellStyle name="Millares 10 5 2 2 4" xfId="8094" xr:uid="{00000000-0005-0000-0000-000060190000}"/>
    <cellStyle name="Millares 10 5 2 2 4 2" xfId="16847" xr:uid="{00000000-0005-0000-0000-000061190000}"/>
    <cellStyle name="Millares 10 5 2 2 4 2 2" xfId="34352" xr:uid="{30F8EAAD-02EE-4A56-AC34-A2AF352912BF}"/>
    <cellStyle name="Millares 10 5 2 2 4 3" xfId="25600" xr:uid="{B4BDB0E8-C7C2-4800-97BA-6B032EF6D591}"/>
    <cellStyle name="Millares 10 5 2 2 5" xfId="12471" xr:uid="{00000000-0005-0000-0000-000062190000}"/>
    <cellStyle name="Millares 10 5 2 2 5 2" xfId="29976" xr:uid="{6E601BF0-A229-4485-BF3E-7913F2526BAA}"/>
    <cellStyle name="Millares 10 5 2 2 6" xfId="21224" xr:uid="{022C6F49-2A90-4A9C-ACFF-38F8B89698DC}"/>
    <cellStyle name="Millares 10 5 2 3" xfId="4262" xr:uid="{00000000-0005-0000-0000-000063190000}"/>
    <cellStyle name="Millares 10 5 2 3 2" xfId="6451" xr:uid="{00000000-0005-0000-0000-000064190000}"/>
    <cellStyle name="Millares 10 5 2 3 2 2" xfId="10828" xr:uid="{00000000-0005-0000-0000-000065190000}"/>
    <cellStyle name="Millares 10 5 2 3 2 2 2" xfId="19581" xr:uid="{00000000-0005-0000-0000-000066190000}"/>
    <cellStyle name="Millares 10 5 2 3 2 2 2 2" xfId="37086" xr:uid="{04D73002-6602-468E-B342-BCC04A3A3535}"/>
    <cellStyle name="Millares 10 5 2 3 2 2 3" xfId="28334" xr:uid="{1FB51665-87A3-4223-A02B-FBA19A68A56C}"/>
    <cellStyle name="Millares 10 5 2 3 2 3" xfId="15205" xr:uid="{00000000-0005-0000-0000-000067190000}"/>
    <cellStyle name="Millares 10 5 2 3 2 3 2" xfId="32710" xr:uid="{98BF4848-205E-4D5A-9513-9987C277AA6D}"/>
    <cellStyle name="Millares 10 5 2 3 2 4" xfId="23958" xr:uid="{6F5384D5-CEEA-44FE-8487-859FD13120F3}"/>
    <cellStyle name="Millares 10 5 2 3 3" xfId="8640" xr:uid="{00000000-0005-0000-0000-000068190000}"/>
    <cellStyle name="Millares 10 5 2 3 3 2" xfId="17393" xr:uid="{00000000-0005-0000-0000-000069190000}"/>
    <cellStyle name="Millares 10 5 2 3 3 2 2" xfId="34898" xr:uid="{09950CF4-8182-4D16-8CB1-B371C82325A3}"/>
    <cellStyle name="Millares 10 5 2 3 3 3" xfId="26146" xr:uid="{787AFADB-9A99-44D7-B251-BEBB8EF8134A}"/>
    <cellStyle name="Millares 10 5 2 3 4" xfId="13017" xr:uid="{00000000-0005-0000-0000-00006A190000}"/>
    <cellStyle name="Millares 10 5 2 3 4 2" xfId="30522" xr:uid="{ADB0FC06-EB68-450C-9B03-C9D3EDBF9EE6}"/>
    <cellStyle name="Millares 10 5 2 3 5" xfId="21770" xr:uid="{FC84BFE2-6FF6-4BC5-8070-6B4EC56C7820}"/>
    <cellStyle name="Millares 10 5 2 4" xfId="5357" xr:uid="{00000000-0005-0000-0000-00006B190000}"/>
    <cellStyle name="Millares 10 5 2 4 2" xfId="9734" xr:uid="{00000000-0005-0000-0000-00006C190000}"/>
    <cellStyle name="Millares 10 5 2 4 2 2" xfId="18487" xr:uid="{00000000-0005-0000-0000-00006D190000}"/>
    <cellStyle name="Millares 10 5 2 4 2 2 2" xfId="35992" xr:uid="{171A5AE5-78D9-4D4C-82A1-C1865A075153}"/>
    <cellStyle name="Millares 10 5 2 4 2 3" xfId="27240" xr:uid="{B71BDB1F-6BBB-4CED-964B-67F38DC8FE01}"/>
    <cellStyle name="Millares 10 5 2 4 3" xfId="14111" xr:uid="{00000000-0005-0000-0000-00006E190000}"/>
    <cellStyle name="Millares 10 5 2 4 3 2" xfId="31616" xr:uid="{644D7BA0-7E49-4DE2-8470-BEE90C0DB1F2}"/>
    <cellStyle name="Millares 10 5 2 4 4" xfId="22864" xr:uid="{2223E5C5-EB71-4154-BCBD-1671F039AFF7}"/>
    <cellStyle name="Millares 10 5 2 5" xfId="7546" xr:uid="{00000000-0005-0000-0000-00006F190000}"/>
    <cellStyle name="Millares 10 5 2 5 2" xfId="16299" xr:uid="{00000000-0005-0000-0000-000070190000}"/>
    <cellStyle name="Millares 10 5 2 5 2 2" xfId="33804" xr:uid="{FC3180A5-A516-4DE6-8B2B-A2AA2EA6A8B5}"/>
    <cellStyle name="Millares 10 5 2 5 3" xfId="25052" xr:uid="{494A4DE6-649D-434F-8132-722C8F09FAAE}"/>
    <cellStyle name="Millares 10 5 2 6" xfId="11923" xr:uid="{00000000-0005-0000-0000-000071190000}"/>
    <cellStyle name="Millares 10 5 2 6 2" xfId="29428" xr:uid="{5B5FD399-B8FA-4A7F-976A-5367A16C0B09}"/>
    <cellStyle name="Millares 10 5 2 7" xfId="20676" xr:uid="{0FA54C6C-34D2-4470-951A-09AE33FD34E0}"/>
    <cellStyle name="Millares 10 5 3" xfId="3440" xr:uid="{00000000-0005-0000-0000-000072190000}"/>
    <cellStyle name="Millares 10 5 3 2" xfId="4536" xr:uid="{00000000-0005-0000-0000-000073190000}"/>
    <cellStyle name="Millares 10 5 3 2 2" xfId="6725" xr:uid="{00000000-0005-0000-0000-000074190000}"/>
    <cellStyle name="Millares 10 5 3 2 2 2" xfId="11102" xr:uid="{00000000-0005-0000-0000-000075190000}"/>
    <cellStyle name="Millares 10 5 3 2 2 2 2" xfId="19855" xr:uid="{00000000-0005-0000-0000-000076190000}"/>
    <cellStyle name="Millares 10 5 3 2 2 2 2 2" xfId="37360" xr:uid="{1773B0B7-F236-4DAB-BD4D-FD6FDDCC31FD}"/>
    <cellStyle name="Millares 10 5 3 2 2 2 3" xfId="28608" xr:uid="{23DE03EC-CCDD-498F-A3AA-54192DAFD1ED}"/>
    <cellStyle name="Millares 10 5 3 2 2 3" xfId="15479" xr:uid="{00000000-0005-0000-0000-000077190000}"/>
    <cellStyle name="Millares 10 5 3 2 2 3 2" xfId="32984" xr:uid="{D1278B2C-5569-4763-960C-13240A75B212}"/>
    <cellStyle name="Millares 10 5 3 2 2 4" xfId="24232" xr:uid="{6B8A7D69-9EBB-460A-8048-6528756E84E7}"/>
    <cellStyle name="Millares 10 5 3 2 3" xfId="8914" xr:uid="{00000000-0005-0000-0000-000078190000}"/>
    <cellStyle name="Millares 10 5 3 2 3 2" xfId="17667" xr:uid="{00000000-0005-0000-0000-000079190000}"/>
    <cellStyle name="Millares 10 5 3 2 3 2 2" xfId="35172" xr:uid="{B0AEA754-97F4-4959-9E6F-FACD4846564B}"/>
    <cellStyle name="Millares 10 5 3 2 3 3" xfId="26420" xr:uid="{F9F38469-206B-4851-8313-572B1EA4BE6F}"/>
    <cellStyle name="Millares 10 5 3 2 4" xfId="13291" xr:uid="{00000000-0005-0000-0000-00007A190000}"/>
    <cellStyle name="Millares 10 5 3 2 4 2" xfId="30796" xr:uid="{FA3D4068-243E-415C-B9F9-C879B9F4FF9F}"/>
    <cellStyle name="Millares 10 5 3 2 5" xfId="22044" xr:uid="{884E6F0C-81CE-45E7-85A1-2393DF2E8540}"/>
    <cellStyle name="Millares 10 5 3 3" xfId="5631" xr:uid="{00000000-0005-0000-0000-00007B190000}"/>
    <cellStyle name="Millares 10 5 3 3 2" xfId="10008" xr:uid="{00000000-0005-0000-0000-00007C190000}"/>
    <cellStyle name="Millares 10 5 3 3 2 2" xfId="18761" xr:uid="{00000000-0005-0000-0000-00007D190000}"/>
    <cellStyle name="Millares 10 5 3 3 2 2 2" xfId="36266" xr:uid="{9AD3D4A7-66B6-4C2B-8258-1151B4753D80}"/>
    <cellStyle name="Millares 10 5 3 3 2 3" xfId="27514" xr:uid="{E97488B0-7401-4B6B-8838-701B7A5AC85A}"/>
    <cellStyle name="Millares 10 5 3 3 3" xfId="14385" xr:uid="{00000000-0005-0000-0000-00007E190000}"/>
    <cellStyle name="Millares 10 5 3 3 3 2" xfId="31890" xr:uid="{644C7138-2118-4186-BAA9-AD94FF8FCEB9}"/>
    <cellStyle name="Millares 10 5 3 3 4" xfId="23138" xr:uid="{5A2B18F5-616E-4E6F-9159-A61CC56A9924}"/>
    <cellStyle name="Millares 10 5 3 4" xfId="7820" xr:uid="{00000000-0005-0000-0000-00007F190000}"/>
    <cellStyle name="Millares 10 5 3 4 2" xfId="16573" xr:uid="{00000000-0005-0000-0000-000080190000}"/>
    <cellStyle name="Millares 10 5 3 4 2 2" xfId="34078" xr:uid="{D50BFD4A-5B72-46CB-99A3-99BFCEDD7671}"/>
    <cellStyle name="Millares 10 5 3 4 3" xfId="25326" xr:uid="{787B151A-935F-4A5F-84F6-ED17EF93F387}"/>
    <cellStyle name="Millares 10 5 3 5" xfId="12197" xr:uid="{00000000-0005-0000-0000-000081190000}"/>
    <cellStyle name="Millares 10 5 3 5 2" xfId="29702" xr:uid="{57832609-3085-4523-808F-CB8FAB32B3F2}"/>
    <cellStyle name="Millares 10 5 3 6" xfId="20950" xr:uid="{8166EDAE-BDE5-40E2-B5E0-933CE12A340C}"/>
    <cellStyle name="Millares 10 5 4" xfId="3988" xr:uid="{00000000-0005-0000-0000-000082190000}"/>
    <cellStyle name="Millares 10 5 4 2" xfId="6177" xr:uid="{00000000-0005-0000-0000-000083190000}"/>
    <cellStyle name="Millares 10 5 4 2 2" xfId="10554" xr:uid="{00000000-0005-0000-0000-000084190000}"/>
    <cellStyle name="Millares 10 5 4 2 2 2" xfId="19307" xr:uid="{00000000-0005-0000-0000-000085190000}"/>
    <cellStyle name="Millares 10 5 4 2 2 2 2" xfId="36812" xr:uid="{4CB710A8-FD4A-48EF-9FBC-0AC981AD2C1B}"/>
    <cellStyle name="Millares 10 5 4 2 2 3" xfId="28060" xr:uid="{BD76135B-893E-41AE-8757-EEF8986A3EFE}"/>
    <cellStyle name="Millares 10 5 4 2 3" xfId="14931" xr:uid="{00000000-0005-0000-0000-000086190000}"/>
    <cellStyle name="Millares 10 5 4 2 3 2" xfId="32436" xr:uid="{2933BD16-5ED2-48B7-A3B0-4056E6026229}"/>
    <cellStyle name="Millares 10 5 4 2 4" xfId="23684" xr:uid="{2DDCE5F4-2F63-4955-A0CD-775E8767F1A9}"/>
    <cellStyle name="Millares 10 5 4 3" xfId="8366" xr:uid="{00000000-0005-0000-0000-000087190000}"/>
    <cellStyle name="Millares 10 5 4 3 2" xfId="17119" xr:uid="{00000000-0005-0000-0000-000088190000}"/>
    <cellStyle name="Millares 10 5 4 3 2 2" xfId="34624" xr:uid="{2A5D2F5A-6158-45AF-9724-55AC58F750E5}"/>
    <cellStyle name="Millares 10 5 4 3 3" xfId="25872" xr:uid="{3E515120-E12B-4F10-BCD3-9590705C7B2B}"/>
    <cellStyle name="Millares 10 5 4 4" xfId="12743" xr:uid="{00000000-0005-0000-0000-000089190000}"/>
    <cellStyle name="Millares 10 5 4 4 2" xfId="30248" xr:uid="{4FD94077-B19D-41C5-9A4C-6C061B9607A8}"/>
    <cellStyle name="Millares 10 5 4 5" xfId="21496" xr:uid="{F5D85D1F-356F-49E7-A111-05C8BA2F5F99}"/>
    <cellStyle name="Millares 10 5 5" xfId="5083" xr:uid="{00000000-0005-0000-0000-00008A190000}"/>
    <cellStyle name="Millares 10 5 5 2" xfId="9460" xr:uid="{00000000-0005-0000-0000-00008B190000}"/>
    <cellStyle name="Millares 10 5 5 2 2" xfId="18213" xr:uid="{00000000-0005-0000-0000-00008C190000}"/>
    <cellStyle name="Millares 10 5 5 2 2 2" xfId="35718" xr:uid="{CC296B1E-7216-45D2-93F3-7F7144E9775E}"/>
    <cellStyle name="Millares 10 5 5 2 3" xfId="26966" xr:uid="{1F374CCF-3A82-4D68-9FBD-F636DBC8BCA9}"/>
    <cellStyle name="Millares 10 5 5 3" xfId="13837" xr:uid="{00000000-0005-0000-0000-00008D190000}"/>
    <cellStyle name="Millares 10 5 5 3 2" xfId="31342" xr:uid="{07E497BA-1836-436B-81F1-32F45FB13793}"/>
    <cellStyle name="Millares 10 5 5 4" xfId="22590" xr:uid="{4A33D40C-C0E8-46E4-B24B-B5E93989BA9D}"/>
    <cellStyle name="Millares 10 5 6" xfId="7272" xr:uid="{00000000-0005-0000-0000-00008E190000}"/>
    <cellStyle name="Millares 10 5 6 2" xfId="16025" xr:uid="{00000000-0005-0000-0000-00008F190000}"/>
    <cellStyle name="Millares 10 5 6 2 2" xfId="33530" xr:uid="{7E51E32B-AA3F-4C5E-8FE7-709CB6FA592A}"/>
    <cellStyle name="Millares 10 5 6 3" xfId="24778" xr:uid="{4331218F-0045-4343-B91F-2613D346BB6D}"/>
    <cellStyle name="Millares 10 5 7" xfId="11649" xr:uid="{00000000-0005-0000-0000-000090190000}"/>
    <cellStyle name="Millares 10 5 7 2" xfId="29154" xr:uid="{C0770766-4C7E-4BEF-B534-B0FED0B0E763}"/>
    <cellStyle name="Millares 10 5 8" xfId="20402" xr:uid="{5D9D227A-CCCC-47F1-92AB-91269423EA3D}"/>
    <cellStyle name="Millares 10 6" xfId="3111" xr:uid="{00000000-0005-0000-0000-000091190000}"/>
    <cellStyle name="Millares 10 6 2" xfId="3665" xr:uid="{00000000-0005-0000-0000-000092190000}"/>
    <cellStyle name="Millares 10 6 2 2" xfId="4761" xr:uid="{00000000-0005-0000-0000-000093190000}"/>
    <cellStyle name="Millares 10 6 2 2 2" xfId="6950" xr:uid="{00000000-0005-0000-0000-000094190000}"/>
    <cellStyle name="Millares 10 6 2 2 2 2" xfId="11327" xr:uid="{00000000-0005-0000-0000-000095190000}"/>
    <cellStyle name="Millares 10 6 2 2 2 2 2" xfId="20080" xr:uid="{00000000-0005-0000-0000-000096190000}"/>
    <cellStyle name="Millares 10 6 2 2 2 2 2 2" xfId="37585" xr:uid="{A35B43A1-3D05-4B93-91D3-09A489C77EF1}"/>
    <cellStyle name="Millares 10 6 2 2 2 2 3" xfId="28833" xr:uid="{389B20ED-5ED6-4363-84B8-DFC9C607AF73}"/>
    <cellStyle name="Millares 10 6 2 2 2 3" xfId="15704" xr:uid="{00000000-0005-0000-0000-000097190000}"/>
    <cellStyle name="Millares 10 6 2 2 2 3 2" xfId="33209" xr:uid="{52E7941C-8C1B-40E0-BE67-989D2D98594E}"/>
    <cellStyle name="Millares 10 6 2 2 2 4" xfId="24457" xr:uid="{467490D3-2B12-4E25-80D6-FE97E319DD89}"/>
    <cellStyle name="Millares 10 6 2 2 3" xfId="9139" xr:uid="{00000000-0005-0000-0000-000098190000}"/>
    <cellStyle name="Millares 10 6 2 2 3 2" xfId="17892" xr:uid="{00000000-0005-0000-0000-000099190000}"/>
    <cellStyle name="Millares 10 6 2 2 3 2 2" xfId="35397" xr:uid="{345495CC-7840-4A51-A768-737ECE24FD5B}"/>
    <cellStyle name="Millares 10 6 2 2 3 3" xfId="26645" xr:uid="{7189B57C-48FA-46C3-BC65-7823484A26A4}"/>
    <cellStyle name="Millares 10 6 2 2 4" xfId="13516" xr:uid="{00000000-0005-0000-0000-00009A190000}"/>
    <cellStyle name="Millares 10 6 2 2 4 2" xfId="31021" xr:uid="{4438960E-4099-456C-BD53-A590ABF7B74F}"/>
    <cellStyle name="Millares 10 6 2 2 5" xfId="22269" xr:uid="{80D10FFB-9E53-4126-84E5-0CA4DD7B1EC5}"/>
    <cellStyle name="Millares 10 6 2 3" xfId="5856" xr:uid="{00000000-0005-0000-0000-00009B190000}"/>
    <cellStyle name="Millares 10 6 2 3 2" xfId="10233" xr:uid="{00000000-0005-0000-0000-00009C190000}"/>
    <cellStyle name="Millares 10 6 2 3 2 2" xfId="18986" xr:uid="{00000000-0005-0000-0000-00009D190000}"/>
    <cellStyle name="Millares 10 6 2 3 2 2 2" xfId="36491" xr:uid="{8E026E18-FB24-4FBB-A9C6-726FC45C3BCF}"/>
    <cellStyle name="Millares 10 6 2 3 2 3" xfId="27739" xr:uid="{0BCA7952-675D-494F-AACE-A0EFB00C624A}"/>
    <cellStyle name="Millares 10 6 2 3 3" xfId="14610" xr:uid="{00000000-0005-0000-0000-00009E190000}"/>
    <cellStyle name="Millares 10 6 2 3 3 2" xfId="32115" xr:uid="{34833AE2-0A4A-4FCB-908E-3F3B3CC0BE56}"/>
    <cellStyle name="Millares 10 6 2 3 4" xfId="23363" xr:uid="{6650A278-B3B4-4671-B9D1-09D10D985B9A}"/>
    <cellStyle name="Millares 10 6 2 4" xfId="8045" xr:uid="{00000000-0005-0000-0000-00009F190000}"/>
    <cellStyle name="Millares 10 6 2 4 2" xfId="16798" xr:uid="{00000000-0005-0000-0000-0000A0190000}"/>
    <cellStyle name="Millares 10 6 2 4 2 2" xfId="34303" xr:uid="{28FC30CD-7EBC-4E6A-871C-F76B1517138D}"/>
    <cellStyle name="Millares 10 6 2 4 3" xfId="25551" xr:uid="{D85AC966-4A80-4FEE-9D67-57FFA379FD8E}"/>
    <cellStyle name="Millares 10 6 2 5" xfId="12422" xr:uid="{00000000-0005-0000-0000-0000A1190000}"/>
    <cellStyle name="Millares 10 6 2 5 2" xfId="29927" xr:uid="{02E9369A-E377-4757-AA34-8BE353BE8459}"/>
    <cellStyle name="Millares 10 6 2 6" xfId="21175" xr:uid="{417FC06C-C63D-4881-86D6-D50EB3DC8563}"/>
    <cellStyle name="Millares 10 6 3" xfId="4213" xr:uid="{00000000-0005-0000-0000-0000A2190000}"/>
    <cellStyle name="Millares 10 6 3 2" xfId="6402" xr:uid="{00000000-0005-0000-0000-0000A3190000}"/>
    <cellStyle name="Millares 10 6 3 2 2" xfId="10779" xr:uid="{00000000-0005-0000-0000-0000A4190000}"/>
    <cellStyle name="Millares 10 6 3 2 2 2" xfId="19532" xr:uid="{00000000-0005-0000-0000-0000A5190000}"/>
    <cellStyle name="Millares 10 6 3 2 2 2 2" xfId="37037" xr:uid="{9E13011D-D4C5-40E4-8C44-DE6697A165DD}"/>
    <cellStyle name="Millares 10 6 3 2 2 3" xfId="28285" xr:uid="{1C044A33-E5AA-4922-B8F9-C70712F15F49}"/>
    <cellStyle name="Millares 10 6 3 2 3" xfId="15156" xr:uid="{00000000-0005-0000-0000-0000A6190000}"/>
    <cellStyle name="Millares 10 6 3 2 3 2" xfId="32661" xr:uid="{50F39604-169A-4DA1-A6D2-A2E26EEE1447}"/>
    <cellStyle name="Millares 10 6 3 2 4" xfId="23909" xr:uid="{B2C59ACA-02E5-46AF-8CAB-2A855D5BFF58}"/>
    <cellStyle name="Millares 10 6 3 3" xfId="8591" xr:uid="{00000000-0005-0000-0000-0000A7190000}"/>
    <cellStyle name="Millares 10 6 3 3 2" xfId="17344" xr:uid="{00000000-0005-0000-0000-0000A8190000}"/>
    <cellStyle name="Millares 10 6 3 3 2 2" xfId="34849" xr:uid="{69B854E4-08B2-42F4-A6E4-3B1B2870D084}"/>
    <cellStyle name="Millares 10 6 3 3 3" xfId="26097" xr:uid="{172068C4-EC5E-43D7-A76E-19D762C0575E}"/>
    <cellStyle name="Millares 10 6 3 4" xfId="12968" xr:uid="{00000000-0005-0000-0000-0000A9190000}"/>
    <cellStyle name="Millares 10 6 3 4 2" xfId="30473" xr:uid="{548E7D40-72F1-4655-BDC4-CA82FCFC485B}"/>
    <cellStyle name="Millares 10 6 3 5" xfId="21721" xr:uid="{5FB40974-CD05-4854-8BB7-D4FB0EC74F44}"/>
    <cellStyle name="Millares 10 6 4" xfId="5308" xr:uid="{00000000-0005-0000-0000-0000AA190000}"/>
    <cellStyle name="Millares 10 6 4 2" xfId="9685" xr:uid="{00000000-0005-0000-0000-0000AB190000}"/>
    <cellStyle name="Millares 10 6 4 2 2" xfId="18438" xr:uid="{00000000-0005-0000-0000-0000AC190000}"/>
    <cellStyle name="Millares 10 6 4 2 2 2" xfId="35943" xr:uid="{B2BC01E7-7F63-48BC-93CD-4BA93E37BD8C}"/>
    <cellStyle name="Millares 10 6 4 2 3" xfId="27191" xr:uid="{9664AD5E-4707-4F5E-B8FD-2A6C03085389}"/>
    <cellStyle name="Millares 10 6 4 3" xfId="14062" xr:uid="{00000000-0005-0000-0000-0000AD190000}"/>
    <cellStyle name="Millares 10 6 4 3 2" xfId="31567" xr:uid="{6A6E9954-89DD-4A7C-8603-DE3D3F221654}"/>
    <cellStyle name="Millares 10 6 4 4" xfId="22815" xr:uid="{1D240540-2602-42CC-9DE3-24F0D7F2E394}"/>
    <cellStyle name="Millares 10 6 5" xfId="7497" xr:uid="{00000000-0005-0000-0000-0000AE190000}"/>
    <cellStyle name="Millares 10 6 5 2" xfId="16250" xr:uid="{00000000-0005-0000-0000-0000AF190000}"/>
    <cellStyle name="Millares 10 6 5 2 2" xfId="33755" xr:uid="{02861F58-A9A5-4906-8C13-33153CDF036B}"/>
    <cellStyle name="Millares 10 6 5 3" xfId="25003" xr:uid="{B0AD1EA8-DB98-4A84-B427-0C62BFD544CF}"/>
    <cellStyle name="Millares 10 6 6" xfId="11874" xr:uid="{00000000-0005-0000-0000-0000B0190000}"/>
    <cellStyle name="Millares 10 6 6 2" xfId="29379" xr:uid="{1ED90415-B578-4FD7-A9A9-AC66E8509F1B}"/>
    <cellStyle name="Millares 10 6 7" xfId="20627" xr:uid="{242C45E0-D1B5-4032-A16D-E411142797B8}"/>
    <cellStyle name="Millares 10 7" xfId="3390" xr:uid="{00000000-0005-0000-0000-0000B1190000}"/>
    <cellStyle name="Millares 10 7 2" xfId="4487" xr:uid="{00000000-0005-0000-0000-0000B2190000}"/>
    <cellStyle name="Millares 10 7 2 2" xfId="6676" xr:uid="{00000000-0005-0000-0000-0000B3190000}"/>
    <cellStyle name="Millares 10 7 2 2 2" xfId="11053" xr:uid="{00000000-0005-0000-0000-0000B4190000}"/>
    <cellStyle name="Millares 10 7 2 2 2 2" xfId="19806" xr:uid="{00000000-0005-0000-0000-0000B5190000}"/>
    <cellStyle name="Millares 10 7 2 2 2 2 2" xfId="37311" xr:uid="{94241E47-CED9-49A7-94F2-B9D63C50620C}"/>
    <cellStyle name="Millares 10 7 2 2 2 3" xfId="28559" xr:uid="{C92C9391-C1F0-47B8-B37C-61CB7953FA48}"/>
    <cellStyle name="Millares 10 7 2 2 3" xfId="15430" xr:uid="{00000000-0005-0000-0000-0000B6190000}"/>
    <cellStyle name="Millares 10 7 2 2 3 2" xfId="32935" xr:uid="{69246E39-FEAF-4FB5-9BDE-9CC913BA6610}"/>
    <cellStyle name="Millares 10 7 2 2 4" xfId="24183" xr:uid="{5C86F5A9-9B94-488B-AE12-A4F9EB25A320}"/>
    <cellStyle name="Millares 10 7 2 3" xfId="8865" xr:uid="{00000000-0005-0000-0000-0000B7190000}"/>
    <cellStyle name="Millares 10 7 2 3 2" xfId="17618" xr:uid="{00000000-0005-0000-0000-0000B8190000}"/>
    <cellStyle name="Millares 10 7 2 3 2 2" xfId="35123" xr:uid="{93FC161C-54B2-48D0-936B-040830C1BEE5}"/>
    <cellStyle name="Millares 10 7 2 3 3" xfId="26371" xr:uid="{ACCEA884-DF73-4617-8F65-382B85F194B5}"/>
    <cellStyle name="Millares 10 7 2 4" xfId="13242" xr:uid="{00000000-0005-0000-0000-0000B9190000}"/>
    <cellStyle name="Millares 10 7 2 4 2" xfId="30747" xr:uid="{148A680E-6B4C-4043-92CB-AE5AC61BB297}"/>
    <cellStyle name="Millares 10 7 2 5" xfId="21995" xr:uid="{B64DAEF1-6293-4869-A6AD-4A2940739241}"/>
    <cellStyle name="Millares 10 7 3" xfId="5582" xr:uid="{00000000-0005-0000-0000-0000BA190000}"/>
    <cellStyle name="Millares 10 7 3 2" xfId="9959" xr:uid="{00000000-0005-0000-0000-0000BB190000}"/>
    <cellStyle name="Millares 10 7 3 2 2" xfId="18712" xr:uid="{00000000-0005-0000-0000-0000BC190000}"/>
    <cellStyle name="Millares 10 7 3 2 2 2" xfId="36217" xr:uid="{F1648142-08BE-4E6D-958D-EC013E0EE306}"/>
    <cellStyle name="Millares 10 7 3 2 3" xfId="27465" xr:uid="{5C36FD14-6550-4258-AF86-AD114D544A60}"/>
    <cellStyle name="Millares 10 7 3 3" xfId="14336" xr:uid="{00000000-0005-0000-0000-0000BD190000}"/>
    <cellStyle name="Millares 10 7 3 3 2" xfId="31841" xr:uid="{D8542E9E-05B1-48F5-8CC2-95226C4D0B19}"/>
    <cellStyle name="Millares 10 7 3 4" xfId="23089" xr:uid="{56B363CC-FC97-4507-8BE0-D4DE3E87724B}"/>
    <cellStyle name="Millares 10 7 4" xfId="7771" xr:uid="{00000000-0005-0000-0000-0000BE190000}"/>
    <cellStyle name="Millares 10 7 4 2" xfId="16524" xr:uid="{00000000-0005-0000-0000-0000BF190000}"/>
    <cellStyle name="Millares 10 7 4 2 2" xfId="34029" xr:uid="{CAADE049-A20A-4D4E-97AD-59426F4931EC}"/>
    <cellStyle name="Millares 10 7 4 3" xfId="25277" xr:uid="{6142271D-9419-4334-B86E-683FE2A3FCD2}"/>
    <cellStyle name="Millares 10 7 5" xfId="12148" xr:uid="{00000000-0005-0000-0000-0000C0190000}"/>
    <cellStyle name="Millares 10 7 5 2" xfId="29653" xr:uid="{4716D0A3-9FE2-48E2-AC84-0DC5ED0882DB}"/>
    <cellStyle name="Millares 10 7 6" xfId="20901" xr:uid="{C8A65870-36FE-4198-A7FC-FC05851BC5D7}"/>
    <cellStyle name="Millares 10 8" xfId="3940" xr:uid="{00000000-0005-0000-0000-0000C1190000}"/>
    <cellStyle name="Millares 10 8 2" xfId="6129" xr:uid="{00000000-0005-0000-0000-0000C2190000}"/>
    <cellStyle name="Millares 10 8 2 2" xfId="10506" xr:uid="{00000000-0005-0000-0000-0000C3190000}"/>
    <cellStyle name="Millares 10 8 2 2 2" xfId="19259" xr:uid="{00000000-0005-0000-0000-0000C4190000}"/>
    <cellStyle name="Millares 10 8 2 2 2 2" xfId="36764" xr:uid="{E2AB4FD7-02DF-4F2B-B7C7-DB1E4CD31938}"/>
    <cellStyle name="Millares 10 8 2 2 3" xfId="28012" xr:uid="{1A8B92ED-A06C-4D3A-8894-2444D1A20F4F}"/>
    <cellStyle name="Millares 10 8 2 3" xfId="14883" xr:uid="{00000000-0005-0000-0000-0000C5190000}"/>
    <cellStyle name="Millares 10 8 2 3 2" xfId="32388" xr:uid="{BB4EB2F0-0906-49A8-916E-2C1673D4225B}"/>
    <cellStyle name="Millares 10 8 2 4" xfId="23636" xr:uid="{1FAC0B71-E845-4A48-A944-F324FBFC56D6}"/>
    <cellStyle name="Millares 10 8 3" xfId="8318" xr:uid="{00000000-0005-0000-0000-0000C6190000}"/>
    <cellStyle name="Millares 10 8 3 2" xfId="17071" xr:uid="{00000000-0005-0000-0000-0000C7190000}"/>
    <cellStyle name="Millares 10 8 3 2 2" xfId="34576" xr:uid="{FFC56893-3677-4266-A49E-541C13E849E4}"/>
    <cellStyle name="Millares 10 8 3 3" xfId="25824" xr:uid="{BF73B065-F22C-4280-9771-8ECDEAEFA46D}"/>
    <cellStyle name="Millares 10 8 4" xfId="12695" xr:uid="{00000000-0005-0000-0000-0000C8190000}"/>
    <cellStyle name="Millares 10 8 4 2" xfId="30200" xr:uid="{065BEA91-8D15-4735-B438-1AA5957A5962}"/>
    <cellStyle name="Millares 10 8 5" xfId="21448" xr:uid="{D0D258C4-27D2-4915-9781-CB6283703AD8}"/>
    <cellStyle name="Millares 10 9" xfId="5035" xr:uid="{00000000-0005-0000-0000-0000C9190000}"/>
    <cellStyle name="Millares 10 9 2" xfId="9412" xr:uid="{00000000-0005-0000-0000-0000CA190000}"/>
    <cellStyle name="Millares 10 9 2 2" xfId="18165" xr:uid="{00000000-0005-0000-0000-0000CB190000}"/>
    <cellStyle name="Millares 10 9 2 2 2" xfId="35670" xr:uid="{324AFF7C-D604-4BD0-B7CC-B78D43E9B903}"/>
    <cellStyle name="Millares 10 9 2 3" xfId="26918" xr:uid="{9BF3FEDD-E48E-439F-BDD9-3315D72AC4C6}"/>
    <cellStyle name="Millares 10 9 3" xfId="13789" xr:uid="{00000000-0005-0000-0000-0000CC190000}"/>
    <cellStyle name="Millares 10 9 3 2" xfId="31294" xr:uid="{80167D70-BF61-4C44-A7E7-3DEA12D8844F}"/>
    <cellStyle name="Millares 10 9 4" xfId="22542" xr:uid="{774A0CB5-67B8-4676-A435-D48CB0BBA126}"/>
    <cellStyle name="Millares 11" xfId="2867" xr:uid="{00000000-0005-0000-0000-0000CD190000}"/>
    <cellStyle name="Millares 12" xfId="2976" xr:uid="{00000000-0005-0000-0000-0000CE190000}"/>
    <cellStyle name="Millares 12 2" xfId="3088" xr:uid="{00000000-0005-0000-0000-0000CF190000}"/>
    <cellStyle name="Millares 12 2 2" xfId="3364" xr:uid="{00000000-0005-0000-0000-0000D0190000}"/>
    <cellStyle name="Millares 12 2 2 2" xfId="3917" xr:uid="{00000000-0005-0000-0000-0000D1190000}"/>
    <cellStyle name="Millares 12 2 2 2 2" xfId="5013" xr:uid="{00000000-0005-0000-0000-0000D2190000}"/>
    <cellStyle name="Millares 12 2 2 2 2 2" xfId="7202" xr:uid="{00000000-0005-0000-0000-0000D3190000}"/>
    <cellStyle name="Millares 12 2 2 2 2 2 2" xfId="11579" xr:uid="{00000000-0005-0000-0000-0000D4190000}"/>
    <cellStyle name="Millares 12 2 2 2 2 2 2 2" xfId="20332" xr:uid="{00000000-0005-0000-0000-0000D5190000}"/>
    <cellStyle name="Millares 12 2 2 2 2 2 2 2 2" xfId="37837" xr:uid="{41CB17CD-F027-4D28-B742-39B9126DC9E6}"/>
    <cellStyle name="Millares 12 2 2 2 2 2 2 3" xfId="29085" xr:uid="{A47E1654-A3B4-4B64-A7B4-44092D2C236F}"/>
    <cellStyle name="Millares 12 2 2 2 2 2 3" xfId="15956" xr:uid="{00000000-0005-0000-0000-0000D6190000}"/>
    <cellStyle name="Millares 12 2 2 2 2 2 3 2" xfId="33461" xr:uid="{8774251D-4A6A-42E8-9EA5-6346A52508BC}"/>
    <cellStyle name="Millares 12 2 2 2 2 2 4" xfId="24709" xr:uid="{8962F49A-FDBC-4A23-B541-281D8C5856C1}"/>
    <cellStyle name="Millares 12 2 2 2 2 3" xfId="9391" xr:uid="{00000000-0005-0000-0000-0000D7190000}"/>
    <cellStyle name="Millares 12 2 2 2 2 3 2" xfId="18144" xr:uid="{00000000-0005-0000-0000-0000D8190000}"/>
    <cellStyle name="Millares 12 2 2 2 2 3 2 2" xfId="35649" xr:uid="{5BC3C098-7BA7-4DC5-A423-A84A783867BC}"/>
    <cellStyle name="Millares 12 2 2 2 2 3 3" xfId="26897" xr:uid="{5A6E48DD-0D44-4300-9C9A-921E20A4732C}"/>
    <cellStyle name="Millares 12 2 2 2 2 4" xfId="13768" xr:uid="{00000000-0005-0000-0000-0000D9190000}"/>
    <cellStyle name="Millares 12 2 2 2 2 4 2" xfId="31273" xr:uid="{A586ED49-CEBB-4199-8C39-AEDF289827A6}"/>
    <cellStyle name="Millares 12 2 2 2 2 5" xfId="22521" xr:uid="{09204AF8-0420-4964-A3F3-EF27494FBB8A}"/>
    <cellStyle name="Millares 12 2 2 2 3" xfId="6108" xr:uid="{00000000-0005-0000-0000-0000DA190000}"/>
    <cellStyle name="Millares 12 2 2 2 3 2" xfId="10485" xr:uid="{00000000-0005-0000-0000-0000DB190000}"/>
    <cellStyle name="Millares 12 2 2 2 3 2 2" xfId="19238" xr:uid="{00000000-0005-0000-0000-0000DC190000}"/>
    <cellStyle name="Millares 12 2 2 2 3 2 2 2" xfId="36743" xr:uid="{BEB0ED6F-8EA5-44FD-AE40-A13CE2F2A376}"/>
    <cellStyle name="Millares 12 2 2 2 3 2 3" xfId="27991" xr:uid="{0D22BC91-5E8D-457F-BBD3-D5ED3C75797F}"/>
    <cellStyle name="Millares 12 2 2 2 3 3" xfId="14862" xr:uid="{00000000-0005-0000-0000-0000DD190000}"/>
    <cellStyle name="Millares 12 2 2 2 3 3 2" xfId="32367" xr:uid="{1B541FCC-5015-4AA2-995A-5C76EA8D56EB}"/>
    <cellStyle name="Millares 12 2 2 2 3 4" xfId="23615" xr:uid="{E8F63F68-930E-4F84-931C-2BEB9CD7C965}"/>
    <cellStyle name="Millares 12 2 2 2 4" xfId="8297" xr:uid="{00000000-0005-0000-0000-0000DE190000}"/>
    <cellStyle name="Millares 12 2 2 2 4 2" xfId="17050" xr:uid="{00000000-0005-0000-0000-0000DF190000}"/>
    <cellStyle name="Millares 12 2 2 2 4 2 2" xfId="34555" xr:uid="{CA41FE42-4B94-4A2A-B6AF-6FFDA6B772C0}"/>
    <cellStyle name="Millares 12 2 2 2 4 3" xfId="25803" xr:uid="{CC7CBD2C-75EB-4E27-82B4-5F300A4B28ED}"/>
    <cellStyle name="Millares 12 2 2 2 5" xfId="12674" xr:uid="{00000000-0005-0000-0000-0000E0190000}"/>
    <cellStyle name="Millares 12 2 2 2 5 2" xfId="30179" xr:uid="{A3555929-35AE-4888-97D3-E996F90CDC95}"/>
    <cellStyle name="Millares 12 2 2 2 6" xfId="21427" xr:uid="{FB50E132-22DD-45D7-86A8-C2DB96F2DF36}"/>
    <cellStyle name="Millares 12 2 2 3" xfId="4465" xr:uid="{00000000-0005-0000-0000-0000E1190000}"/>
    <cellStyle name="Millares 12 2 2 3 2" xfId="6654" xr:uid="{00000000-0005-0000-0000-0000E2190000}"/>
    <cellStyle name="Millares 12 2 2 3 2 2" xfId="11031" xr:uid="{00000000-0005-0000-0000-0000E3190000}"/>
    <cellStyle name="Millares 12 2 2 3 2 2 2" xfId="19784" xr:uid="{00000000-0005-0000-0000-0000E4190000}"/>
    <cellStyle name="Millares 12 2 2 3 2 2 2 2" xfId="37289" xr:uid="{083E961C-BDA0-4129-B3DE-54F8F39F77ED}"/>
    <cellStyle name="Millares 12 2 2 3 2 2 3" xfId="28537" xr:uid="{9294A981-C44A-49A1-8F2E-C9665BE36824}"/>
    <cellStyle name="Millares 12 2 2 3 2 3" xfId="15408" xr:uid="{00000000-0005-0000-0000-0000E5190000}"/>
    <cellStyle name="Millares 12 2 2 3 2 3 2" xfId="32913" xr:uid="{93A1FB36-55A9-46B6-8475-3C4878C9EC85}"/>
    <cellStyle name="Millares 12 2 2 3 2 4" xfId="24161" xr:uid="{98613D5F-6C9A-4645-A0F9-33FE4D0817D4}"/>
    <cellStyle name="Millares 12 2 2 3 3" xfId="8843" xr:uid="{00000000-0005-0000-0000-0000E6190000}"/>
    <cellStyle name="Millares 12 2 2 3 3 2" xfId="17596" xr:uid="{00000000-0005-0000-0000-0000E7190000}"/>
    <cellStyle name="Millares 12 2 2 3 3 2 2" xfId="35101" xr:uid="{C3D87B29-6D5B-4473-AD28-81E913FD13B2}"/>
    <cellStyle name="Millares 12 2 2 3 3 3" xfId="26349" xr:uid="{D6F98AAF-576C-46D4-9748-FA651AB743F0}"/>
    <cellStyle name="Millares 12 2 2 3 4" xfId="13220" xr:uid="{00000000-0005-0000-0000-0000E8190000}"/>
    <cellStyle name="Millares 12 2 2 3 4 2" xfId="30725" xr:uid="{C69AE7DA-A12A-4924-8179-CCA203533A32}"/>
    <cellStyle name="Millares 12 2 2 3 5" xfId="21973" xr:uid="{11B4C016-5E8A-4BF9-BB88-D72D84E136A4}"/>
    <cellStyle name="Millares 12 2 2 4" xfId="5560" xr:uid="{00000000-0005-0000-0000-0000E9190000}"/>
    <cellStyle name="Millares 12 2 2 4 2" xfId="9937" xr:uid="{00000000-0005-0000-0000-0000EA190000}"/>
    <cellStyle name="Millares 12 2 2 4 2 2" xfId="18690" xr:uid="{00000000-0005-0000-0000-0000EB190000}"/>
    <cellStyle name="Millares 12 2 2 4 2 2 2" xfId="36195" xr:uid="{AC4FF99E-C1D9-4DCA-A23C-37E93F633264}"/>
    <cellStyle name="Millares 12 2 2 4 2 3" xfId="27443" xr:uid="{AF277912-C844-4D35-A366-713DEC992CE5}"/>
    <cellStyle name="Millares 12 2 2 4 3" xfId="14314" xr:uid="{00000000-0005-0000-0000-0000EC190000}"/>
    <cellStyle name="Millares 12 2 2 4 3 2" xfId="31819" xr:uid="{232074DE-0B9A-40B1-B048-8D13DF18CBCD}"/>
    <cellStyle name="Millares 12 2 2 4 4" xfId="23067" xr:uid="{5B698D68-D328-4B5F-9A59-B1B207C9B359}"/>
    <cellStyle name="Millares 12 2 2 5" xfId="7749" xr:uid="{00000000-0005-0000-0000-0000ED190000}"/>
    <cellStyle name="Millares 12 2 2 5 2" xfId="16502" xr:uid="{00000000-0005-0000-0000-0000EE190000}"/>
    <cellStyle name="Millares 12 2 2 5 2 2" xfId="34007" xr:uid="{AF3D69CD-D834-4E16-8146-4C38DFD5892B}"/>
    <cellStyle name="Millares 12 2 2 5 3" xfId="25255" xr:uid="{FAF64F06-184B-4A3F-9A41-5F4556270B8B}"/>
    <cellStyle name="Millares 12 2 2 6" xfId="12126" xr:uid="{00000000-0005-0000-0000-0000EF190000}"/>
    <cellStyle name="Millares 12 2 2 6 2" xfId="29631" xr:uid="{2E1873D7-BC51-4B87-9353-9FD132BFD94D}"/>
    <cellStyle name="Millares 12 2 2 7" xfId="20879" xr:uid="{1F250B15-5E3E-475F-9AA0-9A73120BDE30}"/>
    <cellStyle name="Millares 12 2 3" xfId="3643" xr:uid="{00000000-0005-0000-0000-0000F0190000}"/>
    <cellStyle name="Millares 12 2 3 2" xfId="4739" xr:uid="{00000000-0005-0000-0000-0000F1190000}"/>
    <cellStyle name="Millares 12 2 3 2 2" xfId="6928" xr:uid="{00000000-0005-0000-0000-0000F2190000}"/>
    <cellStyle name="Millares 12 2 3 2 2 2" xfId="11305" xr:uid="{00000000-0005-0000-0000-0000F3190000}"/>
    <cellStyle name="Millares 12 2 3 2 2 2 2" xfId="20058" xr:uid="{00000000-0005-0000-0000-0000F4190000}"/>
    <cellStyle name="Millares 12 2 3 2 2 2 2 2" xfId="37563" xr:uid="{1B7E9BE3-C411-4BE5-8D22-7B6BCD2DEC1B}"/>
    <cellStyle name="Millares 12 2 3 2 2 2 3" xfId="28811" xr:uid="{A2A0A3AC-461A-4DF0-86F0-3551D521DC87}"/>
    <cellStyle name="Millares 12 2 3 2 2 3" xfId="15682" xr:uid="{00000000-0005-0000-0000-0000F5190000}"/>
    <cellStyle name="Millares 12 2 3 2 2 3 2" xfId="33187" xr:uid="{722D963E-4BED-444A-8FDE-8C9DB392421C}"/>
    <cellStyle name="Millares 12 2 3 2 2 4" xfId="24435" xr:uid="{D322C352-418B-447A-81C8-0C6B46426CB2}"/>
    <cellStyle name="Millares 12 2 3 2 3" xfId="9117" xr:uid="{00000000-0005-0000-0000-0000F6190000}"/>
    <cellStyle name="Millares 12 2 3 2 3 2" xfId="17870" xr:uid="{00000000-0005-0000-0000-0000F7190000}"/>
    <cellStyle name="Millares 12 2 3 2 3 2 2" xfId="35375" xr:uid="{1D17F836-8114-4F67-AA65-10DDCCC7CB3A}"/>
    <cellStyle name="Millares 12 2 3 2 3 3" xfId="26623" xr:uid="{F1966E87-ADB2-4E3C-9588-D601128A4E83}"/>
    <cellStyle name="Millares 12 2 3 2 4" xfId="13494" xr:uid="{00000000-0005-0000-0000-0000F8190000}"/>
    <cellStyle name="Millares 12 2 3 2 4 2" xfId="30999" xr:uid="{7DA301FD-2224-4B0F-AC7C-0AA1096143E3}"/>
    <cellStyle name="Millares 12 2 3 2 5" xfId="22247" xr:uid="{F03310F5-EDDA-4562-8CD8-4BEE7939EC1F}"/>
    <cellStyle name="Millares 12 2 3 3" xfId="5834" xr:uid="{00000000-0005-0000-0000-0000F9190000}"/>
    <cellStyle name="Millares 12 2 3 3 2" xfId="10211" xr:uid="{00000000-0005-0000-0000-0000FA190000}"/>
    <cellStyle name="Millares 12 2 3 3 2 2" xfId="18964" xr:uid="{00000000-0005-0000-0000-0000FB190000}"/>
    <cellStyle name="Millares 12 2 3 3 2 2 2" xfId="36469" xr:uid="{08514B40-5BCE-435E-BB5D-E9CEC309D78B}"/>
    <cellStyle name="Millares 12 2 3 3 2 3" xfId="27717" xr:uid="{5B67279B-6297-4BBD-81FA-B7469D19ED51}"/>
    <cellStyle name="Millares 12 2 3 3 3" xfId="14588" xr:uid="{00000000-0005-0000-0000-0000FC190000}"/>
    <cellStyle name="Millares 12 2 3 3 3 2" xfId="32093" xr:uid="{8AA08290-B404-45F0-9913-54C896C54A5F}"/>
    <cellStyle name="Millares 12 2 3 3 4" xfId="23341" xr:uid="{8C8CB11B-70A0-4410-B81B-4B779342F323}"/>
    <cellStyle name="Millares 12 2 3 4" xfId="8023" xr:uid="{00000000-0005-0000-0000-0000FD190000}"/>
    <cellStyle name="Millares 12 2 3 4 2" xfId="16776" xr:uid="{00000000-0005-0000-0000-0000FE190000}"/>
    <cellStyle name="Millares 12 2 3 4 2 2" xfId="34281" xr:uid="{224B140B-315D-4EB8-8965-7D2B886C992A}"/>
    <cellStyle name="Millares 12 2 3 4 3" xfId="25529" xr:uid="{4B62FF33-301B-4F3B-B15A-7B33CCBBC8B5}"/>
    <cellStyle name="Millares 12 2 3 5" xfId="12400" xr:uid="{00000000-0005-0000-0000-0000FF190000}"/>
    <cellStyle name="Millares 12 2 3 5 2" xfId="29905" xr:uid="{B914C79D-6B32-4BB0-A0EE-429B1BDA0F71}"/>
    <cellStyle name="Millares 12 2 3 6" xfId="21153" xr:uid="{17814BEE-144B-4AEA-94FB-A67207BC4302}"/>
    <cellStyle name="Millares 12 2 4" xfId="4191" xr:uid="{00000000-0005-0000-0000-0000001A0000}"/>
    <cellStyle name="Millares 12 2 4 2" xfId="6380" xr:uid="{00000000-0005-0000-0000-0000011A0000}"/>
    <cellStyle name="Millares 12 2 4 2 2" xfId="10757" xr:uid="{00000000-0005-0000-0000-0000021A0000}"/>
    <cellStyle name="Millares 12 2 4 2 2 2" xfId="19510" xr:uid="{00000000-0005-0000-0000-0000031A0000}"/>
    <cellStyle name="Millares 12 2 4 2 2 2 2" xfId="37015" xr:uid="{2A92EAB9-97F4-43A3-A6BD-3C705E78D3CD}"/>
    <cellStyle name="Millares 12 2 4 2 2 3" xfId="28263" xr:uid="{4E154C50-1D5B-4866-8606-F67FC92530B5}"/>
    <cellStyle name="Millares 12 2 4 2 3" xfId="15134" xr:uid="{00000000-0005-0000-0000-0000041A0000}"/>
    <cellStyle name="Millares 12 2 4 2 3 2" xfId="32639" xr:uid="{7E1A553B-33EB-43F6-BA1F-1D82BC54829A}"/>
    <cellStyle name="Millares 12 2 4 2 4" xfId="23887" xr:uid="{452540B7-C7CA-47E3-8B6C-1ABB1B5782DC}"/>
    <cellStyle name="Millares 12 2 4 3" xfId="8569" xr:uid="{00000000-0005-0000-0000-0000051A0000}"/>
    <cellStyle name="Millares 12 2 4 3 2" xfId="17322" xr:uid="{00000000-0005-0000-0000-0000061A0000}"/>
    <cellStyle name="Millares 12 2 4 3 2 2" xfId="34827" xr:uid="{BF477831-27FC-488D-B9F5-A51898C34CF2}"/>
    <cellStyle name="Millares 12 2 4 3 3" xfId="26075" xr:uid="{2DB6D219-BB55-496D-9B0E-38A3DBAF7FD7}"/>
    <cellStyle name="Millares 12 2 4 4" xfId="12946" xr:uid="{00000000-0005-0000-0000-0000071A0000}"/>
    <cellStyle name="Millares 12 2 4 4 2" xfId="30451" xr:uid="{D8DF05EC-6861-431A-943B-B6522AF3CACB}"/>
    <cellStyle name="Millares 12 2 4 5" xfId="21699" xr:uid="{5606264F-D9E5-4D53-BF3C-9F878644952F}"/>
    <cellStyle name="Millares 12 2 5" xfId="5286" xr:uid="{00000000-0005-0000-0000-0000081A0000}"/>
    <cellStyle name="Millares 12 2 5 2" xfId="9663" xr:uid="{00000000-0005-0000-0000-0000091A0000}"/>
    <cellStyle name="Millares 12 2 5 2 2" xfId="18416" xr:uid="{00000000-0005-0000-0000-00000A1A0000}"/>
    <cellStyle name="Millares 12 2 5 2 2 2" xfId="35921" xr:uid="{0A3F267A-B265-4D49-90F0-AD031F6110E7}"/>
    <cellStyle name="Millares 12 2 5 2 3" xfId="27169" xr:uid="{CA59A9E5-5E9A-4717-8C97-F1F2EB72A2D9}"/>
    <cellStyle name="Millares 12 2 5 3" xfId="14040" xr:uid="{00000000-0005-0000-0000-00000B1A0000}"/>
    <cellStyle name="Millares 12 2 5 3 2" xfId="31545" xr:uid="{3C9F469E-5388-45C6-A536-F429D0F2F961}"/>
    <cellStyle name="Millares 12 2 5 4" xfId="22793" xr:uid="{D1F00161-81B0-44BA-9D30-2CA610380963}"/>
    <cellStyle name="Millares 12 2 6" xfId="7475" xr:uid="{00000000-0005-0000-0000-00000C1A0000}"/>
    <cellStyle name="Millares 12 2 6 2" xfId="16228" xr:uid="{00000000-0005-0000-0000-00000D1A0000}"/>
    <cellStyle name="Millares 12 2 6 2 2" xfId="33733" xr:uid="{057B67BE-60E7-4D6F-8CD1-9A1F808D2DD8}"/>
    <cellStyle name="Millares 12 2 6 3" xfId="24981" xr:uid="{5E1C173C-3060-49DE-86AF-E6047662895C}"/>
    <cellStyle name="Millares 12 2 7" xfId="11852" xr:uid="{00000000-0005-0000-0000-00000E1A0000}"/>
    <cellStyle name="Millares 12 2 7 2" xfId="29357" xr:uid="{4FC2A2A1-1AC2-4533-B3A0-BD7586B837AE}"/>
    <cellStyle name="Millares 12 2 8" xfId="20605" xr:uid="{968F0C48-EDAD-4842-8BB8-4AC358C09BB7}"/>
    <cellStyle name="Millares 12 3" xfId="3252" xr:uid="{00000000-0005-0000-0000-00000F1A0000}"/>
    <cellStyle name="Millares 12 3 2" xfId="3805" xr:uid="{00000000-0005-0000-0000-0000101A0000}"/>
    <cellStyle name="Millares 12 3 2 2" xfId="4901" xr:uid="{00000000-0005-0000-0000-0000111A0000}"/>
    <cellStyle name="Millares 12 3 2 2 2" xfId="7090" xr:uid="{00000000-0005-0000-0000-0000121A0000}"/>
    <cellStyle name="Millares 12 3 2 2 2 2" xfId="11467" xr:uid="{00000000-0005-0000-0000-0000131A0000}"/>
    <cellStyle name="Millares 12 3 2 2 2 2 2" xfId="20220" xr:uid="{00000000-0005-0000-0000-0000141A0000}"/>
    <cellStyle name="Millares 12 3 2 2 2 2 2 2" xfId="37725" xr:uid="{DA4BF29F-70F5-4257-A470-C8C7D9212E25}"/>
    <cellStyle name="Millares 12 3 2 2 2 2 3" xfId="28973" xr:uid="{E6858A66-FF70-49C0-9976-8DEFCE6586D9}"/>
    <cellStyle name="Millares 12 3 2 2 2 3" xfId="15844" xr:uid="{00000000-0005-0000-0000-0000151A0000}"/>
    <cellStyle name="Millares 12 3 2 2 2 3 2" xfId="33349" xr:uid="{04B7CA0A-5DEF-43BB-9FD7-AEB3E40D6893}"/>
    <cellStyle name="Millares 12 3 2 2 2 4" xfId="24597" xr:uid="{47815347-E7FF-4343-BAED-70BB0121E306}"/>
    <cellStyle name="Millares 12 3 2 2 3" xfId="9279" xr:uid="{00000000-0005-0000-0000-0000161A0000}"/>
    <cellStyle name="Millares 12 3 2 2 3 2" xfId="18032" xr:uid="{00000000-0005-0000-0000-0000171A0000}"/>
    <cellStyle name="Millares 12 3 2 2 3 2 2" xfId="35537" xr:uid="{BD934895-1E88-4EC9-8FC4-51AAC5FA13B6}"/>
    <cellStyle name="Millares 12 3 2 2 3 3" xfId="26785" xr:uid="{5D90FBD3-822E-45E8-B921-91CCF807D112}"/>
    <cellStyle name="Millares 12 3 2 2 4" xfId="13656" xr:uid="{00000000-0005-0000-0000-0000181A0000}"/>
    <cellStyle name="Millares 12 3 2 2 4 2" xfId="31161" xr:uid="{67298A06-88D4-4BE0-9D8D-A02B31DA289A}"/>
    <cellStyle name="Millares 12 3 2 2 5" xfId="22409" xr:uid="{71FF10FD-5C61-42A0-933F-DCE2D96E5F92}"/>
    <cellStyle name="Millares 12 3 2 3" xfId="5996" xr:uid="{00000000-0005-0000-0000-0000191A0000}"/>
    <cellStyle name="Millares 12 3 2 3 2" xfId="10373" xr:uid="{00000000-0005-0000-0000-00001A1A0000}"/>
    <cellStyle name="Millares 12 3 2 3 2 2" xfId="19126" xr:uid="{00000000-0005-0000-0000-00001B1A0000}"/>
    <cellStyle name="Millares 12 3 2 3 2 2 2" xfId="36631" xr:uid="{A7080A7D-4059-49D1-9E4A-7AF0DF6B0AC4}"/>
    <cellStyle name="Millares 12 3 2 3 2 3" xfId="27879" xr:uid="{4036D162-2EDF-4E86-98D0-C11AC7CA5769}"/>
    <cellStyle name="Millares 12 3 2 3 3" xfId="14750" xr:uid="{00000000-0005-0000-0000-00001C1A0000}"/>
    <cellStyle name="Millares 12 3 2 3 3 2" xfId="32255" xr:uid="{EA5287A0-2FD1-4828-A970-70762F293F3A}"/>
    <cellStyle name="Millares 12 3 2 3 4" xfId="23503" xr:uid="{F55C2EF4-445F-4032-A264-AF56240D4BB2}"/>
    <cellStyle name="Millares 12 3 2 4" xfId="8185" xr:uid="{00000000-0005-0000-0000-00001D1A0000}"/>
    <cellStyle name="Millares 12 3 2 4 2" xfId="16938" xr:uid="{00000000-0005-0000-0000-00001E1A0000}"/>
    <cellStyle name="Millares 12 3 2 4 2 2" xfId="34443" xr:uid="{A88F87BB-1DEF-458A-BE07-007446589D66}"/>
    <cellStyle name="Millares 12 3 2 4 3" xfId="25691" xr:uid="{E4744D95-BA4D-45C7-AB67-20DD12A82471}"/>
    <cellStyle name="Millares 12 3 2 5" xfId="12562" xr:uid="{00000000-0005-0000-0000-00001F1A0000}"/>
    <cellStyle name="Millares 12 3 2 5 2" xfId="30067" xr:uid="{6C295E54-59BB-4254-B8BD-6172F5F565EB}"/>
    <cellStyle name="Millares 12 3 2 6" xfId="21315" xr:uid="{8EB9C9BD-82AB-417F-8274-1AC59D689DD7}"/>
    <cellStyle name="Millares 12 3 3" xfId="4353" xr:uid="{00000000-0005-0000-0000-0000201A0000}"/>
    <cellStyle name="Millares 12 3 3 2" xfId="6542" xr:uid="{00000000-0005-0000-0000-0000211A0000}"/>
    <cellStyle name="Millares 12 3 3 2 2" xfId="10919" xr:uid="{00000000-0005-0000-0000-0000221A0000}"/>
    <cellStyle name="Millares 12 3 3 2 2 2" xfId="19672" xr:uid="{00000000-0005-0000-0000-0000231A0000}"/>
    <cellStyle name="Millares 12 3 3 2 2 2 2" xfId="37177" xr:uid="{98F61639-487C-4AB1-AFE0-6CDF34851EA1}"/>
    <cellStyle name="Millares 12 3 3 2 2 3" xfId="28425" xr:uid="{5A409185-16A9-40B8-BEE6-7ED0CFCB51DB}"/>
    <cellStyle name="Millares 12 3 3 2 3" xfId="15296" xr:uid="{00000000-0005-0000-0000-0000241A0000}"/>
    <cellStyle name="Millares 12 3 3 2 3 2" xfId="32801" xr:uid="{4080CD7E-C2BD-455A-888A-E9D1BB4D3987}"/>
    <cellStyle name="Millares 12 3 3 2 4" xfId="24049" xr:uid="{7DE1B57E-E9CA-491D-B07C-9345753A3E8D}"/>
    <cellStyle name="Millares 12 3 3 3" xfId="8731" xr:uid="{00000000-0005-0000-0000-0000251A0000}"/>
    <cellStyle name="Millares 12 3 3 3 2" xfId="17484" xr:uid="{00000000-0005-0000-0000-0000261A0000}"/>
    <cellStyle name="Millares 12 3 3 3 2 2" xfId="34989" xr:uid="{DC90F375-64B1-4ECF-BE8A-1B7D7A7D40AE}"/>
    <cellStyle name="Millares 12 3 3 3 3" xfId="26237" xr:uid="{12E3F764-3195-4BF5-8BFE-275F5A5F1DD7}"/>
    <cellStyle name="Millares 12 3 3 4" xfId="13108" xr:uid="{00000000-0005-0000-0000-0000271A0000}"/>
    <cellStyle name="Millares 12 3 3 4 2" xfId="30613" xr:uid="{A3A2E6EF-A9BE-4CD6-8AAD-0E949E2A3380}"/>
    <cellStyle name="Millares 12 3 3 5" xfId="21861" xr:uid="{8DBEED72-B0CE-4F23-97E2-47B1EC4A582C}"/>
    <cellStyle name="Millares 12 3 4" xfId="5448" xr:uid="{00000000-0005-0000-0000-0000281A0000}"/>
    <cellStyle name="Millares 12 3 4 2" xfId="9825" xr:uid="{00000000-0005-0000-0000-0000291A0000}"/>
    <cellStyle name="Millares 12 3 4 2 2" xfId="18578" xr:uid="{00000000-0005-0000-0000-00002A1A0000}"/>
    <cellStyle name="Millares 12 3 4 2 2 2" xfId="36083" xr:uid="{50EDEC4B-38A7-4A85-9744-C0B28AB2F450}"/>
    <cellStyle name="Millares 12 3 4 2 3" xfId="27331" xr:uid="{A92FA789-8FB6-4A99-9F59-CB001C7DD855}"/>
    <cellStyle name="Millares 12 3 4 3" xfId="14202" xr:uid="{00000000-0005-0000-0000-00002B1A0000}"/>
    <cellStyle name="Millares 12 3 4 3 2" xfId="31707" xr:uid="{E86590AF-8AF6-4F7C-B6CA-8FF70BC7F33C}"/>
    <cellStyle name="Millares 12 3 4 4" xfId="22955" xr:uid="{81293305-B29F-416F-BADE-9FCDFD15695D}"/>
    <cellStyle name="Millares 12 3 5" xfId="7637" xr:uid="{00000000-0005-0000-0000-00002C1A0000}"/>
    <cellStyle name="Millares 12 3 5 2" xfId="16390" xr:uid="{00000000-0005-0000-0000-00002D1A0000}"/>
    <cellStyle name="Millares 12 3 5 2 2" xfId="33895" xr:uid="{0CE977E9-D16C-494E-AFD8-D675242D8FED}"/>
    <cellStyle name="Millares 12 3 5 3" xfId="25143" xr:uid="{DB23375C-4D2B-47FE-9744-2551B0096A73}"/>
    <cellStyle name="Millares 12 3 6" xfId="12014" xr:uid="{00000000-0005-0000-0000-00002E1A0000}"/>
    <cellStyle name="Millares 12 3 6 2" xfId="29519" xr:uid="{DCD71900-1F78-4CD9-B335-7DC832913EAC}"/>
    <cellStyle name="Millares 12 3 7" xfId="20767" xr:uid="{41D0184C-C0A6-4791-9F06-1EF95AF43342}"/>
    <cellStyle name="Millares 12 4" xfId="3531" xr:uid="{00000000-0005-0000-0000-00002F1A0000}"/>
    <cellStyle name="Millares 12 4 2" xfId="4627" xr:uid="{00000000-0005-0000-0000-0000301A0000}"/>
    <cellStyle name="Millares 12 4 2 2" xfId="6816" xr:uid="{00000000-0005-0000-0000-0000311A0000}"/>
    <cellStyle name="Millares 12 4 2 2 2" xfId="11193" xr:uid="{00000000-0005-0000-0000-0000321A0000}"/>
    <cellStyle name="Millares 12 4 2 2 2 2" xfId="19946" xr:uid="{00000000-0005-0000-0000-0000331A0000}"/>
    <cellStyle name="Millares 12 4 2 2 2 2 2" xfId="37451" xr:uid="{49959113-88BC-42BD-8FEA-73D41135A374}"/>
    <cellStyle name="Millares 12 4 2 2 2 3" xfId="28699" xr:uid="{5D80E970-DA70-491F-AEC4-47580D03370F}"/>
    <cellStyle name="Millares 12 4 2 2 3" xfId="15570" xr:uid="{00000000-0005-0000-0000-0000341A0000}"/>
    <cellStyle name="Millares 12 4 2 2 3 2" xfId="33075" xr:uid="{B8441672-FB4D-47C8-8D08-020FD60E7C3B}"/>
    <cellStyle name="Millares 12 4 2 2 4" xfId="24323" xr:uid="{B5E4CBDA-49D6-443A-801A-B5EF0E5A317B}"/>
    <cellStyle name="Millares 12 4 2 3" xfId="9005" xr:uid="{00000000-0005-0000-0000-0000351A0000}"/>
    <cellStyle name="Millares 12 4 2 3 2" xfId="17758" xr:uid="{00000000-0005-0000-0000-0000361A0000}"/>
    <cellStyle name="Millares 12 4 2 3 2 2" xfId="35263" xr:uid="{EDA797E0-CC66-4FA6-A0D8-84ED64F230BF}"/>
    <cellStyle name="Millares 12 4 2 3 3" xfId="26511" xr:uid="{22969692-1129-4088-96F0-9EB8CE38BBA7}"/>
    <cellStyle name="Millares 12 4 2 4" xfId="13382" xr:uid="{00000000-0005-0000-0000-0000371A0000}"/>
    <cellStyle name="Millares 12 4 2 4 2" xfId="30887" xr:uid="{5D400C40-8612-44D6-9432-07CCA24C8F9E}"/>
    <cellStyle name="Millares 12 4 2 5" xfId="22135" xr:uid="{16A7EC4F-F94D-45CC-874D-24639CEC389C}"/>
    <cellStyle name="Millares 12 4 3" xfId="5722" xr:uid="{00000000-0005-0000-0000-0000381A0000}"/>
    <cellStyle name="Millares 12 4 3 2" xfId="10099" xr:uid="{00000000-0005-0000-0000-0000391A0000}"/>
    <cellStyle name="Millares 12 4 3 2 2" xfId="18852" xr:uid="{00000000-0005-0000-0000-00003A1A0000}"/>
    <cellStyle name="Millares 12 4 3 2 2 2" xfId="36357" xr:uid="{BA00B856-1CC6-44F5-98B7-DF541EFAB0CC}"/>
    <cellStyle name="Millares 12 4 3 2 3" xfId="27605" xr:uid="{B2DCA664-E0E9-4A88-ADDF-ECC22CD66198}"/>
    <cellStyle name="Millares 12 4 3 3" xfId="14476" xr:uid="{00000000-0005-0000-0000-00003B1A0000}"/>
    <cellStyle name="Millares 12 4 3 3 2" xfId="31981" xr:uid="{E272282B-E01E-4F73-9B18-A8B4BEE7DC93}"/>
    <cellStyle name="Millares 12 4 3 4" xfId="23229" xr:uid="{678BCA00-56E5-4413-9C8C-047098A52FFF}"/>
    <cellStyle name="Millares 12 4 4" xfId="7911" xr:uid="{00000000-0005-0000-0000-00003C1A0000}"/>
    <cellStyle name="Millares 12 4 4 2" xfId="16664" xr:uid="{00000000-0005-0000-0000-00003D1A0000}"/>
    <cellStyle name="Millares 12 4 4 2 2" xfId="34169" xr:uid="{443A19B3-484F-43CA-BE40-464ADEEC148D}"/>
    <cellStyle name="Millares 12 4 4 3" xfId="25417" xr:uid="{DE907CF9-EA67-4FDB-A958-5D6805A13A98}"/>
    <cellStyle name="Millares 12 4 5" xfId="12288" xr:uid="{00000000-0005-0000-0000-00003E1A0000}"/>
    <cellStyle name="Millares 12 4 5 2" xfId="29793" xr:uid="{FFA8130B-0211-4532-83F4-583994CECC94}"/>
    <cellStyle name="Millares 12 4 6" xfId="21041" xr:uid="{6FE28DB8-E145-4E53-A4A6-D2EE2F066774}"/>
    <cellStyle name="Millares 12 5" xfId="4079" xr:uid="{00000000-0005-0000-0000-00003F1A0000}"/>
    <cellStyle name="Millares 12 5 2" xfId="6268" xr:uid="{00000000-0005-0000-0000-0000401A0000}"/>
    <cellStyle name="Millares 12 5 2 2" xfId="10645" xr:uid="{00000000-0005-0000-0000-0000411A0000}"/>
    <cellStyle name="Millares 12 5 2 2 2" xfId="19398" xr:uid="{00000000-0005-0000-0000-0000421A0000}"/>
    <cellStyle name="Millares 12 5 2 2 2 2" xfId="36903" xr:uid="{F4980D18-203F-459A-9AEF-E797BB0B160D}"/>
    <cellStyle name="Millares 12 5 2 2 3" xfId="28151" xr:uid="{8847B715-FA90-4FCC-BAC3-C37DDD5AE3EB}"/>
    <cellStyle name="Millares 12 5 2 3" xfId="15022" xr:uid="{00000000-0005-0000-0000-0000431A0000}"/>
    <cellStyle name="Millares 12 5 2 3 2" xfId="32527" xr:uid="{55DF2DB8-A6A8-4A1C-B4B2-CCF22A12C025}"/>
    <cellStyle name="Millares 12 5 2 4" xfId="23775" xr:uid="{731DD83A-5CE7-46A7-AEDC-9515B65031C8}"/>
    <cellStyle name="Millares 12 5 3" xfId="8457" xr:uid="{00000000-0005-0000-0000-0000441A0000}"/>
    <cellStyle name="Millares 12 5 3 2" xfId="17210" xr:uid="{00000000-0005-0000-0000-0000451A0000}"/>
    <cellStyle name="Millares 12 5 3 2 2" xfId="34715" xr:uid="{76BA94FD-CFE2-4C3E-85C3-FA09C1C3091E}"/>
    <cellStyle name="Millares 12 5 3 3" xfId="25963" xr:uid="{81A3F808-7C47-4F58-9838-4C7466FC634E}"/>
    <cellStyle name="Millares 12 5 4" xfId="12834" xr:uid="{00000000-0005-0000-0000-0000461A0000}"/>
    <cellStyle name="Millares 12 5 4 2" xfId="30339" xr:uid="{9A8A329C-FB80-4831-9180-4E2A71FAD650}"/>
    <cellStyle name="Millares 12 5 5" xfId="21587" xr:uid="{C20FA297-C6A1-40FB-9C5C-A6D60D3C0702}"/>
    <cellStyle name="Millares 12 6" xfId="5174" xr:uid="{00000000-0005-0000-0000-0000471A0000}"/>
    <cellStyle name="Millares 12 6 2" xfId="9551" xr:uid="{00000000-0005-0000-0000-0000481A0000}"/>
    <cellStyle name="Millares 12 6 2 2" xfId="18304" xr:uid="{00000000-0005-0000-0000-0000491A0000}"/>
    <cellStyle name="Millares 12 6 2 2 2" xfId="35809" xr:uid="{6B54BCA9-02DB-491A-8AE1-FEE823B0EEC7}"/>
    <cellStyle name="Millares 12 6 2 3" xfId="27057" xr:uid="{7163F719-92EB-45E8-993C-698CBB392883}"/>
    <cellStyle name="Millares 12 6 3" xfId="13928" xr:uid="{00000000-0005-0000-0000-00004A1A0000}"/>
    <cellStyle name="Millares 12 6 3 2" xfId="31433" xr:uid="{9F0EEA7B-1D5A-462B-A9B3-1E66E7DB9DA4}"/>
    <cellStyle name="Millares 12 6 4" xfId="22681" xr:uid="{4A407572-6332-4909-A0DB-08E2EAF54BF0}"/>
    <cellStyle name="Millares 12 7" xfId="7363" xr:uid="{00000000-0005-0000-0000-00004B1A0000}"/>
    <cellStyle name="Millares 12 7 2" xfId="16116" xr:uid="{00000000-0005-0000-0000-00004C1A0000}"/>
    <cellStyle name="Millares 12 7 2 2" xfId="33621" xr:uid="{47D86678-A0AF-42F0-8EEB-EDDC85F680E8}"/>
    <cellStyle name="Millares 12 7 3" xfId="24869" xr:uid="{33601D67-28DC-40A5-8DE4-32FC2A57910D}"/>
    <cellStyle name="Millares 12 8" xfId="11740" xr:uid="{00000000-0005-0000-0000-00004D1A0000}"/>
    <cellStyle name="Millares 12 8 2" xfId="29245" xr:uid="{129C0FDC-3B6E-4073-8A78-DD5E80EAB0FC}"/>
    <cellStyle name="Millares 12 9" xfId="20493" xr:uid="{2617B3E4-C984-43C2-ABDD-E91AA24BC52D}"/>
    <cellStyle name="Millares 13" xfId="3091" xr:uid="{00000000-0005-0000-0000-00004E1A0000}"/>
    <cellStyle name="Millares 13 2" xfId="3367" xr:uid="{00000000-0005-0000-0000-00004F1A0000}"/>
    <cellStyle name="Millares 13 2 2" xfId="3920" xr:uid="{00000000-0005-0000-0000-0000501A0000}"/>
    <cellStyle name="Millares 13 2 2 2" xfId="5016" xr:uid="{00000000-0005-0000-0000-0000511A0000}"/>
    <cellStyle name="Millares 13 2 2 2 2" xfId="7205" xr:uid="{00000000-0005-0000-0000-0000521A0000}"/>
    <cellStyle name="Millares 13 2 2 2 2 2" xfId="11582" xr:uid="{00000000-0005-0000-0000-0000531A0000}"/>
    <cellStyle name="Millares 13 2 2 2 2 2 2" xfId="20335" xr:uid="{00000000-0005-0000-0000-0000541A0000}"/>
    <cellStyle name="Millares 13 2 2 2 2 2 2 2" xfId="37840" xr:uid="{12114E74-F73B-4FB8-92A9-E0D81A65FFEB}"/>
    <cellStyle name="Millares 13 2 2 2 2 2 3" xfId="29088" xr:uid="{F9ABDA6B-13B8-487E-B07C-C5416111D34B}"/>
    <cellStyle name="Millares 13 2 2 2 2 3" xfId="15959" xr:uid="{00000000-0005-0000-0000-0000551A0000}"/>
    <cellStyle name="Millares 13 2 2 2 2 3 2" xfId="33464" xr:uid="{5FA822A4-DC8E-4F32-B0FE-1207591F5552}"/>
    <cellStyle name="Millares 13 2 2 2 2 4" xfId="24712" xr:uid="{198C69F2-3BF9-4388-A292-A15FB8D30369}"/>
    <cellStyle name="Millares 13 2 2 2 3" xfId="9394" xr:uid="{00000000-0005-0000-0000-0000561A0000}"/>
    <cellStyle name="Millares 13 2 2 2 3 2" xfId="18147" xr:uid="{00000000-0005-0000-0000-0000571A0000}"/>
    <cellStyle name="Millares 13 2 2 2 3 2 2" xfId="35652" xr:uid="{CD3B5FC5-A2C1-4C86-881A-20D1E6842D0F}"/>
    <cellStyle name="Millares 13 2 2 2 3 3" xfId="26900" xr:uid="{9964218D-7E84-451F-962B-1D8EE0882F0E}"/>
    <cellStyle name="Millares 13 2 2 2 4" xfId="13771" xr:uid="{00000000-0005-0000-0000-0000581A0000}"/>
    <cellStyle name="Millares 13 2 2 2 4 2" xfId="31276" xr:uid="{F653CADE-136E-4DF1-A998-A03FF02D04D2}"/>
    <cellStyle name="Millares 13 2 2 2 5" xfId="22524" xr:uid="{706B4739-05D0-44EB-809F-600F8B08310B}"/>
    <cellStyle name="Millares 13 2 2 3" xfId="6111" xr:uid="{00000000-0005-0000-0000-0000591A0000}"/>
    <cellStyle name="Millares 13 2 2 3 2" xfId="10488" xr:uid="{00000000-0005-0000-0000-00005A1A0000}"/>
    <cellStyle name="Millares 13 2 2 3 2 2" xfId="19241" xr:uid="{00000000-0005-0000-0000-00005B1A0000}"/>
    <cellStyle name="Millares 13 2 2 3 2 2 2" xfId="36746" xr:uid="{F564261C-9943-44CB-937A-8CD4EAB15EEE}"/>
    <cellStyle name="Millares 13 2 2 3 2 3" xfId="27994" xr:uid="{C67DD1AB-23D6-42FF-AB0D-DAB162F7C5DD}"/>
    <cellStyle name="Millares 13 2 2 3 3" xfId="14865" xr:uid="{00000000-0005-0000-0000-00005C1A0000}"/>
    <cellStyle name="Millares 13 2 2 3 3 2" xfId="32370" xr:uid="{29E3E56F-8659-41E4-A98D-D7A82BDD740A}"/>
    <cellStyle name="Millares 13 2 2 3 4" xfId="23618" xr:uid="{C7EFA4A2-E61F-4564-BF4E-20A2BB070B6D}"/>
    <cellStyle name="Millares 13 2 2 4" xfId="8300" xr:uid="{00000000-0005-0000-0000-00005D1A0000}"/>
    <cellStyle name="Millares 13 2 2 4 2" xfId="17053" xr:uid="{00000000-0005-0000-0000-00005E1A0000}"/>
    <cellStyle name="Millares 13 2 2 4 2 2" xfId="34558" xr:uid="{29463869-64DE-491C-90A4-9EF63452F2EA}"/>
    <cellStyle name="Millares 13 2 2 4 3" xfId="25806" xr:uid="{186B577D-DA8E-4274-9014-D953EB8DF008}"/>
    <cellStyle name="Millares 13 2 2 5" xfId="12677" xr:uid="{00000000-0005-0000-0000-00005F1A0000}"/>
    <cellStyle name="Millares 13 2 2 5 2" xfId="30182" xr:uid="{C6BEB786-4F02-4F2D-B748-E831A7825807}"/>
    <cellStyle name="Millares 13 2 2 6" xfId="21430" xr:uid="{B6E62855-DC3F-4DEB-AB41-4820F13FD4ED}"/>
    <cellStyle name="Millares 13 2 3" xfId="4468" xr:uid="{00000000-0005-0000-0000-0000601A0000}"/>
    <cellStyle name="Millares 13 2 3 2" xfId="6657" xr:uid="{00000000-0005-0000-0000-0000611A0000}"/>
    <cellStyle name="Millares 13 2 3 2 2" xfId="11034" xr:uid="{00000000-0005-0000-0000-0000621A0000}"/>
    <cellStyle name="Millares 13 2 3 2 2 2" xfId="19787" xr:uid="{00000000-0005-0000-0000-0000631A0000}"/>
    <cellStyle name="Millares 13 2 3 2 2 2 2" xfId="37292" xr:uid="{32941B18-6607-4593-822A-D17A2F8565EB}"/>
    <cellStyle name="Millares 13 2 3 2 2 3" xfId="28540" xr:uid="{4845179B-800A-48D4-8E87-0ED16B92E75C}"/>
    <cellStyle name="Millares 13 2 3 2 3" xfId="15411" xr:uid="{00000000-0005-0000-0000-0000641A0000}"/>
    <cellStyle name="Millares 13 2 3 2 3 2" xfId="32916" xr:uid="{6F50A8D9-7945-44F3-9C57-F0CED22DE5F8}"/>
    <cellStyle name="Millares 13 2 3 2 4" xfId="24164" xr:uid="{EBDF29A2-A8E3-4E88-976E-40CCB408A040}"/>
    <cellStyle name="Millares 13 2 3 3" xfId="8846" xr:uid="{00000000-0005-0000-0000-0000651A0000}"/>
    <cellStyle name="Millares 13 2 3 3 2" xfId="17599" xr:uid="{00000000-0005-0000-0000-0000661A0000}"/>
    <cellStyle name="Millares 13 2 3 3 2 2" xfId="35104" xr:uid="{A25C76CE-F055-40F4-A4AD-3CC783D96C29}"/>
    <cellStyle name="Millares 13 2 3 3 3" xfId="26352" xr:uid="{D817E747-A764-415F-B2BA-51486077999F}"/>
    <cellStyle name="Millares 13 2 3 4" xfId="13223" xr:uid="{00000000-0005-0000-0000-0000671A0000}"/>
    <cellStyle name="Millares 13 2 3 4 2" xfId="30728" xr:uid="{FB409C5B-7D7C-497F-B211-8FF8EE43D21B}"/>
    <cellStyle name="Millares 13 2 3 5" xfId="21976" xr:uid="{D3FA44BF-5D1D-49BF-B4CC-5850F8FBBB9C}"/>
    <cellStyle name="Millares 13 2 4" xfId="5563" xr:uid="{00000000-0005-0000-0000-0000681A0000}"/>
    <cellStyle name="Millares 13 2 4 2" xfId="9940" xr:uid="{00000000-0005-0000-0000-0000691A0000}"/>
    <cellStyle name="Millares 13 2 4 2 2" xfId="18693" xr:uid="{00000000-0005-0000-0000-00006A1A0000}"/>
    <cellStyle name="Millares 13 2 4 2 2 2" xfId="36198" xr:uid="{5FD0A392-96CE-4694-9E3F-08BF6594C263}"/>
    <cellStyle name="Millares 13 2 4 2 3" xfId="27446" xr:uid="{994EA26D-58DD-4BFA-BC9E-1A412CB40527}"/>
    <cellStyle name="Millares 13 2 4 3" xfId="14317" xr:uid="{00000000-0005-0000-0000-00006B1A0000}"/>
    <cellStyle name="Millares 13 2 4 3 2" xfId="31822" xr:uid="{4BB99B1F-B0CE-4790-B36E-631046CBA05A}"/>
    <cellStyle name="Millares 13 2 4 4" xfId="23070" xr:uid="{AC2C298E-FBAE-4BAC-A50A-8C1CCF80726D}"/>
    <cellStyle name="Millares 13 2 5" xfId="7752" xr:uid="{00000000-0005-0000-0000-00006C1A0000}"/>
    <cellStyle name="Millares 13 2 5 2" xfId="16505" xr:uid="{00000000-0005-0000-0000-00006D1A0000}"/>
    <cellStyle name="Millares 13 2 5 2 2" xfId="34010" xr:uid="{391D697C-9B7B-469F-B7DE-C3BDD7BA4C96}"/>
    <cellStyle name="Millares 13 2 5 3" xfId="25258" xr:uid="{E30C2B2B-2735-461D-AF54-1A9CE3CA9C52}"/>
    <cellStyle name="Millares 13 2 6" xfId="12129" xr:uid="{00000000-0005-0000-0000-00006E1A0000}"/>
    <cellStyle name="Millares 13 2 6 2" xfId="29634" xr:uid="{9DC142D7-AFB3-4A15-BB76-31D31A7B60FF}"/>
    <cellStyle name="Millares 13 2 7" xfId="20882" xr:uid="{BD17D319-7F12-49BB-BC28-A79A1809B4A8}"/>
    <cellStyle name="Millares 13 3" xfId="3646" xr:uid="{00000000-0005-0000-0000-00006F1A0000}"/>
    <cellStyle name="Millares 13 3 2" xfId="4742" xr:uid="{00000000-0005-0000-0000-0000701A0000}"/>
    <cellStyle name="Millares 13 3 2 2" xfId="6931" xr:uid="{00000000-0005-0000-0000-0000711A0000}"/>
    <cellStyle name="Millares 13 3 2 2 2" xfId="11308" xr:uid="{00000000-0005-0000-0000-0000721A0000}"/>
    <cellStyle name="Millares 13 3 2 2 2 2" xfId="20061" xr:uid="{00000000-0005-0000-0000-0000731A0000}"/>
    <cellStyle name="Millares 13 3 2 2 2 2 2" xfId="37566" xr:uid="{9672BA64-9B64-47B3-8CCC-C152CFB96313}"/>
    <cellStyle name="Millares 13 3 2 2 2 3" xfId="28814" xr:uid="{9DEDE229-95D3-4CE8-A7DA-080728C307FE}"/>
    <cellStyle name="Millares 13 3 2 2 3" xfId="15685" xr:uid="{00000000-0005-0000-0000-0000741A0000}"/>
    <cellStyle name="Millares 13 3 2 2 3 2" xfId="33190" xr:uid="{3DBB6B72-ED6E-418E-A95A-AAF69F5CC6CC}"/>
    <cellStyle name="Millares 13 3 2 2 4" xfId="24438" xr:uid="{BDC9682B-F2D2-4563-8AB8-F35E17ADCD57}"/>
    <cellStyle name="Millares 13 3 2 3" xfId="9120" xr:uid="{00000000-0005-0000-0000-0000751A0000}"/>
    <cellStyle name="Millares 13 3 2 3 2" xfId="17873" xr:uid="{00000000-0005-0000-0000-0000761A0000}"/>
    <cellStyle name="Millares 13 3 2 3 2 2" xfId="35378" xr:uid="{AE2BB3A4-F5BE-4200-9C4B-59EA0683283A}"/>
    <cellStyle name="Millares 13 3 2 3 3" xfId="26626" xr:uid="{35C74698-978E-45CE-9BEB-D3621A273186}"/>
    <cellStyle name="Millares 13 3 2 4" xfId="13497" xr:uid="{00000000-0005-0000-0000-0000771A0000}"/>
    <cellStyle name="Millares 13 3 2 4 2" xfId="31002" xr:uid="{C3A0E66B-9A7D-4C48-A9CC-DF22D51CDCF9}"/>
    <cellStyle name="Millares 13 3 2 5" xfId="22250" xr:uid="{1A838DAE-BF96-401E-9408-9577A63F849E}"/>
    <cellStyle name="Millares 13 3 3" xfId="5837" xr:uid="{00000000-0005-0000-0000-0000781A0000}"/>
    <cellStyle name="Millares 13 3 3 2" xfId="10214" xr:uid="{00000000-0005-0000-0000-0000791A0000}"/>
    <cellStyle name="Millares 13 3 3 2 2" xfId="18967" xr:uid="{00000000-0005-0000-0000-00007A1A0000}"/>
    <cellStyle name="Millares 13 3 3 2 2 2" xfId="36472" xr:uid="{672407AA-5090-485B-B165-8F967ED5A954}"/>
    <cellStyle name="Millares 13 3 3 2 3" xfId="27720" xr:uid="{25DE0CCB-E0E8-4771-A423-F8575F98B21E}"/>
    <cellStyle name="Millares 13 3 3 3" xfId="14591" xr:uid="{00000000-0005-0000-0000-00007B1A0000}"/>
    <cellStyle name="Millares 13 3 3 3 2" xfId="32096" xr:uid="{CDA3C45E-B3B8-4531-8FE4-ECBFBF4860CF}"/>
    <cellStyle name="Millares 13 3 3 4" xfId="23344" xr:uid="{4FD09909-5986-4B65-8E64-03F0321B0F2B}"/>
    <cellStyle name="Millares 13 3 4" xfId="8026" xr:uid="{00000000-0005-0000-0000-00007C1A0000}"/>
    <cellStyle name="Millares 13 3 4 2" xfId="16779" xr:uid="{00000000-0005-0000-0000-00007D1A0000}"/>
    <cellStyle name="Millares 13 3 4 2 2" xfId="34284" xr:uid="{D2FAF573-C675-40A5-8DC4-DF771D4E190D}"/>
    <cellStyle name="Millares 13 3 4 3" xfId="25532" xr:uid="{57EAD76C-9618-4512-B0B0-15636EB92D97}"/>
    <cellStyle name="Millares 13 3 5" xfId="12403" xr:uid="{00000000-0005-0000-0000-00007E1A0000}"/>
    <cellStyle name="Millares 13 3 5 2" xfId="29908" xr:uid="{AA384510-E5B2-4119-B8BC-DB41121268B9}"/>
    <cellStyle name="Millares 13 3 6" xfId="21156" xr:uid="{EA17735D-57B9-4728-A28D-ABDAD239963B}"/>
    <cellStyle name="Millares 13 4" xfId="4194" xr:uid="{00000000-0005-0000-0000-00007F1A0000}"/>
    <cellStyle name="Millares 13 4 2" xfId="6383" xr:uid="{00000000-0005-0000-0000-0000801A0000}"/>
    <cellStyle name="Millares 13 4 2 2" xfId="10760" xr:uid="{00000000-0005-0000-0000-0000811A0000}"/>
    <cellStyle name="Millares 13 4 2 2 2" xfId="19513" xr:uid="{00000000-0005-0000-0000-0000821A0000}"/>
    <cellStyle name="Millares 13 4 2 2 2 2" xfId="37018" xr:uid="{16F9D702-2051-4223-8770-E7A13634DCAB}"/>
    <cellStyle name="Millares 13 4 2 2 3" xfId="28266" xr:uid="{5854B8AD-57E3-46D8-B5E8-BAE62EEAE46E}"/>
    <cellStyle name="Millares 13 4 2 3" xfId="15137" xr:uid="{00000000-0005-0000-0000-0000831A0000}"/>
    <cellStyle name="Millares 13 4 2 3 2" xfId="32642" xr:uid="{9E4CCFB4-C4F1-467D-ABE9-538CECAC9ECA}"/>
    <cellStyle name="Millares 13 4 2 4" xfId="23890" xr:uid="{D865EC5B-CA13-4702-8593-A99EB48B007C}"/>
    <cellStyle name="Millares 13 4 3" xfId="8572" xr:uid="{00000000-0005-0000-0000-0000841A0000}"/>
    <cellStyle name="Millares 13 4 3 2" xfId="17325" xr:uid="{00000000-0005-0000-0000-0000851A0000}"/>
    <cellStyle name="Millares 13 4 3 2 2" xfId="34830" xr:uid="{5532AC0C-EEDC-465A-A212-BAB9EF244CDC}"/>
    <cellStyle name="Millares 13 4 3 3" xfId="26078" xr:uid="{94CA2347-9305-464B-BFB0-4CD9DC4401E8}"/>
    <cellStyle name="Millares 13 4 4" xfId="12949" xr:uid="{00000000-0005-0000-0000-0000861A0000}"/>
    <cellStyle name="Millares 13 4 4 2" xfId="30454" xr:uid="{81815952-0156-4102-9CE2-3A493416C8F7}"/>
    <cellStyle name="Millares 13 4 5" xfId="21702" xr:uid="{A1FDA4DC-D621-4AB7-85D2-DCC346510F17}"/>
    <cellStyle name="Millares 13 5" xfId="5289" xr:uid="{00000000-0005-0000-0000-0000871A0000}"/>
    <cellStyle name="Millares 13 5 2" xfId="9666" xr:uid="{00000000-0005-0000-0000-0000881A0000}"/>
    <cellStyle name="Millares 13 5 2 2" xfId="18419" xr:uid="{00000000-0005-0000-0000-0000891A0000}"/>
    <cellStyle name="Millares 13 5 2 2 2" xfId="35924" xr:uid="{C4D0FFB1-F4AD-4EB1-B1BF-7F83CF6C4665}"/>
    <cellStyle name="Millares 13 5 2 3" xfId="27172" xr:uid="{253058AA-55BC-4739-B6FA-67220D652DB7}"/>
    <cellStyle name="Millares 13 5 3" xfId="14043" xr:uid="{00000000-0005-0000-0000-00008A1A0000}"/>
    <cellStyle name="Millares 13 5 3 2" xfId="31548" xr:uid="{3EC42E6F-7571-48D9-9872-4625C1F1E111}"/>
    <cellStyle name="Millares 13 5 4" xfId="22796" xr:uid="{D9B7C66D-AE6B-4D89-9A8D-95D0B23F6417}"/>
    <cellStyle name="Millares 13 6" xfId="7478" xr:uid="{00000000-0005-0000-0000-00008B1A0000}"/>
    <cellStyle name="Millares 13 6 2" xfId="16231" xr:uid="{00000000-0005-0000-0000-00008C1A0000}"/>
    <cellStyle name="Millares 13 6 2 2" xfId="33736" xr:uid="{9E97F68F-6538-4E0A-8550-4C52451748F6}"/>
    <cellStyle name="Millares 13 6 3" xfId="24984" xr:uid="{5AFE29D1-4B83-4EFC-924B-B433FE006752}"/>
    <cellStyle name="Millares 13 7" xfId="11855" xr:uid="{00000000-0005-0000-0000-00008D1A0000}"/>
    <cellStyle name="Millares 13 7 2" xfId="29360" xr:uid="{3CD7BBFF-BBDF-4C3B-89B3-BB50A9B8DAAC}"/>
    <cellStyle name="Millares 13 8" xfId="20608" xr:uid="{CFADB853-09EA-4D5A-95C5-F44FEA3DB5A9}"/>
    <cellStyle name="Millares 14" xfId="2979" xr:uid="{00000000-0005-0000-0000-00008E1A0000}"/>
    <cellStyle name="Millares 14 2" xfId="3255" xr:uid="{00000000-0005-0000-0000-00008F1A0000}"/>
    <cellStyle name="Millares 14 2 2" xfId="3808" xr:uid="{00000000-0005-0000-0000-0000901A0000}"/>
    <cellStyle name="Millares 14 2 2 2" xfId="4904" xr:uid="{00000000-0005-0000-0000-0000911A0000}"/>
    <cellStyle name="Millares 14 2 2 2 2" xfId="7093" xr:uid="{00000000-0005-0000-0000-0000921A0000}"/>
    <cellStyle name="Millares 14 2 2 2 2 2" xfId="11470" xr:uid="{00000000-0005-0000-0000-0000931A0000}"/>
    <cellStyle name="Millares 14 2 2 2 2 2 2" xfId="20223" xr:uid="{00000000-0005-0000-0000-0000941A0000}"/>
    <cellStyle name="Millares 14 2 2 2 2 2 2 2" xfId="37728" xr:uid="{55F09F2D-F829-49D0-9615-FF673F4D9A87}"/>
    <cellStyle name="Millares 14 2 2 2 2 2 3" xfId="28976" xr:uid="{4E2ED0F9-D83D-4415-824F-7F19FD491586}"/>
    <cellStyle name="Millares 14 2 2 2 2 3" xfId="15847" xr:uid="{00000000-0005-0000-0000-0000951A0000}"/>
    <cellStyle name="Millares 14 2 2 2 2 3 2" xfId="33352" xr:uid="{2F4E6EEC-4315-49D9-8765-5779B617E7A8}"/>
    <cellStyle name="Millares 14 2 2 2 2 4" xfId="24600" xr:uid="{D34A0C5C-F33F-4312-B94F-196308CF81A0}"/>
    <cellStyle name="Millares 14 2 2 2 3" xfId="9282" xr:uid="{00000000-0005-0000-0000-0000961A0000}"/>
    <cellStyle name="Millares 14 2 2 2 3 2" xfId="18035" xr:uid="{00000000-0005-0000-0000-0000971A0000}"/>
    <cellStyle name="Millares 14 2 2 2 3 2 2" xfId="35540" xr:uid="{F60BFF20-6F78-41DE-828E-BCEFF89F3E4D}"/>
    <cellStyle name="Millares 14 2 2 2 3 3" xfId="26788" xr:uid="{F52F70EE-F7D9-403E-B322-D189BBE76CB8}"/>
    <cellStyle name="Millares 14 2 2 2 4" xfId="13659" xr:uid="{00000000-0005-0000-0000-0000981A0000}"/>
    <cellStyle name="Millares 14 2 2 2 4 2" xfId="31164" xr:uid="{F0FC1E4A-A4D4-4E72-9376-C32CE3F4702F}"/>
    <cellStyle name="Millares 14 2 2 2 5" xfId="22412" xr:uid="{38FD65D8-7392-4DC8-AA57-8FE67B63F205}"/>
    <cellStyle name="Millares 14 2 2 3" xfId="5999" xr:uid="{00000000-0005-0000-0000-0000991A0000}"/>
    <cellStyle name="Millares 14 2 2 3 2" xfId="10376" xr:uid="{00000000-0005-0000-0000-00009A1A0000}"/>
    <cellStyle name="Millares 14 2 2 3 2 2" xfId="19129" xr:uid="{00000000-0005-0000-0000-00009B1A0000}"/>
    <cellStyle name="Millares 14 2 2 3 2 2 2" xfId="36634" xr:uid="{A025B72E-967F-4A9E-890A-9BA36CE911F7}"/>
    <cellStyle name="Millares 14 2 2 3 2 3" xfId="27882" xr:uid="{443F4109-B3AD-488D-AF70-1BBC0CD87A1A}"/>
    <cellStyle name="Millares 14 2 2 3 3" xfId="14753" xr:uid="{00000000-0005-0000-0000-00009C1A0000}"/>
    <cellStyle name="Millares 14 2 2 3 3 2" xfId="32258" xr:uid="{3401D160-6AAE-4621-91C4-B1648C65FD5E}"/>
    <cellStyle name="Millares 14 2 2 3 4" xfId="23506" xr:uid="{D4B4695A-69CF-4D6B-BAF7-31873B00D3D5}"/>
    <cellStyle name="Millares 14 2 2 4" xfId="8188" xr:uid="{00000000-0005-0000-0000-00009D1A0000}"/>
    <cellStyle name="Millares 14 2 2 4 2" xfId="16941" xr:uid="{00000000-0005-0000-0000-00009E1A0000}"/>
    <cellStyle name="Millares 14 2 2 4 2 2" xfId="34446" xr:uid="{77205364-B7CC-42B8-B734-BC35CE0ECBA0}"/>
    <cellStyle name="Millares 14 2 2 4 3" xfId="25694" xr:uid="{8034435E-9B57-4B4A-8572-ACCAA6161991}"/>
    <cellStyle name="Millares 14 2 2 5" xfId="12565" xr:uid="{00000000-0005-0000-0000-00009F1A0000}"/>
    <cellStyle name="Millares 14 2 2 5 2" xfId="30070" xr:uid="{BF9892F4-AF5E-4ED1-8C50-9C0789E2ABAC}"/>
    <cellStyle name="Millares 14 2 2 6" xfId="21318" xr:uid="{74B428BA-888D-400F-B120-FB03A6376593}"/>
    <cellStyle name="Millares 14 2 3" xfId="4356" xr:uid="{00000000-0005-0000-0000-0000A01A0000}"/>
    <cellStyle name="Millares 14 2 3 2" xfId="6545" xr:uid="{00000000-0005-0000-0000-0000A11A0000}"/>
    <cellStyle name="Millares 14 2 3 2 2" xfId="10922" xr:uid="{00000000-0005-0000-0000-0000A21A0000}"/>
    <cellStyle name="Millares 14 2 3 2 2 2" xfId="19675" xr:uid="{00000000-0005-0000-0000-0000A31A0000}"/>
    <cellStyle name="Millares 14 2 3 2 2 2 2" xfId="37180" xr:uid="{2A83C2C7-E0A9-4A8F-AED3-4F7A0752C8B7}"/>
    <cellStyle name="Millares 14 2 3 2 2 3" xfId="28428" xr:uid="{43DB50BA-ACBE-4CCA-914B-295B26B0B5D5}"/>
    <cellStyle name="Millares 14 2 3 2 3" xfId="15299" xr:uid="{00000000-0005-0000-0000-0000A41A0000}"/>
    <cellStyle name="Millares 14 2 3 2 3 2" xfId="32804" xr:uid="{55FFF3B7-1B6F-4D93-BFEE-4072E56F04B7}"/>
    <cellStyle name="Millares 14 2 3 2 4" xfId="24052" xr:uid="{AC1F6677-3494-45D0-AAB0-7E46EEC9990E}"/>
    <cellStyle name="Millares 14 2 3 3" xfId="8734" xr:uid="{00000000-0005-0000-0000-0000A51A0000}"/>
    <cellStyle name="Millares 14 2 3 3 2" xfId="17487" xr:uid="{00000000-0005-0000-0000-0000A61A0000}"/>
    <cellStyle name="Millares 14 2 3 3 2 2" xfId="34992" xr:uid="{2BC9C942-D0C3-4D82-B583-E6C1E9451081}"/>
    <cellStyle name="Millares 14 2 3 3 3" xfId="26240" xr:uid="{07269375-BC73-4893-9870-318F6AFECC64}"/>
    <cellStyle name="Millares 14 2 3 4" xfId="13111" xr:uid="{00000000-0005-0000-0000-0000A71A0000}"/>
    <cellStyle name="Millares 14 2 3 4 2" xfId="30616" xr:uid="{792F484D-175C-48BA-AF72-CB8257A81AD3}"/>
    <cellStyle name="Millares 14 2 3 5" xfId="21864" xr:uid="{30026A64-1E29-4265-B308-162F437DD1FC}"/>
    <cellStyle name="Millares 14 2 4" xfId="5451" xr:uid="{00000000-0005-0000-0000-0000A81A0000}"/>
    <cellStyle name="Millares 14 2 4 2" xfId="9828" xr:uid="{00000000-0005-0000-0000-0000A91A0000}"/>
    <cellStyle name="Millares 14 2 4 2 2" xfId="18581" xr:uid="{00000000-0005-0000-0000-0000AA1A0000}"/>
    <cellStyle name="Millares 14 2 4 2 2 2" xfId="36086" xr:uid="{2612AB10-75B7-47DD-A006-A1010F293C69}"/>
    <cellStyle name="Millares 14 2 4 2 3" xfId="27334" xr:uid="{FE80FB66-490B-43BE-8960-50F3346A2BB8}"/>
    <cellStyle name="Millares 14 2 4 3" xfId="14205" xr:uid="{00000000-0005-0000-0000-0000AB1A0000}"/>
    <cellStyle name="Millares 14 2 4 3 2" xfId="31710" xr:uid="{FBB5F736-6D51-4462-A006-DD66FEFEA7A6}"/>
    <cellStyle name="Millares 14 2 4 4" xfId="22958" xr:uid="{DFD63B29-EEA6-4338-BD53-76DCA08BDE81}"/>
    <cellStyle name="Millares 14 2 5" xfId="7640" xr:uid="{00000000-0005-0000-0000-0000AC1A0000}"/>
    <cellStyle name="Millares 14 2 5 2" xfId="16393" xr:uid="{00000000-0005-0000-0000-0000AD1A0000}"/>
    <cellStyle name="Millares 14 2 5 2 2" xfId="33898" xr:uid="{5297199B-25BF-47C0-A7DC-B81259F21885}"/>
    <cellStyle name="Millares 14 2 5 3" xfId="25146" xr:uid="{2A96C4B3-B6D5-4017-B317-42396C91354D}"/>
    <cellStyle name="Millares 14 2 6" xfId="12017" xr:uid="{00000000-0005-0000-0000-0000AE1A0000}"/>
    <cellStyle name="Millares 14 2 6 2" xfId="29522" xr:uid="{F98A1FF1-7102-4124-BD7B-3E94A357DE72}"/>
    <cellStyle name="Millares 14 2 7" xfId="20770" xr:uid="{188F68B9-282D-47E6-AF5C-9300CD272590}"/>
    <cellStyle name="Millares 14 3" xfId="3534" xr:uid="{00000000-0005-0000-0000-0000AF1A0000}"/>
    <cellStyle name="Millares 14 3 2" xfId="4630" xr:uid="{00000000-0005-0000-0000-0000B01A0000}"/>
    <cellStyle name="Millares 14 3 2 2" xfId="6819" xr:uid="{00000000-0005-0000-0000-0000B11A0000}"/>
    <cellStyle name="Millares 14 3 2 2 2" xfId="11196" xr:uid="{00000000-0005-0000-0000-0000B21A0000}"/>
    <cellStyle name="Millares 14 3 2 2 2 2" xfId="19949" xr:uid="{00000000-0005-0000-0000-0000B31A0000}"/>
    <cellStyle name="Millares 14 3 2 2 2 2 2" xfId="37454" xr:uid="{30CC15A9-621D-49C0-ACD1-5089737AB064}"/>
    <cellStyle name="Millares 14 3 2 2 2 3" xfId="28702" xr:uid="{3DCDA274-C030-49F5-A944-AD5DB8A60644}"/>
    <cellStyle name="Millares 14 3 2 2 3" xfId="15573" xr:uid="{00000000-0005-0000-0000-0000B41A0000}"/>
    <cellStyle name="Millares 14 3 2 2 3 2" xfId="33078" xr:uid="{7D28CE33-62CB-48B7-83AF-6F9090D22827}"/>
    <cellStyle name="Millares 14 3 2 2 4" xfId="24326" xr:uid="{6E8E77A7-8456-455B-8E07-3CCE91D20438}"/>
    <cellStyle name="Millares 14 3 2 3" xfId="9008" xr:uid="{00000000-0005-0000-0000-0000B51A0000}"/>
    <cellStyle name="Millares 14 3 2 3 2" xfId="17761" xr:uid="{00000000-0005-0000-0000-0000B61A0000}"/>
    <cellStyle name="Millares 14 3 2 3 2 2" xfId="35266" xr:uid="{893A0574-1B97-4A2C-9D9D-5717C649C724}"/>
    <cellStyle name="Millares 14 3 2 3 3" xfId="26514" xr:uid="{C64E5899-C157-4A7E-830C-BD7CCE312682}"/>
    <cellStyle name="Millares 14 3 2 4" xfId="13385" xr:uid="{00000000-0005-0000-0000-0000B71A0000}"/>
    <cellStyle name="Millares 14 3 2 4 2" xfId="30890" xr:uid="{18A4E711-D91F-4171-80D0-22041D028692}"/>
    <cellStyle name="Millares 14 3 2 5" xfId="22138" xr:uid="{A923960E-6462-4CF3-9AAC-A55656F155A3}"/>
    <cellStyle name="Millares 14 3 3" xfId="5725" xr:uid="{00000000-0005-0000-0000-0000B81A0000}"/>
    <cellStyle name="Millares 14 3 3 2" xfId="10102" xr:uid="{00000000-0005-0000-0000-0000B91A0000}"/>
    <cellStyle name="Millares 14 3 3 2 2" xfId="18855" xr:uid="{00000000-0005-0000-0000-0000BA1A0000}"/>
    <cellStyle name="Millares 14 3 3 2 2 2" xfId="36360" xr:uid="{F98E1070-3AE6-4BCC-9FBE-FDB0C5A4B615}"/>
    <cellStyle name="Millares 14 3 3 2 3" xfId="27608" xr:uid="{A45B352F-382E-4EFD-8727-59A2A18CF8BE}"/>
    <cellStyle name="Millares 14 3 3 3" xfId="14479" xr:uid="{00000000-0005-0000-0000-0000BB1A0000}"/>
    <cellStyle name="Millares 14 3 3 3 2" xfId="31984" xr:uid="{56F8CE13-5FE1-40F4-9943-1F4DF824E87A}"/>
    <cellStyle name="Millares 14 3 3 4" xfId="23232" xr:uid="{96F98F09-BB84-491B-A0B7-E289808F8D98}"/>
    <cellStyle name="Millares 14 3 4" xfId="7914" xr:uid="{00000000-0005-0000-0000-0000BC1A0000}"/>
    <cellStyle name="Millares 14 3 4 2" xfId="16667" xr:uid="{00000000-0005-0000-0000-0000BD1A0000}"/>
    <cellStyle name="Millares 14 3 4 2 2" xfId="34172" xr:uid="{CFFA50C2-AB77-4552-B0F5-ED1F6F4623CD}"/>
    <cellStyle name="Millares 14 3 4 3" xfId="25420" xr:uid="{4EF5BA44-949A-451C-B6D6-0B46023CDFAD}"/>
    <cellStyle name="Millares 14 3 5" xfId="12291" xr:uid="{00000000-0005-0000-0000-0000BE1A0000}"/>
    <cellStyle name="Millares 14 3 5 2" xfId="29796" xr:uid="{2B099DB5-772B-4AB6-A641-C3D4BE3EF817}"/>
    <cellStyle name="Millares 14 3 6" xfId="21044" xr:uid="{3A4B5A6B-9572-428D-BC3B-5F18ECC24AEE}"/>
    <cellStyle name="Millares 14 4" xfId="4082" xr:uid="{00000000-0005-0000-0000-0000BF1A0000}"/>
    <cellStyle name="Millares 14 4 2" xfId="6271" xr:uid="{00000000-0005-0000-0000-0000C01A0000}"/>
    <cellStyle name="Millares 14 4 2 2" xfId="10648" xr:uid="{00000000-0005-0000-0000-0000C11A0000}"/>
    <cellStyle name="Millares 14 4 2 2 2" xfId="19401" xr:uid="{00000000-0005-0000-0000-0000C21A0000}"/>
    <cellStyle name="Millares 14 4 2 2 2 2" xfId="36906" xr:uid="{5D21B2BC-1D54-4FE2-AB38-C822CAB50584}"/>
    <cellStyle name="Millares 14 4 2 2 3" xfId="28154" xr:uid="{FE2341D3-557D-458F-8B53-A802BA1E1978}"/>
    <cellStyle name="Millares 14 4 2 3" xfId="15025" xr:uid="{00000000-0005-0000-0000-0000C31A0000}"/>
    <cellStyle name="Millares 14 4 2 3 2" xfId="32530" xr:uid="{E1F3348D-B2A9-46A5-A009-38BA99911F28}"/>
    <cellStyle name="Millares 14 4 2 4" xfId="23778" xr:uid="{53DB641D-B911-4E94-B20C-23E5133765A5}"/>
    <cellStyle name="Millares 14 4 3" xfId="8460" xr:uid="{00000000-0005-0000-0000-0000C41A0000}"/>
    <cellStyle name="Millares 14 4 3 2" xfId="17213" xr:uid="{00000000-0005-0000-0000-0000C51A0000}"/>
    <cellStyle name="Millares 14 4 3 2 2" xfId="34718" xr:uid="{AFC90BEC-12F9-490E-9C53-328475C105F4}"/>
    <cellStyle name="Millares 14 4 3 3" xfId="25966" xr:uid="{DBEA5307-E88D-4124-B2BE-4646C7E667A5}"/>
    <cellStyle name="Millares 14 4 4" xfId="12837" xr:uid="{00000000-0005-0000-0000-0000C61A0000}"/>
    <cellStyle name="Millares 14 4 4 2" xfId="30342" xr:uid="{D05C3098-1924-446E-AB4E-7A08B20E65C6}"/>
    <cellStyle name="Millares 14 4 5" xfId="21590" xr:uid="{FB059DD6-D162-4C60-9769-A5C84FEB372C}"/>
    <cellStyle name="Millares 14 5" xfId="5177" xr:uid="{00000000-0005-0000-0000-0000C71A0000}"/>
    <cellStyle name="Millares 14 5 2" xfId="9554" xr:uid="{00000000-0005-0000-0000-0000C81A0000}"/>
    <cellStyle name="Millares 14 5 2 2" xfId="18307" xr:uid="{00000000-0005-0000-0000-0000C91A0000}"/>
    <cellStyle name="Millares 14 5 2 2 2" xfId="35812" xr:uid="{4F216871-6907-4901-88B9-ACA7D9111201}"/>
    <cellStyle name="Millares 14 5 2 3" xfId="27060" xr:uid="{D4776C6F-DD4D-4AF4-AB54-9D285A6CFA26}"/>
    <cellStyle name="Millares 14 5 3" xfId="13931" xr:uid="{00000000-0005-0000-0000-0000CA1A0000}"/>
    <cellStyle name="Millares 14 5 3 2" xfId="31436" xr:uid="{16F7D6AD-BF21-43A2-A8DA-E259AFC454C8}"/>
    <cellStyle name="Millares 14 5 4" xfId="22684" xr:uid="{9987CF2A-9097-4540-96D3-8178F42AD615}"/>
    <cellStyle name="Millares 14 6" xfId="7366" xr:uid="{00000000-0005-0000-0000-0000CB1A0000}"/>
    <cellStyle name="Millares 14 6 2" xfId="16119" xr:uid="{00000000-0005-0000-0000-0000CC1A0000}"/>
    <cellStyle name="Millares 14 6 2 2" xfId="33624" xr:uid="{E3ED7DCB-B085-4487-BEB9-234F06AF0DDE}"/>
    <cellStyle name="Millares 14 6 3" xfId="24872" xr:uid="{9381BF02-ED00-4C4F-A62C-8CF46ED4A1BF}"/>
    <cellStyle name="Millares 14 7" xfId="11743" xr:uid="{00000000-0005-0000-0000-0000CD1A0000}"/>
    <cellStyle name="Millares 14 7 2" xfId="29248" xr:uid="{B58382FD-6BCA-4F8A-BE84-15CE5E924B19}"/>
    <cellStyle name="Millares 14 8" xfId="20496" xr:uid="{2440AECE-B0A9-4D3C-A569-CB49C7C2786B}"/>
    <cellStyle name="Millares 2" xfId="4" xr:uid="{00000000-0005-0000-0000-0000CE1A0000}"/>
    <cellStyle name="Millares 2 2" xfId="5" xr:uid="{00000000-0005-0000-0000-0000CF1A0000}"/>
    <cellStyle name="Millares 2 2 2" xfId="212" xr:uid="{00000000-0005-0000-0000-0000D01A0000}"/>
    <cellStyle name="Millares 2 3" xfId="213" xr:uid="{00000000-0005-0000-0000-0000D11A0000}"/>
    <cellStyle name="Millares 2 3 10" xfId="3942" xr:uid="{00000000-0005-0000-0000-0000D21A0000}"/>
    <cellStyle name="Millares 2 3 10 2" xfId="6131" xr:uid="{00000000-0005-0000-0000-0000D31A0000}"/>
    <cellStyle name="Millares 2 3 10 2 2" xfId="10508" xr:uid="{00000000-0005-0000-0000-0000D41A0000}"/>
    <cellStyle name="Millares 2 3 10 2 2 2" xfId="19261" xr:uid="{00000000-0005-0000-0000-0000D51A0000}"/>
    <cellStyle name="Millares 2 3 10 2 2 2 2" xfId="36766" xr:uid="{7169142E-0D12-4D16-B1EA-9A4A27D94875}"/>
    <cellStyle name="Millares 2 3 10 2 2 3" xfId="28014" xr:uid="{DC4F5BB7-D413-4224-B7CC-1D557ACD6EC3}"/>
    <cellStyle name="Millares 2 3 10 2 3" xfId="14885" xr:uid="{00000000-0005-0000-0000-0000D61A0000}"/>
    <cellStyle name="Millares 2 3 10 2 3 2" xfId="32390" xr:uid="{A634579F-E4BE-4AA1-B21D-01B22C9B367D}"/>
    <cellStyle name="Millares 2 3 10 2 4" xfId="23638" xr:uid="{19172B5E-E5F0-4C1F-83B6-03263C88BA40}"/>
    <cellStyle name="Millares 2 3 10 3" xfId="8320" xr:uid="{00000000-0005-0000-0000-0000D71A0000}"/>
    <cellStyle name="Millares 2 3 10 3 2" xfId="17073" xr:uid="{00000000-0005-0000-0000-0000D81A0000}"/>
    <cellStyle name="Millares 2 3 10 3 2 2" xfId="34578" xr:uid="{4FEB5085-64C7-44D5-86BC-AB0C46E8F55D}"/>
    <cellStyle name="Millares 2 3 10 3 3" xfId="25826" xr:uid="{C2130DA3-A110-4865-BFD2-71D57942D491}"/>
    <cellStyle name="Millares 2 3 10 4" xfId="12697" xr:uid="{00000000-0005-0000-0000-0000D91A0000}"/>
    <cellStyle name="Millares 2 3 10 4 2" xfId="30202" xr:uid="{6BD97ED2-C2EF-444E-B967-74DDC21FFF71}"/>
    <cellStyle name="Millares 2 3 10 5" xfId="21450" xr:uid="{D8CED672-2680-4C3C-B5B4-C9E40FD19E95}"/>
    <cellStyle name="Millares 2 3 11" xfId="5037" xr:uid="{00000000-0005-0000-0000-0000DA1A0000}"/>
    <cellStyle name="Millares 2 3 11 2" xfId="9414" xr:uid="{00000000-0005-0000-0000-0000DB1A0000}"/>
    <cellStyle name="Millares 2 3 11 2 2" xfId="18167" xr:uid="{00000000-0005-0000-0000-0000DC1A0000}"/>
    <cellStyle name="Millares 2 3 11 2 2 2" xfId="35672" xr:uid="{81F81FBA-49FF-4DB6-B944-DA1DD91668F6}"/>
    <cellStyle name="Millares 2 3 11 2 3" xfId="26920" xr:uid="{87F9CCC8-9345-437D-AA73-D89B97F0C047}"/>
    <cellStyle name="Millares 2 3 11 3" xfId="13791" xr:uid="{00000000-0005-0000-0000-0000DD1A0000}"/>
    <cellStyle name="Millares 2 3 11 3 2" xfId="31296" xr:uid="{A0B69093-01B7-488A-A860-CCDFAFCD4270}"/>
    <cellStyle name="Millares 2 3 11 4" xfId="22544" xr:uid="{9EC53783-098A-4472-8F0B-508A114AFF00}"/>
    <cellStyle name="Millares 2 3 12" xfId="7226" xr:uid="{00000000-0005-0000-0000-0000DE1A0000}"/>
    <cellStyle name="Millares 2 3 12 2" xfId="15979" xr:uid="{00000000-0005-0000-0000-0000DF1A0000}"/>
    <cellStyle name="Millares 2 3 12 2 2" xfId="33484" xr:uid="{5B7D42B0-6888-4605-9174-62370C8147D6}"/>
    <cellStyle name="Millares 2 3 12 3" xfId="24732" xr:uid="{A5A91CF0-9597-4F34-9F3E-032F981F535C}"/>
    <cellStyle name="Millares 2 3 13" xfId="11603" xr:uid="{00000000-0005-0000-0000-0000E01A0000}"/>
    <cellStyle name="Millares 2 3 13 2" xfId="29108" xr:uid="{ADC894A0-BB5D-4F2B-B7B7-138168CB9B75}"/>
    <cellStyle name="Millares 2 3 14" xfId="20356" xr:uid="{C73F5A07-B897-47C0-A5A3-70E6DB262A82}"/>
    <cellStyle name="Millares 2 3 2" xfId="214" xr:uid="{00000000-0005-0000-0000-0000E11A0000}"/>
    <cellStyle name="Millares 2 3 2 10" xfId="7227" xr:uid="{00000000-0005-0000-0000-0000E21A0000}"/>
    <cellStyle name="Millares 2 3 2 10 2" xfId="15980" xr:uid="{00000000-0005-0000-0000-0000E31A0000}"/>
    <cellStyle name="Millares 2 3 2 10 2 2" xfId="33485" xr:uid="{0FA4F493-C5E0-48E0-82CB-DA855CDB76D7}"/>
    <cellStyle name="Millares 2 3 2 10 3" xfId="24733" xr:uid="{3636EC61-A5FD-4E08-A010-E484EB6A6B13}"/>
    <cellStyle name="Millares 2 3 2 11" xfId="11604" xr:uid="{00000000-0005-0000-0000-0000E41A0000}"/>
    <cellStyle name="Millares 2 3 2 11 2" xfId="29109" xr:uid="{B0AE9534-E480-488B-87C8-A69550D85F2D}"/>
    <cellStyle name="Millares 2 3 2 12" xfId="20357" xr:uid="{7DA8A39E-561F-4F7F-B19D-8D2B935E88CE}"/>
    <cellStyle name="Millares 2 3 2 2" xfId="215" xr:uid="{00000000-0005-0000-0000-0000E51A0000}"/>
    <cellStyle name="Millares 2 3 2 2 10" xfId="11605" xr:uid="{00000000-0005-0000-0000-0000E61A0000}"/>
    <cellStyle name="Millares 2 3 2 2 10 2" xfId="29110" xr:uid="{32E28272-CA4F-43D9-8DD9-3C460AF867A1}"/>
    <cellStyle name="Millares 2 3 2 2 11" xfId="20358" xr:uid="{B26AEC9C-5952-448C-A95E-D3693B59F37D}"/>
    <cellStyle name="Millares 2 3 2 2 2" xfId="2944" xr:uid="{00000000-0005-0000-0000-0000E71A0000}"/>
    <cellStyle name="Millares 2 3 2 2 2 2" xfId="3056" xr:uid="{00000000-0005-0000-0000-0000E81A0000}"/>
    <cellStyle name="Millares 2 3 2 2 2 2 2" xfId="3332" xr:uid="{00000000-0005-0000-0000-0000E91A0000}"/>
    <cellStyle name="Millares 2 3 2 2 2 2 2 2" xfId="3885" xr:uid="{00000000-0005-0000-0000-0000EA1A0000}"/>
    <cellStyle name="Millares 2 3 2 2 2 2 2 2 2" xfId="4981" xr:uid="{00000000-0005-0000-0000-0000EB1A0000}"/>
    <cellStyle name="Millares 2 3 2 2 2 2 2 2 2 2" xfId="7170" xr:uid="{00000000-0005-0000-0000-0000EC1A0000}"/>
    <cellStyle name="Millares 2 3 2 2 2 2 2 2 2 2 2" xfId="11547" xr:uid="{00000000-0005-0000-0000-0000ED1A0000}"/>
    <cellStyle name="Millares 2 3 2 2 2 2 2 2 2 2 2 2" xfId="20300" xr:uid="{00000000-0005-0000-0000-0000EE1A0000}"/>
    <cellStyle name="Millares 2 3 2 2 2 2 2 2 2 2 2 2 2" xfId="37805" xr:uid="{7E9CDF8A-BF7A-488B-A42A-411EB9F4CE87}"/>
    <cellStyle name="Millares 2 3 2 2 2 2 2 2 2 2 2 3" xfId="29053" xr:uid="{16AA178B-932B-4A37-842D-D63BF9EAED27}"/>
    <cellStyle name="Millares 2 3 2 2 2 2 2 2 2 2 3" xfId="15924" xr:uid="{00000000-0005-0000-0000-0000EF1A0000}"/>
    <cellStyle name="Millares 2 3 2 2 2 2 2 2 2 2 3 2" xfId="33429" xr:uid="{47E1E815-0051-485D-B836-E6426C477BFC}"/>
    <cellStyle name="Millares 2 3 2 2 2 2 2 2 2 2 4" xfId="24677" xr:uid="{20483319-E4AE-4F1B-BE43-ACC706B9F1A8}"/>
    <cellStyle name="Millares 2 3 2 2 2 2 2 2 2 3" xfId="9359" xr:uid="{00000000-0005-0000-0000-0000F01A0000}"/>
    <cellStyle name="Millares 2 3 2 2 2 2 2 2 2 3 2" xfId="18112" xr:uid="{00000000-0005-0000-0000-0000F11A0000}"/>
    <cellStyle name="Millares 2 3 2 2 2 2 2 2 2 3 2 2" xfId="35617" xr:uid="{7463FDBF-D06B-41AF-8B59-1C3472CDA42C}"/>
    <cellStyle name="Millares 2 3 2 2 2 2 2 2 2 3 3" xfId="26865" xr:uid="{90DFBFA0-D0EF-431D-A5B8-BDB1CE69CF61}"/>
    <cellStyle name="Millares 2 3 2 2 2 2 2 2 2 4" xfId="13736" xr:uid="{00000000-0005-0000-0000-0000F21A0000}"/>
    <cellStyle name="Millares 2 3 2 2 2 2 2 2 2 4 2" xfId="31241" xr:uid="{BAE7CE15-1861-4FE7-A688-0405140D3D49}"/>
    <cellStyle name="Millares 2 3 2 2 2 2 2 2 2 5" xfId="22489" xr:uid="{C1935BF9-26F8-43F3-9E2F-89CE70DCF673}"/>
    <cellStyle name="Millares 2 3 2 2 2 2 2 2 3" xfId="6076" xr:uid="{00000000-0005-0000-0000-0000F31A0000}"/>
    <cellStyle name="Millares 2 3 2 2 2 2 2 2 3 2" xfId="10453" xr:uid="{00000000-0005-0000-0000-0000F41A0000}"/>
    <cellStyle name="Millares 2 3 2 2 2 2 2 2 3 2 2" xfId="19206" xr:uid="{00000000-0005-0000-0000-0000F51A0000}"/>
    <cellStyle name="Millares 2 3 2 2 2 2 2 2 3 2 2 2" xfId="36711" xr:uid="{3B0F4169-C8F2-4BD2-8297-9B1306F7E004}"/>
    <cellStyle name="Millares 2 3 2 2 2 2 2 2 3 2 3" xfId="27959" xr:uid="{853F7005-2C8E-4D60-BB36-0907357AA9BD}"/>
    <cellStyle name="Millares 2 3 2 2 2 2 2 2 3 3" xfId="14830" xr:uid="{00000000-0005-0000-0000-0000F61A0000}"/>
    <cellStyle name="Millares 2 3 2 2 2 2 2 2 3 3 2" xfId="32335" xr:uid="{BD526776-74E0-4A25-B31A-C920929DD8B6}"/>
    <cellStyle name="Millares 2 3 2 2 2 2 2 2 3 4" xfId="23583" xr:uid="{52794DBD-C19E-456C-AC0F-549774B2C675}"/>
    <cellStyle name="Millares 2 3 2 2 2 2 2 2 4" xfId="8265" xr:uid="{00000000-0005-0000-0000-0000F71A0000}"/>
    <cellStyle name="Millares 2 3 2 2 2 2 2 2 4 2" xfId="17018" xr:uid="{00000000-0005-0000-0000-0000F81A0000}"/>
    <cellStyle name="Millares 2 3 2 2 2 2 2 2 4 2 2" xfId="34523" xr:uid="{F13E205C-3A08-4C5F-A525-EA3209260C6D}"/>
    <cellStyle name="Millares 2 3 2 2 2 2 2 2 4 3" xfId="25771" xr:uid="{CFDD1786-6A3B-4BDA-845B-E072D2DB99FE}"/>
    <cellStyle name="Millares 2 3 2 2 2 2 2 2 5" xfId="12642" xr:uid="{00000000-0005-0000-0000-0000F91A0000}"/>
    <cellStyle name="Millares 2 3 2 2 2 2 2 2 5 2" xfId="30147" xr:uid="{A17D8A57-6CA5-42A5-A510-32858BD56E65}"/>
    <cellStyle name="Millares 2 3 2 2 2 2 2 2 6" xfId="21395" xr:uid="{AC90F750-BD6A-42D3-ABBA-5B772A5D65E9}"/>
    <cellStyle name="Millares 2 3 2 2 2 2 2 3" xfId="4433" xr:uid="{00000000-0005-0000-0000-0000FA1A0000}"/>
    <cellStyle name="Millares 2 3 2 2 2 2 2 3 2" xfId="6622" xr:uid="{00000000-0005-0000-0000-0000FB1A0000}"/>
    <cellStyle name="Millares 2 3 2 2 2 2 2 3 2 2" xfId="10999" xr:uid="{00000000-0005-0000-0000-0000FC1A0000}"/>
    <cellStyle name="Millares 2 3 2 2 2 2 2 3 2 2 2" xfId="19752" xr:uid="{00000000-0005-0000-0000-0000FD1A0000}"/>
    <cellStyle name="Millares 2 3 2 2 2 2 2 3 2 2 2 2" xfId="37257" xr:uid="{EE344A49-C682-4F06-BEFE-FC13E684E2A3}"/>
    <cellStyle name="Millares 2 3 2 2 2 2 2 3 2 2 3" xfId="28505" xr:uid="{4518FEE9-D652-4F80-8C06-BF3A726B6FE2}"/>
    <cellStyle name="Millares 2 3 2 2 2 2 2 3 2 3" xfId="15376" xr:uid="{00000000-0005-0000-0000-0000FE1A0000}"/>
    <cellStyle name="Millares 2 3 2 2 2 2 2 3 2 3 2" xfId="32881" xr:uid="{A1FADCA2-2155-420D-AAF1-B48909C2F8B6}"/>
    <cellStyle name="Millares 2 3 2 2 2 2 2 3 2 4" xfId="24129" xr:uid="{9D5FDE7E-ABCC-4A8B-AB5C-B9A7EC8AF10D}"/>
    <cellStyle name="Millares 2 3 2 2 2 2 2 3 3" xfId="8811" xr:uid="{00000000-0005-0000-0000-0000FF1A0000}"/>
    <cellStyle name="Millares 2 3 2 2 2 2 2 3 3 2" xfId="17564" xr:uid="{00000000-0005-0000-0000-0000001B0000}"/>
    <cellStyle name="Millares 2 3 2 2 2 2 2 3 3 2 2" xfId="35069" xr:uid="{5AB4228B-03D7-43DD-89FD-6E2CA9A87AB5}"/>
    <cellStyle name="Millares 2 3 2 2 2 2 2 3 3 3" xfId="26317" xr:uid="{902D89B6-37CE-42F0-B44C-FF0ED7E4D5F8}"/>
    <cellStyle name="Millares 2 3 2 2 2 2 2 3 4" xfId="13188" xr:uid="{00000000-0005-0000-0000-0000011B0000}"/>
    <cellStyle name="Millares 2 3 2 2 2 2 2 3 4 2" xfId="30693" xr:uid="{23587B0C-E918-492F-BF35-DACF4E038CA2}"/>
    <cellStyle name="Millares 2 3 2 2 2 2 2 3 5" xfId="21941" xr:uid="{F612EB81-5AB7-49C0-8762-ECBD0C5A189F}"/>
    <cellStyle name="Millares 2 3 2 2 2 2 2 4" xfId="5528" xr:uid="{00000000-0005-0000-0000-0000021B0000}"/>
    <cellStyle name="Millares 2 3 2 2 2 2 2 4 2" xfId="9905" xr:uid="{00000000-0005-0000-0000-0000031B0000}"/>
    <cellStyle name="Millares 2 3 2 2 2 2 2 4 2 2" xfId="18658" xr:uid="{00000000-0005-0000-0000-0000041B0000}"/>
    <cellStyle name="Millares 2 3 2 2 2 2 2 4 2 2 2" xfId="36163" xr:uid="{1D54AC26-7B1D-413E-B30D-2D0895ED2AB3}"/>
    <cellStyle name="Millares 2 3 2 2 2 2 2 4 2 3" xfId="27411" xr:uid="{5A841A5A-0A17-4F20-80E0-442F386DACE5}"/>
    <cellStyle name="Millares 2 3 2 2 2 2 2 4 3" xfId="14282" xr:uid="{00000000-0005-0000-0000-0000051B0000}"/>
    <cellStyle name="Millares 2 3 2 2 2 2 2 4 3 2" xfId="31787" xr:uid="{EF76255A-1517-419B-B5E3-939EAFE13C14}"/>
    <cellStyle name="Millares 2 3 2 2 2 2 2 4 4" xfId="23035" xr:uid="{F15DA5E5-9FF3-4F5D-86BC-C941DD493CCD}"/>
    <cellStyle name="Millares 2 3 2 2 2 2 2 5" xfId="7717" xr:uid="{00000000-0005-0000-0000-0000061B0000}"/>
    <cellStyle name="Millares 2 3 2 2 2 2 2 5 2" xfId="16470" xr:uid="{00000000-0005-0000-0000-0000071B0000}"/>
    <cellStyle name="Millares 2 3 2 2 2 2 2 5 2 2" xfId="33975" xr:uid="{6A5D931C-4043-46A2-ABC1-F05A6946FF79}"/>
    <cellStyle name="Millares 2 3 2 2 2 2 2 5 3" xfId="25223" xr:uid="{6E38336C-C08D-4401-A0F3-572720C0A9BB}"/>
    <cellStyle name="Millares 2 3 2 2 2 2 2 6" xfId="12094" xr:uid="{00000000-0005-0000-0000-0000081B0000}"/>
    <cellStyle name="Millares 2 3 2 2 2 2 2 6 2" xfId="29599" xr:uid="{A5B26650-7A93-4586-8EB1-0CF404D840E7}"/>
    <cellStyle name="Millares 2 3 2 2 2 2 2 7" xfId="20847" xr:uid="{3F929BF5-6C35-4636-9194-58B70AC01BEC}"/>
    <cellStyle name="Millares 2 3 2 2 2 2 3" xfId="3611" xr:uid="{00000000-0005-0000-0000-0000091B0000}"/>
    <cellStyle name="Millares 2 3 2 2 2 2 3 2" xfId="4707" xr:uid="{00000000-0005-0000-0000-00000A1B0000}"/>
    <cellStyle name="Millares 2 3 2 2 2 2 3 2 2" xfId="6896" xr:uid="{00000000-0005-0000-0000-00000B1B0000}"/>
    <cellStyle name="Millares 2 3 2 2 2 2 3 2 2 2" xfId="11273" xr:uid="{00000000-0005-0000-0000-00000C1B0000}"/>
    <cellStyle name="Millares 2 3 2 2 2 2 3 2 2 2 2" xfId="20026" xr:uid="{00000000-0005-0000-0000-00000D1B0000}"/>
    <cellStyle name="Millares 2 3 2 2 2 2 3 2 2 2 2 2" xfId="37531" xr:uid="{E4C01C2B-67C6-4536-A54F-645EF2734E1E}"/>
    <cellStyle name="Millares 2 3 2 2 2 2 3 2 2 2 3" xfId="28779" xr:uid="{0753B311-006F-44A5-8446-49AAAA46B35F}"/>
    <cellStyle name="Millares 2 3 2 2 2 2 3 2 2 3" xfId="15650" xr:uid="{00000000-0005-0000-0000-00000E1B0000}"/>
    <cellStyle name="Millares 2 3 2 2 2 2 3 2 2 3 2" xfId="33155" xr:uid="{0DB095E2-F14C-4CBA-9064-96C38BD1B720}"/>
    <cellStyle name="Millares 2 3 2 2 2 2 3 2 2 4" xfId="24403" xr:uid="{13F7D435-E7E2-46D6-BAEF-6F67845B7D04}"/>
    <cellStyle name="Millares 2 3 2 2 2 2 3 2 3" xfId="9085" xr:uid="{00000000-0005-0000-0000-00000F1B0000}"/>
    <cellStyle name="Millares 2 3 2 2 2 2 3 2 3 2" xfId="17838" xr:uid="{00000000-0005-0000-0000-0000101B0000}"/>
    <cellStyle name="Millares 2 3 2 2 2 2 3 2 3 2 2" xfId="35343" xr:uid="{98D969EB-CA06-40ED-B03B-5693756481FE}"/>
    <cellStyle name="Millares 2 3 2 2 2 2 3 2 3 3" xfId="26591" xr:uid="{9227CD05-9202-494C-BBC8-55D849AB7F82}"/>
    <cellStyle name="Millares 2 3 2 2 2 2 3 2 4" xfId="13462" xr:uid="{00000000-0005-0000-0000-0000111B0000}"/>
    <cellStyle name="Millares 2 3 2 2 2 2 3 2 4 2" xfId="30967" xr:uid="{4669EDB7-BC29-4882-9032-B484ECEB9BBE}"/>
    <cellStyle name="Millares 2 3 2 2 2 2 3 2 5" xfId="22215" xr:uid="{6CDC1328-D1F5-4072-935C-BA9E3619E760}"/>
    <cellStyle name="Millares 2 3 2 2 2 2 3 3" xfId="5802" xr:uid="{00000000-0005-0000-0000-0000121B0000}"/>
    <cellStyle name="Millares 2 3 2 2 2 2 3 3 2" xfId="10179" xr:uid="{00000000-0005-0000-0000-0000131B0000}"/>
    <cellStyle name="Millares 2 3 2 2 2 2 3 3 2 2" xfId="18932" xr:uid="{00000000-0005-0000-0000-0000141B0000}"/>
    <cellStyle name="Millares 2 3 2 2 2 2 3 3 2 2 2" xfId="36437" xr:uid="{5152E25F-8163-4116-82C8-6F42D7CCBDB4}"/>
    <cellStyle name="Millares 2 3 2 2 2 2 3 3 2 3" xfId="27685" xr:uid="{D2BADBB0-8647-456F-824B-5997C443927D}"/>
    <cellStyle name="Millares 2 3 2 2 2 2 3 3 3" xfId="14556" xr:uid="{00000000-0005-0000-0000-0000151B0000}"/>
    <cellStyle name="Millares 2 3 2 2 2 2 3 3 3 2" xfId="32061" xr:uid="{5E098D1C-E343-463A-8627-303BB6C75D3C}"/>
    <cellStyle name="Millares 2 3 2 2 2 2 3 3 4" xfId="23309" xr:uid="{18FB9A62-6696-4F26-96C4-697E28B707F3}"/>
    <cellStyle name="Millares 2 3 2 2 2 2 3 4" xfId="7991" xr:uid="{00000000-0005-0000-0000-0000161B0000}"/>
    <cellStyle name="Millares 2 3 2 2 2 2 3 4 2" xfId="16744" xr:uid="{00000000-0005-0000-0000-0000171B0000}"/>
    <cellStyle name="Millares 2 3 2 2 2 2 3 4 2 2" xfId="34249" xr:uid="{EF92593B-560A-45CD-85EE-5BA4942FA662}"/>
    <cellStyle name="Millares 2 3 2 2 2 2 3 4 3" xfId="25497" xr:uid="{BA164439-457F-4543-939D-2C7CB90DEF98}"/>
    <cellStyle name="Millares 2 3 2 2 2 2 3 5" xfId="12368" xr:uid="{00000000-0005-0000-0000-0000181B0000}"/>
    <cellStyle name="Millares 2 3 2 2 2 2 3 5 2" xfId="29873" xr:uid="{E3A77C12-FCB7-4F91-9614-8394F1AC3C44}"/>
    <cellStyle name="Millares 2 3 2 2 2 2 3 6" xfId="21121" xr:uid="{8EAB85E6-84E1-4E02-A8C9-ADE2FE5FEB05}"/>
    <cellStyle name="Millares 2 3 2 2 2 2 4" xfId="4159" xr:uid="{00000000-0005-0000-0000-0000191B0000}"/>
    <cellStyle name="Millares 2 3 2 2 2 2 4 2" xfId="6348" xr:uid="{00000000-0005-0000-0000-00001A1B0000}"/>
    <cellStyle name="Millares 2 3 2 2 2 2 4 2 2" xfId="10725" xr:uid="{00000000-0005-0000-0000-00001B1B0000}"/>
    <cellStyle name="Millares 2 3 2 2 2 2 4 2 2 2" xfId="19478" xr:uid="{00000000-0005-0000-0000-00001C1B0000}"/>
    <cellStyle name="Millares 2 3 2 2 2 2 4 2 2 2 2" xfId="36983" xr:uid="{89A8BF57-CF50-4FE7-9FC6-2EBBEA9E50F2}"/>
    <cellStyle name="Millares 2 3 2 2 2 2 4 2 2 3" xfId="28231" xr:uid="{3CEB4743-426E-4E3D-AD63-B5647F350F7F}"/>
    <cellStyle name="Millares 2 3 2 2 2 2 4 2 3" xfId="15102" xr:uid="{00000000-0005-0000-0000-00001D1B0000}"/>
    <cellStyle name="Millares 2 3 2 2 2 2 4 2 3 2" xfId="32607" xr:uid="{8C3F02EE-737E-4E81-AA1D-3E8FFDF25434}"/>
    <cellStyle name="Millares 2 3 2 2 2 2 4 2 4" xfId="23855" xr:uid="{11E893D6-0BBE-4808-BB47-C37332F5A995}"/>
    <cellStyle name="Millares 2 3 2 2 2 2 4 3" xfId="8537" xr:uid="{00000000-0005-0000-0000-00001E1B0000}"/>
    <cellStyle name="Millares 2 3 2 2 2 2 4 3 2" xfId="17290" xr:uid="{00000000-0005-0000-0000-00001F1B0000}"/>
    <cellStyle name="Millares 2 3 2 2 2 2 4 3 2 2" xfId="34795" xr:uid="{2E797056-C87C-4429-922D-D09BA8EAC125}"/>
    <cellStyle name="Millares 2 3 2 2 2 2 4 3 3" xfId="26043" xr:uid="{75DBFA0B-CF20-4193-BA34-038D62772A8E}"/>
    <cellStyle name="Millares 2 3 2 2 2 2 4 4" xfId="12914" xr:uid="{00000000-0005-0000-0000-0000201B0000}"/>
    <cellStyle name="Millares 2 3 2 2 2 2 4 4 2" xfId="30419" xr:uid="{6E95B92C-255A-4CF1-A2A9-F1E37E1F709E}"/>
    <cellStyle name="Millares 2 3 2 2 2 2 4 5" xfId="21667" xr:uid="{E5978D1E-3DEF-4133-AD72-1C6F648E135C}"/>
    <cellStyle name="Millares 2 3 2 2 2 2 5" xfId="5254" xr:uid="{00000000-0005-0000-0000-0000211B0000}"/>
    <cellStyle name="Millares 2 3 2 2 2 2 5 2" xfId="9631" xr:uid="{00000000-0005-0000-0000-0000221B0000}"/>
    <cellStyle name="Millares 2 3 2 2 2 2 5 2 2" xfId="18384" xr:uid="{00000000-0005-0000-0000-0000231B0000}"/>
    <cellStyle name="Millares 2 3 2 2 2 2 5 2 2 2" xfId="35889" xr:uid="{884D2E00-A728-4BF6-8D13-5EBDB672873A}"/>
    <cellStyle name="Millares 2 3 2 2 2 2 5 2 3" xfId="27137" xr:uid="{44FCE108-0204-4B3D-8B49-2908EBEC953B}"/>
    <cellStyle name="Millares 2 3 2 2 2 2 5 3" xfId="14008" xr:uid="{00000000-0005-0000-0000-0000241B0000}"/>
    <cellStyle name="Millares 2 3 2 2 2 2 5 3 2" xfId="31513" xr:uid="{9BF8FA93-F38C-4821-9C23-C519D2696ACE}"/>
    <cellStyle name="Millares 2 3 2 2 2 2 5 4" xfId="22761" xr:uid="{5D6B5F43-1037-45B6-86CB-5361CE3BBECD}"/>
    <cellStyle name="Millares 2 3 2 2 2 2 6" xfId="7443" xr:uid="{00000000-0005-0000-0000-0000251B0000}"/>
    <cellStyle name="Millares 2 3 2 2 2 2 6 2" xfId="16196" xr:uid="{00000000-0005-0000-0000-0000261B0000}"/>
    <cellStyle name="Millares 2 3 2 2 2 2 6 2 2" xfId="33701" xr:uid="{4064E3DD-1BB7-4C28-82A5-286D5DC9F1B9}"/>
    <cellStyle name="Millares 2 3 2 2 2 2 6 3" xfId="24949" xr:uid="{A93E43BC-48D5-4CF5-AF62-43C15BC035FB}"/>
    <cellStyle name="Millares 2 3 2 2 2 2 7" xfId="11820" xr:uid="{00000000-0005-0000-0000-0000271B0000}"/>
    <cellStyle name="Millares 2 3 2 2 2 2 7 2" xfId="29325" xr:uid="{456417AB-D52F-4812-8C6F-E92A16C1A106}"/>
    <cellStyle name="Millares 2 3 2 2 2 2 8" xfId="20573" xr:uid="{0A270E3C-D81E-4123-8247-AA72FF66FAE0}"/>
    <cellStyle name="Millares 2 3 2 2 2 3" xfId="3220" xr:uid="{00000000-0005-0000-0000-0000281B0000}"/>
    <cellStyle name="Millares 2 3 2 2 2 3 2" xfId="3773" xr:uid="{00000000-0005-0000-0000-0000291B0000}"/>
    <cellStyle name="Millares 2 3 2 2 2 3 2 2" xfId="4869" xr:uid="{00000000-0005-0000-0000-00002A1B0000}"/>
    <cellStyle name="Millares 2 3 2 2 2 3 2 2 2" xfId="7058" xr:uid="{00000000-0005-0000-0000-00002B1B0000}"/>
    <cellStyle name="Millares 2 3 2 2 2 3 2 2 2 2" xfId="11435" xr:uid="{00000000-0005-0000-0000-00002C1B0000}"/>
    <cellStyle name="Millares 2 3 2 2 2 3 2 2 2 2 2" xfId="20188" xr:uid="{00000000-0005-0000-0000-00002D1B0000}"/>
    <cellStyle name="Millares 2 3 2 2 2 3 2 2 2 2 2 2" xfId="37693" xr:uid="{C360D3B8-7D4D-4DA1-B6EA-8C442CFF3FC1}"/>
    <cellStyle name="Millares 2 3 2 2 2 3 2 2 2 2 3" xfId="28941" xr:uid="{6576C86E-275F-4258-8A33-F0B73FC3F2F8}"/>
    <cellStyle name="Millares 2 3 2 2 2 3 2 2 2 3" xfId="15812" xr:uid="{00000000-0005-0000-0000-00002E1B0000}"/>
    <cellStyle name="Millares 2 3 2 2 2 3 2 2 2 3 2" xfId="33317" xr:uid="{3DBB8E77-26B1-44C7-8E26-28CD9CB0AD35}"/>
    <cellStyle name="Millares 2 3 2 2 2 3 2 2 2 4" xfId="24565" xr:uid="{9DB095AE-F3D1-4D0E-BA25-CBB779B5A134}"/>
    <cellStyle name="Millares 2 3 2 2 2 3 2 2 3" xfId="9247" xr:uid="{00000000-0005-0000-0000-00002F1B0000}"/>
    <cellStyle name="Millares 2 3 2 2 2 3 2 2 3 2" xfId="18000" xr:uid="{00000000-0005-0000-0000-0000301B0000}"/>
    <cellStyle name="Millares 2 3 2 2 2 3 2 2 3 2 2" xfId="35505" xr:uid="{E21A994C-4432-46DA-AD0A-7F1AB87A35AA}"/>
    <cellStyle name="Millares 2 3 2 2 2 3 2 2 3 3" xfId="26753" xr:uid="{6A6AD4D0-186F-4446-8F5D-9493ED74A5BD}"/>
    <cellStyle name="Millares 2 3 2 2 2 3 2 2 4" xfId="13624" xr:uid="{00000000-0005-0000-0000-0000311B0000}"/>
    <cellStyle name="Millares 2 3 2 2 2 3 2 2 4 2" xfId="31129" xr:uid="{6E9D1C17-C688-42FA-9555-BE0224530ECC}"/>
    <cellStyle name="Millares 2 3 2 2 2 3 2 2 5" xfId="22377" xr:uid="{8FAFE5DD-5849-44D6-99B4-709F89158AAC}"/>
    <cellStyle name="Millares 2 3 2 2 2 3 2 3" xfId="5964" xr:uid="{00000000-0005-0000-0000-0000321B0000}"/>
    <cellStyle name="Millares 2 3 2 2 2 3 2 3 2" xfId="10341" xr:uid="{00000000-0005-0000-0000-0000331B0000}"/>
    <cellStyle name="Millares 2 3 2 2 2 3 2 3 2 2" xfId="19094" xr:uid="{00000000-0005-0000-0000-0000341B0000}"/>
    <cellStyle name="Millares 2 3 2 2 2 3 2 3 2 2 2" xfId="36599" xr:uid="{9F75DC84-6F9B-402C-AEF5-A176169BA003}"/>
    <cellStyle name="Millares 2 3 2 2 2 3 2 3 2 3" xfId="27847" xr:uid="{9A406EE9-AFB9-4CA6-BF41-F518B7D30F2A}"/>
    <cellStyle name="Millares 2 3 2 2 2 3 2 3 3" xfId="14718" xr:uid="{00000000-0005-0000-0000-0000351B0000}"/>
    <cellStyle name="Millares 2 3 2 2 2 3 2 3 3 2" xfId="32223" xr:uid="{A821B652-5E97-487C-9E43-4F1B188FABB1}"/>
    <cellStyle name="Millares 2 3 2 2 2 3 2 3 4" xfId="23471" xr:uid="{C6BA6623-76C2-41C5-9F9C-3476DA08F80D}"/>
    <cellStyle name="Millares 2 3 2 2 2 3 2 4" xfId="8153" xr:uid="{00000000-0005-0000-0000-0000361B0000}"/>
    <cellStyle name="Millares 2 3 2 2 2 3 2 4 2" xfId="16906" xr:uid="{00000000-0005-0000-0000-0000371B0000}"/>
    <cellStyle name="Millares 2 3 2 2 2 3 2 4 2 2" xfId="34411" xr:uid="{1FB94112-3F09-4498-999F-81B2B147FC92}"/>
    <cellStyle name="Millares 2 3 2 2 2 3 2 4 3" xfId="25659" xr:uid="{E5C8220D-8006-4CC8-B44E-0E4CCDB2B5F4}"/>
    <cellStyle name="Millares 2 3 2 2 2 3 2 5" xfId="12530" xr:uid="{00000000-0005-0000-0000-0000381B0000}"/>
    <cellStyle name="Millares 2 3 2 2 2 3 2 5 2" xfId="30035" xr:uid="{49D2FBBC-6992-444D-B33D-5CD035DE9A0E}"/>
    <cellStyle name="Millares 2 3 2 2 2 3 2 6" xfId="21283" xr:uid="{049908D4-E12F-41EB-9C54-47E7FD22F811}"/>
    <cellStyle name="Millares 2 3 2 2 2 3 3" xfId="4321" xr:uid="{00000000-0005-0000-0000-0000391B0000}"/>
    <cellStyle name="Millares 2 3 2 2 2 3 3 2" xfId="6510" xr:uid="{00000000-0005-0000-0000-00003A1B0000}"/>
    <cellStyle name="Millares 2 3 2 2 2 3 3 2 2" xfId="10887" xr:uid="{00000000-0005-0000-0000-00003B1B0000}"/>
    <cellStyle name="Millares 2 3 2 2 2 3 3 2 2 2" xfId="19640" xr:uid="{00000000-0005-0000-0000-00003C1B0000}"/>
    <cellStyle name="Millares 2 3 2 2 2 3 3 2 2 2 2" xfId="37145" xr:uid="{F1B6D764-5CE4-4D03-9184-A90E4F29895F}"/>
    <cellStyle name="Millares 2 3 2 2 2 3 3 2 2 3" xfId="28393" xr:uid="{194EF914-94A8-4AB5-BF8E-915FDC9337CA}"/>
    <cellStyle name="Millares 2 3 2 2 2 3 3 2 3" xfId="15264" xr:uid="{00000000-0005-0000-0000-00003D1B0000}"/>
    <cellStyle name="Millares 2 3 2 2 2 3 3 2 3 2" xfId="32769" xr:uid="{74525039-4816-4075-A5A4-2378DC28AAA6}"/>
    <cellStyle name="Millares 2 3 2 2 2 3 3 2 4" xfId="24017" xr:uid="{A3FD04D6-16FF-459A-9B98-30E8098008D1}"/>
    <cellStyle name="Millares 2 3 2 2 2 3 3 3" xfId="8699" xr:uid="{00000000-0005-0000-0000-00003E1B0000}"/>
    <cellStyle name="Millares 2 3 2 2 2 3 3 3 2" xfId="17452" xr:uid="{00000000-0005-0000-0000-00003F1B0000}"/>
    <cellStyle name="Millares 2 3 2 2 2 3 3 3 2 2" xfId="34957" xr:uid="{41A30C1C-60ED-40E5-ACFF-ABC6A57B3F3D}"/>
    <cellStyle name="Millares 2 3 2 2 2 3 3 3 3" xfId="26205" xr:uid="{97FA9F80-F270-4B89-B877-E62C5EF9493C}"/>
    <cellStyle name="Millares 2 3 2 2 2 3 3 4" xfId="13076" xr:uid="{00000000-0005-0000-0000-0000401B0000}"/>
    <cellStyle name="Millares 2 3 2 2 2 3 3 4 2" xfId="30581" xr:uid="{41AF801B-9D49-443B-B7D5-211AF28EB093}"/>
    <cellStyle name="Millares 2 3 2 2 2 3 3 5" xfId="21829" xr:uid="{1FB95E12-B5F3-4E94-87A9-78DD13851005}"/>
    <cellStyle name="Millares 2 3 2 2 2 3 4" xfId="5416" xr:uid="{00000000-0005-0000-0000-0000411B0000}"/>
    <cellStyle name="Millares 2 3 2 2 2 3 4 2" xfId="9793" xr:uid="{00000000-0005-0000-0000-0000421B0000}"/>
    <cellStyle name="Millares 2 3 2 2 2 3 4 2 2" xfId="18546" xr:uid="{00000000-0005-0000-0000-0000431B0000}"/>
    <cellStyle name="Millares 2 3 2 2 2 3 4 2 2 2" xfId="36051" xr:uid="{40B1FDB6-61F3-44D8-879B-CC40FDAD14D1}"/>
    <cellStyle name="Millares 2 3 2 2 2 3 4 2 3" xfId="27299" xr:uid="{F9CA63F9-2186-4CAF-9895-C7760291F622}"/>
    <cellStyle name="Millares 2 3 2 2 2 3 4 3" xfId="14170" xr:uid="{00000000-0005-0000-0000-0000441B0000}"/>
    <cellStyle name="Millares 2 3 2 2 2 3 4 3 2" xfId="31675" xr:uid="{472D36BA-8FEF-43F9-AD6A-11F5D40D8998}"/>
    <cellStyle name="Millares 2 3 2 2 2 3 4 4" xfId="22923" xr:uid="{BECABE89-472E-4C8F-A94C-10F173379323}"/>
    <cellStyle name="Millares 2 3 2 2 2 3 5" xfId="7605" xr:uid="{00000000-0005-0000-0000-0000451B0000}"/>
    <cellStyle name="Millares 2 3 2 2 2 3 5 2" xfId="16358" xr:uid="{00000000-0005-0000-0000-0000461B0000}"/>
    <cellStyle name="Millares 2 3 2 2 2 3 5 2 2" xfId="33863" xr:uid="{DC268632-856F-4F08-891D-EC26FBA77F4A}"/>
    <cellStyle name="Millares 2 3 2 2 2 3 5 3" xfId="25111" xr:uid="{32CBD28C-E941-418B-B2B1-B03D3F096629}"/>
    <cellStyle name="Millares 2 3 2 2 2 3 6" xfId="11982" xr:uid="{00000000-0005-0000-0000-0000471B0000}"/>
    <cellStyle name="Millares 2 3 2 2 2 3 6 2" xfId="29487" xr:uid="{9B7AC7FD-D69B-42E4-8A47-57AFB482C04B}"/>
    <cellStyle name="Millares 2 3 2 2 2 3 7" xfId="20735" xr:uid="{9AB5C397-85AF-4CAD-BAFC-56D5604320FB}"/>
    <cellStyle name="Millares 2 3 2 2 2 4" xfId="3499" xr:uid="{00000000-0005-0000-0000-0000481B0000}"/>
    <cellStyle name="Millares 2 3 2 2 2 4 2" xfId="4595" xr:uid="{00000000-0005-0000-0000-0000491B0000}"/>
    <cellStyle name="Millares 2 3 2 2 2 4 2 2" xfId="6784" xr:uid="{00000000-0005-0000-0000-00004A1B0000}"/>
    <cellStyle name="Millares 2 3 2 2 2 4 2 2 2" xfId="11161" xr:uid="{00000000-0005-0000-0000-00004B1B0000}"/>
    <cellStyle name="Millares 2 3 2 2 2 4 2 2 2 2" xfId="19914" xr:uid="{00000000-0005-0000-0000-00004C1B0000}"/>
    <cellStyle name="Millares 2 3 2 2 2 4 2 2 2 2 2" xfId="37419" xr:uid="{92245F4E-88F5-4E4A-AFF8-9D1E82B8D24A}"/>
    <cellStyle name="Millares 2 3 2 2 2 4 2 2 2 3" xfId="28667" xr:uid="{CAED686D-FB5C-4E96-BF8E-CEFD9AE76139}"/>
    <cellStyle name="Millares 2 3 2 2 2 4 2 2 3" xfId="15538" xr:uid="{00000000-0005-0000-0000-00004D1B0000}"/>
    <cellStyle name="Millares 2 3 2 2 2 4 2 2 3 2" xfId="33043" xr:uid="{B83F96DF-62C6-4A0D-B940-E1B3F4770ACE}"/>
    <cellStyle name="Millares 2 3 2 2 2 4 2 2 4" xfId="24291" xr:uid="{0B4E0E3B-CE00-45E7-802D-B7CE6CB9BD6F}"/>
    <cellStyle name="Millares 2 3 2 2 2 4 2 3" xfId="8973" xr:uid="{00000000-0005-0000-0000-00004E1B0000}"/>
    <cellStyle name="Millares 2 3 2 2 2 4 2 3 2" xfId="17726" xr:uid="{00000000-0005-0000-0000-00004F1B0000}"/>
    <cellStyle name="Millares 2 3 2 2 2 4 2 3 2 2" xfId="35231" xr:uid="{86712473-1A49-442A-9720-E025901BF8D9}"/>
    <cellStyle name="Millares 2 3 2 2 2 4 2 3 3" xfId="26479" xr:uid="{8BC0B950-0E81-4078-B040-741FF2D54C6E}"/>
    <cellStyle name="Millares 2 3 2 2 2 4 2 4" xfId="13350" xr:uid="{00000000-0005-0000-0000-0000501B0000}"/>
    <cellStyle name="Millares 2 3 2 2 2 4 2 4 2" xfId="30855" xr:uid="{B941C1B4-2E3D-4E05-8EC8-342629410D61}"/>
    <cellStyle name="Millares 2 3 2 2 2 4 2 5" xfId="22103" xr:uid="{64C47897-3884-4883-9CC9-1905CA7418A1}"/>
    <cellStyle name="Millares 2 3 2 2 2 4 3" xfId="5690" xr:uid="{00000000-0005-0000-0000-0000511B0000}"/>
    <cellStyle name="Millares 2 3 2 2 2 4 3 2" xfId="10067" xr:uid="{00000000-0005-0000-0000-0000521B0000}"/>
    <cellStyle name="Millares 2 3 2 2 2 4 3 2 2" xfId="18820" xr:uid="{00000000-0005-0000-0000-0000531B0000}"/>
    <cellStyle name="Millares 2 3 2 2 2 4 3 2 2 2" xfId="36325" xr:uid="{E437F52F-21A3-44CF-9BA1-44363CC25AE3}"/>
    <cellStyle name="Millares 2 3 2 2 2 4 3 2 3" xfId="27573" xr:uid="{2EA5CE4F-E0C4-40A8-AED2-8485AE2797E9}"/>
    <cellStyle name="Millares 2 3 2 2 2 4 3 3" xfId="14444" xr:uid="{00000000-0005-0000-0000-0000541B0000}"/>
    <cellStyle name="Millares 2 3 2 2 2 4 3 3 2" xfId="31949" xr:uid="{189B6BE5-429B-4308-B667-A8ED659F96C6}"/>
    <cellStyle name="Millares 2 3 2 2 2 4 3 4" xfId="23197" xr:uid="{BB17286E-700E-45E1-911C-A61D60292206}"/>
    <cellStyle name="Millares 2 3 2 2 2 4 4" xfId="7879" xr:uid="{00000000-0005-0000-0000-0000551B0000}"/>
    <cellStyle name="Millares 2 3 2 2 2 4 4 2" xfId="16632" xr:uid="{00000000-0005-0000-0000-0000561B0000}"/>
    <cellStyle name="Millares 2 3 2 2 2 4 4 2 2" xfId="34137" xr:uid="{606A6C9A-99FB-4FAD-9D98-FEFE78E7AC67}"/>
    <cellStyle name="Millares 2 3 2 2 2 4 4 3" xfId="25385" xr:uid="{6662638F-E5CB-4CAE-8F53-FE27DC830563}"/>
    <cellStyle name="Millares 2 3 2 2 2 4 5" xfId="12256" xr:uid="{00000000-0005-0000-0000-0000571B0000}"/>
    <cellStyle name="Millares 2 3 2 2 2 4 5 2" xfId="29761" xr:uid="{CE1D8FEE-51EA-4962-9661-24DBD0725A8C}"/>
    <cellStyle name="Millares 2 3 2 2 2 4 6" xfId="21009" xr:uid="{80261C5C-C825-4DAF-94D9-8F30AC12469B}"/>
    <cellStyle name="Millares 2 3 2 2 2 5" xfId="4047" xr:uid="{00000000-0005-0000-0000-0000581B0000}"/>
    <cellStyle name="Millares 2 3 2 2 2 5 2" xfId="6236" xr:uid="{00000000-0005-0000-0000-0000591B0000}"/>
    <cellStyle name="Millares 2 3 2 2 2 5 2 2" xfId="10613" xr:uid="{00000000-0005-0000-0000-00005A1B0000}"/>
    <cellStyle name="Millares 2 3 2 2 2 5 2 2 2" xfId="19366" xr:uid="{00000000-0005-0000-0000-00005B1B0000}"/>
    <cellStyle name="Millares 2 3 2 2 2 5 2 2 2 2" xfId="36871" xr:uid="{F9D26B4F-3B0A-4287-B92F-8F8D627B1523}"/>
    <cellStyle name="Millares 2 3 2 2 2 5 2 2 3" xfId="28119" xr:uid="{2C8842E8-D31B-40A1-83B6-E93D9A5B6B91}"/>
    <cellStyle name="Millares 2 3 2 2 2 5 2 3" xfId="14990" xr:uid="{00000000-0005-0000-0000-00005C1B0000}"/>
    <cellStyle name="Millares 2 3 2 2 2 5 2 3 2" xfId="32495" xr:uid="{53F22D24-6F69-46A8-9E2E-64765A673129}"/>
    <cellStyle name="Millares 2 3 2 2 2 5 2 4" xfId="23743" xr:uid="{10474463-82CE-42F7-8BB1-093E50343428}"/>
    <cellStyle name="Millares 2 3 2 2 2 5 3" xfId="8425" xr:uid="{00000000-0005-0000-0000-00005D1B0000}"/>
    <cellStyle name="Millares 2 3 2 2 2 5 3 2" xfId="17178" xr:uid="{00000000-0005-0000-0000-00005E1B0000}"/>
    <cellStyle name="Millares 2 3 2 2 2 5 3 2 2" xfId="34683" xr:uid="{96433166-58D2-445E-925F-49CB394656FF}"/>
    <cellStyle name="Millares 2 3 2 2 2 5 3 3" xfId="25931" xr:uid="{0C4DC6C7-72DB-4870-8159-5CAF7F4487D2}"/>
    <cellStyle name="Millares 2 3 2 2 2 5 4" xfId="12802" xr:uid="{00000000-0005-0000-0000-00005F1B0000}"/>
    <cellStyle name="Millares 2 3 2 2 2 5 4 2" xfId="30307" xr:uid="{9864EFEA-F902-481F-92B1-732E1FCB47F4}"/>
    <cellStyle name="Millares 2 3 2 2 2 5 5" xfId="21555" xr:uid="{A5FB96DF-E73D-4E0D-AE90-EF62CD4ED513}"/>
    <cellStyle name="Millares 2 3 2 2 2 6" xfId="5142" xr:uid="{00000000-0005-0000-0000-0000601B0000}"/>
    <cellStyle name="Millares 2 3 2 2 2 6 2" xfId="9519" xr:uid="{00000000-0005-0000-0000-0000611B0000}"/>
    <cellStyle name="Millares 2 3 2 2 2 6 2 2" xfId="18272" xr:uid="{00000000-0005-0000-0000-0000621B0000}"/>
    <cellStyle name="Millares 2 3 2 2 2 6 2 2 2" xfId="35777" xr:uid="{1A8CA84C-8723-4517-B5AD-E99D7FE0D411}"/>
    <cellStyle name="Millares 2 3 2 2 2 6 2 3" xfId="27025" xr:uid="{5E0CDC75-38F5-4694-AAAB-7BDBAE65FEB7}"/>
    <cellStyle name="Millares 2 3 2 2 2 6 3" xfId="13896" xr:uid="{00000000-0005-0000-0000-0000631B0000}"/>
    <cellStyle name="Millares 2 3 2 2 2 6 3 2" xfId="31401" xr:uid="{84C1A014-5B13-4691-A01A-6A32F02B8083}"/>
    <cellStyle name="Millares 2 3 2 2 2 6 4" xfId="22649" xr:uid="{4D79CA7A-DFA4-4470-A490-56B16BF992F9}"/>
    <cellStyle name="Millares 2 3 2 2 2 7" xfId="7331" xr:uid="{00000000-0005-0000-0000-0000641B0000}"/>
    <cellStyle name="Millares 2 3 2 2 2 7 2" xfId="16084" xr:uid="{00000000-0005-0000-0000-0000651B0000}"/>
    <cellStyle name="Millares 2 3 2 2 2 7 2 2" xfId="33589" xr:uid="{4DD2A5BF-25D0-4608-BC04-93943BBFBCDD}"/>
    <cellStyle name="Millares 2 3 2 2 2 7 3" xfId="24837" xr:uid="{B2737BB9-7BE7-4A53-B588-3EBCC500CBFF}"/>
    <cellStyle name="Millares 2 3 2 2 2 8" xfId="11708" xr:uid="{00000000-0005-0000-0000-0000661B0000}"/>
    <cellStyle name="Millares 2 3 2 2 2 8 2" xfId="29213" xr:uid="{C922EC34-7E7B-4394-AEDF-4707B8FEEDD9}"/>
    <cellStyle name="Millares 2 3 2 2 2 9" xfId="20461" xr:uid="{09020B97-7B8A-4F32-BF20-57E3737721F9}"/>
    <cellStyle name="Millares 2 3 2 2 3" xfId="2999" xr:uid="{00000000-0005-0000-0000-0000671B0000}"/>
    <cellStyle name="Millares 2 3 2 2 3 2" xfId="3275" xr:uid="{00000000-0005-0000-0000-0000681B0000}"/>
    <cellStyle name="Millares 2 3 2 2 3 2 2" xfId="3828" xr:uid="{00000000-0005-0000-0000-0000691B0000}"/>
    <cellStyle name="Millares 2 3 2 2 3 2 2 2" xfId="4924" xr:uid="{00000000-0005-0000-0000-00006A1B0000}"/>
    <cellStyle name="Millares 2 3 2 2 3 2 2 2 2" xfId="7113" xr:uid="{00000000-0005-0000-0000-00006B1B0000}"/>
    <cellStyle name="Millares 2 3 2 2 3 2 2 2 2 2" xfId="11490" xr:uid="{00000000-0005-0000-0000-00006C1B0000}"/>
    <cellStyle name="Millares 2 3 2 2 3 2 2 2 2 2 2" xfId="20243" xr:uid="{00000000-0005-0000-0000-00006D1B0000}"/>
    <cellStyle name="Millares 2 3 2 2 3 2 2 2 2 2 2 2" xfId="37748" xr:uid="{87106215-4B9E-4F77-900A-FF9173E2ABA5}"/>
    <cellStyle name="Millares 2 3 2 2 3 2 2 2 2 2 3" xfId="28996" xr:uid="{A47375EF-D8C9-402B-9E33-51BE1ADBC528}"/>
    <cellStyle name="Millares 2 3 2 2 3 2 2 2 2 3" xfId="15867" xr:uid="{00000000-0005-0000-0000-00006E1B0000}"/>
    <cellStyle name="Millares 2 3 2 2 3 2 2 2 2 3 2" xfId="33372" xr:uid="{88C44B06-A18D-4985-AE6B-E0446255E93A}"/>
    <cellStyle name="Millares 2 3 2 2 3 2 2 2 2 4" xfId="24620" xr:uid="{42DDA3BB-8B00-4F67-AB69-7944F0E439D9}"/>
    <cellStyle name="Millares 2 3 2 2 3 2 2 2 3" xfId="9302" xr:uid="{00000000-0005-0000-0000-00006F1B0000}"/>
    <cellStyle name="Millares 2 3 2 2 3 2 2 2 3 2" xfId="18055" xr:uid="{00000000-0005-0000-0000-0000701B0000}"/>
    <cellStyle name="Millares 2 3 2 2 3 2 2 2 3 2 2" xfId="35560" xr:uid="{13D051EA-5B46-4EB5-987E-46AD5B9D387F}"/>
    <cellStyle name="Millares 2 3 2 2 3 2 2 2 3 3" xfId="26808" xr:uid="{6CD55527-527A-43AA-8418-6D7709E978DE}"/>
    <cellStyle name="Millares 2 3 2 2 3 2 2 2 4" xfId="13679" xr:uid="{00000000-0005-0000-0000-0000711B0000}"/>
    <cellStyle name="Millares 2 3 2 2 3 2 2 2 4 2" xfId="31184" xr:uid="{D4953C26-ADFB-4862-8606-C428894E95A5}"/>
    <cellStyle name="Millares 2 3 2 2 3 2 2 2 5" xfId="22432" xr:uid="{0E23A2FD-AB60-40AF-A331-F4F610449B94}"/>
    <cellStyle name="Millares 2 3 2 2 3 2 2 3" xfId="6019" xr:uid="{00000000-0005-0000-0000-0000721B0000}"/>
    <cellStyle name="Millares 2 3 2 2 3 2 2 3 2" xfId="10396" xr:uid="{00000000-0005-0000-0000-0000731B0000}"/>
    <cellStyle name="Millares 2 3 2 2 3 2 2 3 2 2" xfId="19149" xr:uid="{00000000-0005-0000-0000-0000741B0000}"/>
    <cellStyle name="Millares 2 3 2 2 3 2 2 3 2 2 2" xfId="36654" xr:uid="{CB5BE0EA-64B5-48DF-A955-A2642CF0E5D5}"/>
    <cellStyle name="Millares 2 3 2 2 3 2 2 3 2 3" xfId="27902" xr:uid="{683BF46E-6147-4972-A6D5-0EF6158402D3}"/>
    <cellStyle name="Millares 2 3 2 2 3 2 2 3 3" xfId="14773" xr:uid="{00000000-0005-0000-0000-0000751B0000}"/>
    <cellStyle name="Millares 2 3 2 2 3 2 2 3 3 2" xfId="32278" xr:uid="{0D7B85AB-E362-4599-8A64-EA0DE4F518B1}"/>
    <cellStyle name="Millares 2 3 2 2 3 2 2 3 4" xfId="23526" xr:uid="{E5F14C35-C5AE-4C62-8C0E-3BB0A56A185E}"/>
    <cellStyle name="Millares 2 3 2 2 3 2 2 4" xfId="8208" xr:uid="{00000000-0005-0000-0000-0000761B0000}"/>
    <cellStyle name="Millares 2 3 2 2 3 2 2 4 2" xfId="16961" xr:uid="{00000000-0005-0000-0000-0000771B0000}"/>
    <cellStyle name="Millares 2 3 2 2 3 2 2 4 2 2" xfId="34466" xr:uid="{4360AF0F-CFEE-4E8E-8787-0546C6D381AF}"/>
    <cellStyle name="Millares 2 3 2 2 3 2 2 4 3" xfId="25714" xr:uid="{9836B1CC-C462-4271-B287-BDF206A5A23E}"/>
    <cellStyle name="Millares 2 3 2 2 3 2 2 5" xfId="12585" xr:uid="{00000000-0005-0000-0000-0000781B0000}"/>
    <cellStyle name="Millares 2 3 2 2 3 2 2 5 2" xfId="30090" xr:uid="{FB4ACE68-05DE-403F-8AA7-214A86ED741D}"/>
    <cellStyle name="Millares 2 3 2 2 3 2 2 6" xfId="21338" xr:uid="{4EDF19B3-6B58-4EDF-A8DD-7AAB3D1B83D6}"/>
    <cellStyle name="Millares 2 3 2 2 3 2 3" xfId="4376" xr:uid="{00000000-0005-0000-0000-0000791B0000}"/>
    <cellStyle name="Millares 2 3 2 2 3 2 3 2" xfId="6565" xr:uid="{00000000-0005-0000-0000-00007A1B0000}"/>
    <cellStyle name="Millares 2 3 2 2 3 2 3 2 2" xfId="10942" xr:uid="{00000000-0005-0000-0000-00007B1B0000}"/>
    <cellStyle name="Millares 2 3 2 2 3 2 3 2 2 2" xfId="19695" xr:uid="{00000000-0005-0000-0000-00007C1B0000}"/>
    <cellStyle name="Millares 2 3 2 2 3 2 3 2 2 2 2" xfId="37200" xr:uid="{B3B0FE43-6DFF-47BC-8BFA-C113F8EAFE98}"/>
    <cellStyle name="Millares 2 3 2 2 3 2 3 2 2 3" xfId="28448" xr:uid="{E6304FD0-E291-41F8-AD95-25AB53C72992}"/>
    <cellStyle name="Millares 2 3 2 2 3 2 3 2 3" xfId="15319" xr:uid="{00000000-0005-0000-0000-00007D1B0000}"/>
    <cellStyle name="Millares 2 3 2 2 3 2 3 2 3 2" xfId="32824" xr:uid="{23975C11-CF3E-4098-A3BD-8EFFE39BE33E}"/>
    <cellStyle name="Millares 2 3 2 2 3 2 3 2 4" xfId="24072" xr:uid="{0DE6688D-1219-48B3-B664-627969E07FB9}"/>
    <cellStyle name="Millares 2 3 2 2 3 2 3 3" xfId="8754" xr:uid="{00000000-0005-0000-0000-00007E1B0000}"/>
    <cellStyle name="Millares 2 3 2 2 3 2 3 3 2" xfId="17507" xr:uid="{00000000-0005-0000-0000-00007F1B0000}"/>
    <cellStyle name="Millares 2 3 2 2 3 2 3 3 2 2" xfId="35012" xr:uid="{3E243097-8829-451D-8130-36F30FE134A2}"/>
    <cellStyle name="Millares 2 3 2 2 3 2 3 3 3" xfId="26260" xr:uid="{25DB819D-2A7E-495A-852A-13D3960F5186}"/>
    <cellStyle name="Millares 2 3 2 2 3 2 3 4" xfId="13131" xr:uid="{00000000-0005-0000-0000-0000801B0000}"/>
    <cellStyle name="Millares 2 3 2 2 3 2 3 4 2" xfId="30636" xr:uid="{5E889EE4-219A-4291-8D0E-7A073906FF09}"/>
    <cellStyle name="Millares 2 3 2 2 3 2 3 5" xfId="21884" xr:uid="{42640C7A-3948-4154-AA8A-27793FB82C3B}"/>
    <cellStyle name="Millares 2 3 2 2 3 2 4" xfId="5471" xr:uid="{00000000-0005-0000-0000-0000811B0000}"/>
    <cellStyle name="Millares 2 3 2 2 3 2 4 2" xfId="9848" xr:uid="{00000000-0005-0000-0000-0000821B0000}"/>
    <cellStyle name="Millares 2 3 2 2 3 2 4 2 2" xfId="18601" xr:uid="{00000000-0005-0000-0000-0000831B0000}"/>
    <cellStyle name="Millares 2 3 2 2 3 2 4 2 2 2" xfId="36106" xr:uid="{E1E37667-13F0-4201-9679-1CF05D891D89}"/>
    <cellStyle name="Millares 2 3 2 2 3 2 4 2 3" xfId="27354" xr:uid="{FBF787F3-F801-4693-8F98-82B3ADC2D9E6}"/>
    <cellStyle name="Millares 2 3 2 2 3 2 4 3" xfId="14225" xr:uid="{00000000-0005-0000-0000-0000841B0000}"/>
    <cellStyle name="Millares 2 3 2 2 3 2 4 3 2" xfId="31730" xr:uid="{D8D508C7-B2FC-4DFB-96C9-B815B37D75FD}"/>
    <cellStyle name="Millares 2 3 2 2 3 2 4 4" xfId="22978" xr:uid="{11340F7F-6206-434A-8BF0-C8D0050F6847}"/>
    <cellStyle name="Millares 2 3 2 2 3 2 5" xfId="7660" xr:uid="{00000000-0005-0000-0000-0000851B0000}"/>
    <cellStyle name="Millares 2 3 2 2 3 2 5 2" xfId="16413" xr:uid="{00000000-0005-0000-0000-0000861B0000}"/>
    <cellStyle name="Millares 2 3 2 2 3 2 5 2 2" xfId="33918" xr:uid="{EB35D5D4-EF0E-46BD-94F9-A93801102186}"/>
    <cellStyle name="Millares 2 3 2 2 3 2 5 3" xfId="25166" xr:uid="{522316E0-1BCF-40FF-941A-46220918B1C3}"/>
    <cellStyle name="Millares 2 3 2 2 3 2 6" xfId="12037" xr:uid="{00000000-0005-0000-0000-0000871B0000}"/>
    <cellStyle name="Millares 2 3 2 2 3 2 6 2" xfId="29542" xr:uid="{5FAD734A-2B46-4CA6-9929-7C7F674BDF87}"/>
    <cellStyle name="Millares 2 3 2 2 3 2 7" xfId="20790" xr:uid="{3BB31B94-C963-4F85-A082-721FBD37956F}"/>
    <cellStyle name="Millares 2 3 2 2 3 3" xfId="3554" xr:uid="{00000000-0005-0000-0000-0000881B0000}"/>
    <cellStyle name="Millares 2 3 2 2 3 3 2" xfId="4650" xr:uid="{00000000-0005-0000-0000-0000891B0000}"/>
    <cellStyle name="Millares 2 3 2 2 3 3 2 2" xfId="6839" xr:uid="{00000000-0005-0000-0000-00008A1B0000}"/>
    <cellStyle name="Millares 2 3 2 2 3 3 2 2 2" xfId="11216" xr:uid="{00000000-0005-0000-0000-00008B1B0000}"/>
    <cellStyle name="Millares 2 3 2 2 3 3 2 2 2 2" xfId="19969" xr:uid="{00000000-0005-0000-0000-00008C1B0000}"/>
    <cellStyle name="Millares 2 3 2 2 3 3 2 2 2 2 2" xfId="37474" xr:uid="{EEBC9157-64C2-4E7F-A05F-2CDBEEDE8317}"/>
    <cellStyle name="Millares 2 3 2 2 3 3 2 2 2 3" xfId="28722" xr:uid="{49109E4F-B3D5-4BA3-9A12-D090597B9749}"/>
    <cellStyle name="Millares 2 3 2 2 3 3 2 2 3" xfId="15593" xr:uid="{00000000-0005-0000-0000-00008D1B0000}"/>
    <cellStyle name="Millares 2 3 2 2 3 3 2 2 3 2" xfId="33098" xr:uid="{9742B57A-CCC3-444B-A7AE-5778EA045C3F}"/>
    <cellStyle name="Millares 2 3 2 2 3 3 2 2 4" xfId="24346" xr:uid="{9B95E184-BB97-4BD7-A83C-B8123425C175}"/>
    <cellStyle name="Millares 2 3 2 2 3 3 2 3" xfId="9028" xr:uid="{00000000-0005-0000-0000-00008E1B0000}"/>
    <cellStyle name="Millares 2 3 2 2 3 3 2 3 2" xfId="17781" xr:uid="{00000000-0005-0000-0000-00008F1B0000}"/>
    <cellStyle name="Millares 2 3 2 2 3 3 2 3 2 2" xfId="35286" xr:uid="{60926CEE-6B0E-44FB-BEE3-1267FBFFBA32}"/>
    <cellStyle name="Millares 2 3 2 2 3 3 2 3 3" xfId="26534" xr:uid="{D1865862-F6E5-4380-A7C2-B96AEEFCD228}"/>
    <cellStyle name="Millares 2 3 2 2 3 3 2 4" xfId="13405" xr:uid="{00000000-0005-0000-0000-0000901B0000}"/>
    <cellStyle name="Millares 2 3 2 2 3 3 2 4 2" xfId="30910" xr:uid="{4BE92580-3959-485D-B856-C5817A345FAF}"/>
    <cellStyle name="Millares 2 3 2 2 3 3 2 5" xfId="22158" xr:uid="{21F26C45-D459-40AE-96E7-2D18370552EF}"/>
    <cellStyle name="Millares 2 3 2 2 3 3 3" xfId="5745" xr:uid="{00000000-0005-0000-0000-0000911B0000}"/>
    <cellStyle name="Millares 2 3 2 2 3 3 3 2" xfId="10122" xr:uid="{00000000-0005-0000-0000-0000921B0000}"/>
    <cellStyle name="Millares 2 3 2 2 3 3 3 2 2" xfId="18875" xr:uid="{00000000-0005-0000-0000-0000931B0000}"/>
    <cellStyle name="Millares 2 3 2 2 3 3 3 2 2 2" xfId="36380" xr:uid="{C4F3BC08-69D4-42DE-8B5A-47213F75460A}"/>
    <cellStyle name="Millares 2 3 2 2 3 3 3 2 3" xfId="27628" xr:uid="{C19FD6AC-238A-4A01-8761-0CC210023851}"/>
    <cellStyle name="Millares 2 3 2 2 3 3 3 3" xfId="14499" xr:uid="{00000000-0005-0000-0000-0000941B0000}"/>
    <cellStyle name="Millares 2 3 2 2 3 3 3 3 2" xfId="32004" xr:uid="{81094FFA-8BF8-4E50-B6DA-2867887DCC21}"/>
    <cellStyle name="Millares 2 3 2 2 3 3 3 4" xfId="23252" xr:uid="{1EFE3C56-867E-497C-B3F3-C3172B515326}"/>
    <cellStyle name="Millares 2 3 2 2 3 3 4" xfId="7934" xr:uid="{00000000-0005-0000-0000-0000951B0000}"/>
    <cellStyle name="Millares 2 3 2 2 3 3 4 2" xfId="16687" xr:uid="{00000000-0005-0000-0000-0000961B0000}"/>
    <cellStyle name="Millares 2 3 2 2 3 3 4 2 2" xfId="34192" xr:uid="{91918CBD-0E4F-418D-9292-2CC88A863ED2}"/>
    <cellStyle name="Millares 2 3 2 2 3 3 4 3" xfId="25440" xr:uid="{0ABFD4AE-F732-452A-9F1E-16DA3669B762}"/>
    <cellStyle name="Millares 2 3 2 2 3 3 5" xfId="12311" xr:uid="{00000000-0005-0000-0000-0000971B0000}"/>
    <cellStyle name="Millares 2 3 2 2 3 3 5 2" xfId="29816" xr:uid="{EC771495-5A01-43C1-A2B2-E622383D3803}"/>
    <cellStyle name="Millares 2 3 2 2 3 3 6" xfId="21064" xr:uid="{C38C307D-783A-4F3A-8075-9F628E040BF9}"/>
    <cellStyle name="Millares 2 3 2 2 3 4" xfId="4102" xr:uid="{00000000-0005-0000-0000-0000981B0000}"/>
    <cellStyle name="Millares 2 3 2 2 3 4 2" xfId="6291" xr:uid="{00000000-0005-0000-0000-0000991B0000}"/>
    <cellStyle name="Millares 2 3 2 2 3 4 2 2" xfId="10668" xr:uid="{00000000-0005-0000-0000-00009A1B0000}"/>
    <cellStyle name="Millares 2 3 2 2 3 4 2 2 2" xfId="19421" xr:uid="{00000000-0005-0000-0000-00009B1B0000}"/>
    <cellStyle name="Millares 2 3 2 2 3 4 2 2 2 2" xfId="36926" xr:uid="{BBD53A1A-7C05-4EEC-9D6A-428D6051BEB4}"/>
    <cellStyle name="Millares 2 3 2 2 3 4 2 2 3" xfId="28174" xr:uid="{295C1228-2F07-445F-A937-80B645772AFE}"/>
    <cellStyle name="Millares 2 3 2 2 3 4 2 3" xfId="15045" xr:uid="{00000000-0005-0000-0000-00009C1B0000}"/>
    <cellStyle name="Millares 2 3 2 2 3 4 2 3 2" xfId="32550" xr:uid="{080318CC-AD44-4FF9-B16E-EE853CB7D7E1}"/>
    <cellStyle name="Millares 2 3 2 2 3 4 2 4" xfId="23798" xr:uid="{63C7DACC-F9B3-4EEF-8C78-64ED0D8A3151}"/>
    <cellStyle name="Millares 2 3 2 2 3 4 3" xfId="8480" xr:uid="{00000000-0005-0000-0000-00009D1B0000}"/>
    <cellStyle name="Millares 2 3 2 2 3 4 3 2" xfId="17233" xr:uid="{00000000-0005-0000-0000-00009E1B0000}"/>
    <cellStyle name="Millares 2 3 2 2 3 4 3 2 2" xfId="34738" xr:uid="{C6CFF15A-6D32-4354-A219-4B5218C82199}"/>
    <cellStyle name="Millares 2 3 2 2 3 4 3 3" xfId="25986" xr:uid="{F04231FE-3BB5-4D45-9D85-BFDB2CFA982B}"/>
    <cellStyle name="Millares 2 3 2 2 3 4 4" xfId="12857" xr:uid="{00000000-0005-0000-0000-00009F1B0000}"/>
    <cellStyle name="Millares 2 3 2 2 3 4 4 2" xfId="30362" xr:uid="{2DF2BF6D-79BE-4E21-8B14-F6276BA85A7C}"/>
    <cellStyle name="Millares 2 3 2 2 3 4 5" xfId="21610" xr:uid="{8876C27B-C043-465A-86D2-67811DB3CEBC}"/>
    <cellStyle name="Millares 2 3 2 2 3 5" xfId="5197" xr:uid="{00000000-0005-0000-0000-0000A01B0000}"/>
    <cellStyle name="Millares 2 3 2 2 3 5 2" xfId="9574" xr:uid="{00000000-0005-0000-0000-0000A11B0000}"/>
    <cellStyle name="Millares 2 3 2 2 3 5 2 2" xfId="18327" xr:uid="{00000000-0005-0000-0000-0000A21B0000}"/>
    <cellStyle name="Millares 2 3 2 2 3 5 2 2 2" xfId="35832" xr:uid="{E36BA091-7D3E-44A6-94F7-B7CDEC0F57C0}"/>
    <cellStyle name="Millares 2 3 2 2 3 5 2 3" xfId="27080" xr:uid="{E4CA75DD-6E57-4B80-A788-53D09D182F04}"/>
    <cellStyle name="Millares 2 3 2 2 3 5 3" xfId="13951" xr:uid="{00000000-0005-0000-0000-0000A31B0000}"/>
    <cellStyle name="Millares 2 3 2 2 3 5 3 2" xfId="31456" xr:uid="{6C8F72C2-DDA8-4919-A153-BD353F864C1B}"/>
    <cellStyle name="Millares 2 3 2 2 3 5 4" xfId="22704" xr:uid="{EC3A4661-C4EF-4F60-B821-ED84A280ED2D}"/>
    <cellStyle name="Millares 2 3 2 2 3 6" xfId="7386" xr:uid="{00000000-0005-0000-0000-0000A41B0000}"/>
    <cellStyle name="Millares 2 3 2 2 3 6 2" xfId="16139" xr:uid="{00000000-0005-0000-0000-0000A51B0000}"/>
    <cellStyle name="Millares 2 3 2 2 3 6 2 2" xfId="33644" xr:uid="{D275D5E2-62BD-467D-AA1A-37644449ED5F}"/>
    <cellStyle name="Millares 2 3 2 2 3 6 3" xfId="24892" xr:uid="{E974511B-7E82-4B4B-A9EE-616242232B44}"/>
    <cellStyle name="Millares 2 3 2 2 3 7" xfId="11763" xr:uid="{00000000-0005-0000-0000-0000A61B0000}"/>
    <cellStyle name="Millares 2 3 2 2 3 7 2" xfId="29268" xr:uid="{B69C0847-DFEA-40CF-8D37-A1FBD7DE3133}"/>
    <cellStyle name="Millares 2 3 2 2 3 8" xfId="20516" xr:uid="{FA9E4241-351F-4280-8F99-BBD8D07EA08B}"/>
    <cellStyle name="Millares 2 3 2 2 4" xfId="2886" xr:uid="{00000000-0005-0000-0000-0000A71B0000}"/>
    <cellStyle name="Millares 2 3 2 2 4 2" xfId="3165" xr:uid="{00000000-0005-0000-0000-0000A81B0000}"/>
    <cellStyle name="Millares 2 3 2 2 4 2 2" xfId="3718" xr:uid="{00000000-0005-0000-0000-0000A91B0000}"/>
    <cellStyle name="Millares 2 3 2 2 4 2 2 2" xfId="4814" xr:uid="{00000000-0005-0000-0000-0000AA1B0000}"/>
    <cellStyle name="Millares 2 3 2 2 4 2 2 2 2" xfId="7003" xr:uid="{00000000-0005-0000-0000-0000AB1B0000}"/>
    <cellStyle name="Millares 2 3 2 2 4 2 2 2 2 2" xfId="11380" xr:uid="{00000000-0005-0000-0000-0000AC1B0000}"/>
    <cellStyle name="Millares 2 3 2 2 4 2 2 2 2 2 2" xfId="20133" xr:uid="{00000000-0005-0000-0000-0000AD1B0000}"/>
    <cellStyle name="Millares 2 3 2 2 4 2 2 2 2 2 2 2" xfId="37638" xr:uid="{946991EF-1B59-41DF-871D-36CC67FCC406}"/>
    <cellStyle name="Millares 2 3 2 2 4 2 2 2 2 2 3" xfId="28886" xr:uid="{66448C11-E9E6-47DA-A6E3-68D6F9BF0CFF}"/>
    <cellStyle name="Millares 2 3 2 2 4 2 2 2 2 3" xfId="15757" xr:uid="{00000000-0005-0000-0000-0000AE1B0000}"/>
    <cellStyle name="Millares 2 3 2 2 4 2 2 2 2 3 2" xfId="33262" xr:uid="{D26C28B1-A813-4471-ADD6-EA3183BB5CED}"/>
    <cellStyle name="Millares 2 3 2 2 4 2 2 2 2 4" xfId="24510" xr:uid="{40E3A419-DEB0-4C7C-B59C-4213A9207865}"/>
    <cellStyle name="Millares 2 3 2 2 4 2 2 2 3" xfId="9192" xr:uid="{00000000-0005-0000-0000-0000AF1B0000}"/>
    <cellStyle name="Millares 2 3 2 2 4 2 2 2 3 2" xfId="17945" xr:uid="{00000000-0005-0000-0000-0000B01B0000}"/>
    <cellStyle name="Millares 2 3 2 2 4 2 2 2 3 2 2" xfId="35450" xr:uid="{CC9E2346-2AF4-4EEB-A427-2EA5F7E6DB18}"/>
    <cellStyle name="Millares 2 3 2 2 4 2 2 2 3 3" xfId="26698" xr:uid="{DC3B6C26-1076-4BC9-B1A6-D56918494F1C}"/>
    <cellStyle name="Millares 2 3 2 2 4 2 2 2 4" xfId="13569" xr:uid="{00000000-0005-0000-0000-0000B11B0000}"/>
    <cellStyle name="Millares 2 3 2 2 4 2 2 2 4 2" xfId="31074" xr:uid="{330BC681-E626-4570-8A9F-D630136C955C}"/>
    <cellStyle name="Millares 2 3 2 2 4 2 2 2 5" xfId="22322" xr:uid="{D703A8E1-7122-426A-B5F5-0217CDE9C195}"/>
    <cellStyle name="Millares 2 3 2 2 4 2 2 3" xfId="5909" xr:uid="{00000000-0005-0000-0000-0000B21B0000}"/>
    <cellStyle name="Millares 2 3 2 2 4 2 2 3 2" xfId="10286" xr:uid="{00000000-0005-0000-0000-0000B31B0000}"/>
    <cellStyle name="Millares 2 3 2 2 4 2 2 3 2 2" xfId="19039" xr:uid="{00000000-0005-0000-0000-0000B41B0000}"/>
    <cellStyle name="Millares 2 3 2 2 4 2 2 3 2 2 2" xfId="36544" xr:uid="{8A2963EC-95AF-4B81-A175-EA2FAA0ABCF9}"/>
    <cellStyle name="Millares 2 3 2 2 4 2 2 3 2 3" xfId="27792" xr:uid="{9BB1A3B2-3736-444B-A819-AF6954922FA0}"/>
    <cellStyle name="Millares 2 3 2 2 4 2 2 3 3" xfId="14663" xr:uid="{00000000-0005-0000-0000-0000B51B0000}"/>
    <cellStyle name="Millares 2 3 2 2 4 2 2 3 3 2" xfId="32168" xr:uid="{2D62229E-3A32-46F2-8521-AD14ED86AB73}"/>
    <cellStyle name="Millares 2 3 2 2 4 2 2 3 4" xfId="23416" xr:uid="{7A095C54-99DA-4FCD-AC7C-99D9F6679FC3}"/>
    <cellStyle name="Millares 2 3 2 2 4 2 2 4" xfId="8098" xr:uid="{00000000-0005-0000-0000-0000B61B0000}"/>
    <cellStyle name="Millares 2 3 2 2 4 2 2 4 2" xfId="16851" xr:uid="{00000000-0005-0000-0000-0000B71B0000}"/>
    <cellStyle name="Millares 2 3 2 2 4 2 2 4 2 2" xfId="34356" xr:uid="{19D50093-4B40-45F8-ADBA-A70812FD59C7}"/>
    <cellStyle name="Millares 2 3 2 2 4 2 2 4 3" xfId="25604" xr:uid="{338FDEA9-C1DF-4E84-A6BD-69AF0A119367}"/>
    <cellStyle name="Millares 2 3 2 2 4 2 2 5" xfId="12475" xr:uid="{00000000-0005-0000-0000-0000B81B0000}"/>
    <cellStyle name="Millares 2 3 2 2 4 2 2 5 2" xfId="29980" xr:uid="{46E2E430-D8B9-49DF-94A9-09495CC5D4C6}"/>
    <cellStyle name="Millares 2 3 2 2 4 2 2 6" xfId="21228" xr:uid="{B142976C-6937-4BF7-9210-47C287AB155F}"/>
    <cellStyle name="Millares 2 3 2 2 4 2 3" xfId="4266" xr:uid="{00000000-0005-0000-0000-0000B91B0000}"/>
    <cellStyle name="Millares 2 3 2 2 4 2 3 2" xfId="6455" xr:uid="{00000000-0005-0000-0000-0000BA1B0000}"/>
    <cellStyle name="Millares 2 3 2 2 4 2 3 2 2" xfId="10832" xr:uid="{00000000-0005-0000-0000-0000BB1B0000}"/>
    <cellStyle name="Millares 2 3 2 2 4 2 3 2 2 2" xfId="19585" xr:uid="{00000000-0005-0000-0000-0000BC1B0000}"/>
    <cellStyle name="Millares 2 3 2 2 4 2 3 2 2 2 2" xfId="37090" xr:uid="{C6EC7EED-177F-43EB-BBF2-07A153C0EC9F}"/>
    <cellStyle name="Millares 2 3 2 2 4 2 3 2 2 3" xfId="28338" xr:uid="{A15FC245-A52A-4260-940D-DAC36B9019F3}"/>
    <cellStyle name="Millares 2 3 2 2 4 2 3 2 3" xfId="15209" xr:uid="{00000000-0005-0000-0000-0000BD1B0000}"/>
    <cellStyle name="Millares 2 3 2 2 4 2 3 2 3 2" xfId="32714" xr:uid="{88FB845C-7283-4234-99A1-91B9B2770535}"/>
    <cellStyle name="Millares 2 3 2 2 4 2 3 2 4" xfId="23962" xr:uid="{9FFE7BAC-260D-4918-AA6D-9DFD840DEF8E}"/>
    <cellStyle name="Millares 2 3 2 2 4 2 3 3" xfId="8644" xr:uid="{00000000-0005-0000-0000-0000BE1B0000}"/>
    <cellStyle name="Millares 2 3 2 2 4 2 3 3 2" xfId="17397" xr:uid="{00000000-0005-0000-0000-0000BF1B0000}"/>
    <cellStyle name="Millares 2 3 2 2 4 2 3 3 2 2" xfId="34902" xr:uid="{DB07E851-E71A-4451-AF79-01777795A48B}"/>
    <cellStyle name="Millares 2 3 2 2 4 2 3 3 3" xfId="26150" xr:uid="{243D816D-2618-4347-80C3-8576B49FB247}"/>
    <cellStyle name="Millares 2 3 2 2 4 2 3 4" xfId="13021" xr:uid="{00000000-0005-0000-0000-0000C01B0000}"/>
    <cellStyle name="Millares 2 3 2 2 4 2 3 4 2" xfId="30526" xr:uid="{C32609E0-603F-405B-AAC8-FF6C957EE91C}"/>
    <cellStyle name="Millares 2 3 2 2 4 2 3 5" xfId="21774" xr:uid="{F71CD914-0B2C-45A3-ADD7-3E353E939116}"/>
    <cellStyle name="Millares 2 3 2 2 4 2 4" xfId="5361" xr:uid="{00000000-0005-0000-0000-0000C11B0000}"/>
    <cellStyle name="Millares 2 3 2 2 4 2 4 2" xfId="9738" xr:uid="{00000000-0005-0000-0000-0000C21B0000}"/>
    <cellStyle name="Millares 2 3 2 2 4 2 4 2 2" xfId="18491" xr:uid="{00000000-0005-0000-0000-0000C31B0000}"/>
    <cellStyle name="Millares 2 3 2 2 4 2 4 2 2 2" xfId="35996" xr:uid="{CDB511F8-A530-4982-AEB9-F1EF05CEB1E3}"/>
    <cellStyle name="Millares 2 3 2 2 4 2 4 2 3" xfId="27244" xr:uid="{12C53A4D-FF33-4318-9FE0-BF6A34859E9C}"/>
    <cellStyle name="Millares 2 3 2 2 4 2 4 3" xfId="14115" xr:uid="{00000000-0005-0000-0000-0000C41B0000}"/>
    <cellStyle name="Millares 2 3 2 2 4 2 4 3 2" xfId="31620" xr:uid="{60FAB53A-C437-4C34-97C3-6858C644DD4E}"/>
    <cellStyle name="Millares 2 3 2 2 4 2 4 4" xfId="22868" xr:uid="{F3E38910-3D34-4D7F-892C-4D72102C806A}"/>
    <cellStyle name="Millares 2 3 2 2 4 2 5" xfId="7550" xr:uid="{00000000-0005-0000-0000-0000C51B0000}"/>
    <cellStyle name="Millares 2 3 2 2 4 2 5 2" xfId="16303" xr:uid="{00000000-0005-0000-0000-0000C61B0000}"/>
    <cellStyle name="Millares 2 3 2 2 4 2 5 2 2" xfId="33808" xr:uid="{B958704D-8CBD-4141-8C6B-FA8983F80FED}"/>
    <cellStyle name="Millares 2 3 2 2 4 2 5 3" xfId="25056" xr:uid="{B2342995-677B-4A28-8FA2-291B007F53A9}"/>
    <cellStyle name="Millares 2 3 2 2 4 2 6" xfId="11927" xr:uid="{00000000-0005-0000-0000-0000C71B0000}"/>
    <cellStyle name="Millares 2 3 2 2 4 2 6 2" xfId="29432" xr:uid="{5DBAA897-07B2-42AE-A79D-8218CB645D1F}"/>
    <cellStyle name="Millares 2 3 2 2 4 2 7" xfId="20680" xr:uid="{E85132AD-61CF-47FF-9115-2B7E694BBA44}"/>
    <cellStyle name="Millares 2 3 2 2 4 3" xfId="3444" xr:uid="{00000000-0005-0000-0000-0000C81B0000}"/>
    <cellStyle name="Millares 2 3 2 2 4 3 2" xfId="4540" xr:uid="{00000000-0005-0000-0000-0000C91B0000}"/>
    <cellStyle name="Millares 2 3 2 2 4 3 2 2" xfId="6729" xr:uid="{00000000-0005-0000-0000-0000CA1B0000}"/>
    <cellStyle name="Millares 2 3 2 2 4 3 2 2 2" xfId="11106" xr:uid="{00000000-0005-0000-0000-0000CB1B0000}"/>
    <cellStyle name="Millares 2 3 2 2 4 3 2 2 2 2" xfId="19859" xr:uid="{00000000-0005-0000-0000-0000CC1B0000}"/>
    <cellStyle name="Millares 2 3 2 2 4 3 2 2 2 2 2" xfId="37364" xr:uid="{EEE632CB-3436-4CE5-8583-15B57A084506}"/>
    <cellStyle name="Millares 2 3 2 2 4 3 2 2 2 3" xfId="28612" xr:uid="{216E1CA2-BAF6-4C46-9A32-22AC5C3AC003}"/>
    <cellStyle name="Millares 2 3 2 2 4 3 2 2 3" xfId="15483" xr:uid="{00000000-0005-0000-0000-0000CD1B0000}"/>
    <cellStyle name="Millares 2 3 2 2 4 3 2 2 3 2" xfId="32988" xr:uid="{1B7408A5-42F4-4C72-A7FE-B80B89A75ED0}"/>
    <cellStyle name="Millares 2 3 2 2 4 3 2 2 4" xfId="24236" xr:uid="{8E4F42DF-E01E-4899-9BFD-35CD103B5663}"/>
    <cellStyle name="Millares 2 3 2 2 4 3 2 3" xfId="8918" xr:uid="{00000000-0005-0000-0000-0000CE1B0000}"/>
    <cellStyle name="Millares 2 3 2 2 4 3 2 3 2" xfId="17671" xr:uid="{00000000-0005-0000-0000-0000CF1B0000}"/>
    <cellStyle name="Millares 2 3 2 2 4 3 2 3 2 2" xfId="35176" xr:uid="{3C4EF7F0-F744-467D-9909-278AB9D27E84}"/>
    <cellStyle name="Millares 2 3 2 2 4 3 2 3 3" xfId="26424" xr:uid="{E01187A5-E8B5-4177-AF22-B0831E130E9B}"/>
    <cellStyle name="Millares 2 3 2 2 4 3 2 4" xfId="13295" xr:uid="{00000000-0005-0000-0000-0000D01B0000}"/>
    <cellStyle name="Millares 2 3 2 2 4 3 2 4 2" xfId="30800" xr:uid="{0AAAB813-74EC-441E-8A55-1F36AAA7D439}"/>
    <cellStyle name="Millares 2 3 2 2 4 3 2 5" xfId="22048" xr:uid="{10F1ABCC-0DFF-4990-96BC-82B6CE1B182B}"/>
    <cellStyle name="Millares 2 3 2 2 4 3 3" xfId="5635" xr:uid="{00000000-0005-0000-0000-0000D11B0000}"/>
    <cellStyle name="Millares 2 3 2 2 4 3 3 2" xfId="10012" xr:uid="{00000000-0005-0000-0000-0000D21B0000}"/>
    <cellStyle name="Millares 2 3 2 2 4 3 3 2 2" xfId="18765" xr:uid="{00000000-0005-0000-0000-0000D31B0000}"/>
    <cellStyle name="Millares 2 3 2 2 4 3 3 2 2 2" xfId="36270" xr:uid="{29773B4F-C2E8-4FB2-B059-E4875F06FEB9}"/>
    <cellStyle name="Millares 2 3 2 2 4 3 3 2 3" xfId="27518" xr:uid="{8D25E251-9FB4-4BC9-91DE-943E7A94D337}"/>
    <cellStyle name="Millares 2 3 2 2 4 3 3 3" xfId="14389" xr:uid="{00000000-0005-0000-0000-0000D41B0000}"/>
    <cellStyle name="Millares 2 3 2 2 4 3 3 3 2" xfId="31894" xr:uid="{B2E834D3-B42B-4BD4-BFB8-B1A42877ACA0}"/>
    <cellStyle name="Millares 2 3 2 2 4 3 3 4" xfId="23142" xr:uid="{75B5C1E2-DD60-4BED-B0C1-51CA478518FA}"/>
    <cellStyle name="Millares 2 3 2 2 4 3 4" xfId="7824" xr:uid="{00000000-0005-0000-0000-0000D51B0000}"/>
    <cellStyle name="Millares 2 3 2 2 4 3 4 2" xfId="16577" xr:uid="{00000000-0005-0000-0000-0000D61B0000}"/>
    <cellStyle name="Millares 2 3 2 2 4 3 4 2 2" xfId="34082" xr:uid="{4BCC0AFD-C1F8-4B6C-AA1C-391E3CC34250}"/>
    <cellStyle name="Millares 2 3 2 2 4 3 4 3" xfId="25330" xr:uid="{56E94987-587C-44BD-B4EB-8771C9E34775}"/>
    <cellStyle name="Millares 2 3 2 2 4 3 5" xfId="12201" xr:uid="{00000000-0005-0000-0000-0000D71B0000}"/>
    <cellStyle name="Millares 2 3 2 2 4 3 5 2" xfId="29706" xr:uid="{244245A9-90EA-4EDF-AE9F-13ABCBAEA9B5}"/>
    <cellStyle name="Millares 2 3 2 2 4 3 6" xfId="20954" xr:uid="{3BB1B34A-24A1-4E0C-B615-E215959E57F1}"/>
    <cellStyle name="Millares 2 3 2 2 4 4" xfId="3992" xr:uid="{00000000-0005-0000-0000-0000D81B0000}"/>
    <cellStyle name="Millares 2 3 2 2 4 4 2" xfId="6181" xr:uid="{00000000-0005-0000-0000-0000D91B0000}"/>
    <cellStyle name="Millares 2 3 2 2 4 4 2 2" xfId="10558" xr:uid="{00000000-0005-0000-0000-0000DA1B0000}"/>
    <cellStyle name="Millares 2 3 2 2 4 4 2 2 2" xfId="19311" xr:uid="{00000000-0005-0000-0000-0000DB1B0000}"/>
    <cellStyle name="Millares 2 3 2 2 4 4 2 2 2 2" xfId="36816" xr:uid="{2A3B78BA-06B0-46EA-8686-5E834F72FF4D}"/>
    <cellStyle name="Millares 2 3 2 2 4 4 2 2 3" xfId="28064" xr:uid="{248527AC-C79E-448F-B5D1-A2F0411CD2BC}"/>
    <cellStyle name="Millares 2 3 2 2 4 4 2 3" xfId="14935" xr:uid="{00000000-0005-0000-0000-0000DC1B0000}"/>
    <cellStyle name="Millares 2 3 2 2 4 4 2 3 2" xfId="32440" xr:uid="{290ECE79-7F52-4E7E-AC9E-7E3937CCFC3B}"/>
    <cellStyle name="Millares 2 3 2 2 4 4 2 4" xfId="23688" xr:uid="{7EF3C629-DA33-40BD-85A4-C3AB5B7425E2}"/>
    <cellStyle name="Millares 2 3 2 2 4 4 3" xfId="8370" xr:uid="{00000000-0005-0000-0000-0000DD1B0000}"/>
    <cellStyle name="Millares 2 3 2 2 4 4 3 2" xfId="17123" xr:uid="{00000000-0005-0000-0000-0000DE1B0000}"/>
    <cellStyle name="Millares 2 3 2 2 4 4 3 2 2" xfId="34628" xr:uid="{AC692523-CEDD-4D0A-8F8B-0E0B4C9BE732}"/>
    <cellStyle name="Millares 2 3 2 2 4 4 3 3" xfId="25876" xr:uid="{E2F6898E-E200-4FBD-BEA2-D393CB6BBAB8}"/>
    <cellStyle name="Millares 2 3 2 2 4 4 4" xfId="12747" xr:uid="{00000000-0005-0000-0000-0000DF1B0000}"/>
    <cellStyle name="Millares 2 3 2 2 4 4 4 2" xfId="30252" xr:uid="{81695963-78DB-4956-A234-95D42D8DBF7C}"/>
    <cellStyle name="Millares 2 3 2 2 4 4 5" xfId="21500" xr:uid="{AE6D5BE5-2CBC-4C26-BE6A-FA546417F9BC}"/>
    <cellStyle name="Millares 2 3 2 2 4 5" xfId="5087" xr:uid="{00000000-0005-0000-0000-0000E01B0000}"/>
    <cellStyle name="Millares 2 3 2 2 4 5 2" xfId="9464" xr:uid="{00000000-0005-0000-0000-0000E11B0000}"/>
    <cellStyle name="Millares 2 3 2 2 4 5 2 2" xfId="18217" xr:uid="{00000000-0005-0000-0000-0000E21B0000}"/>
    <cellStyle name="Millares 2 3 2 2 4 5 2 2 2" xfId="35722" xr:uid="{449A2B62-DEA8-4A15-9AD6-19B6EF8E8074}"/>
    <cellStyle name="Millares 2 3 2 2 4 5 2 3" xfId="26970" xr:uid="{4FEBDFAC-76AE-4BBA-8E43-31D73EC75819}"/>
    <cellStyle name="Millares 2 3 2 2 4 5 3" xfId="13841" xr:uid="{00000000-0005-0000-0000-0000E31B0000}"/>
    <cellStyle name="Millares 2 3 2 2 4 5 3 2" xfId="31346" xr:uid="{2A52A09E-9DED-4865-952D-7FFFD3E0824D}"/>
    <cellStyle name="Millares 2 3 2 2 4 5 4" xfId="22594" xr:uid="{44059B1C-8989-40A4-B186-D1FAF1463EFB}"/>
    <cellStyle name="Millares 2 3 2 2 4 6" xfId="7276" xr:uid="{00000000-0005-0000-0000-0000E41B0000}"/>
    <cellStyle name="Millares 2 3 2 2 4 6 2" xfId="16029" xr:uid="{00000000-0005-0000-0000-0000E51B0000}"/>
    <cellStyle name="Millares 2 3 2 2 4 6 2 2" xfId="33534" xr:uid="{6075AB4D-0536-4B4E-AF77-83C454F214C8}"/>
    <cellStyle name="Millares 2 3 2 2 4 6 3" xfId="24782" xr:uid="{F64AF1B2-2A26-46DC-8E96-48DFE4806B93}"/>
    <cellStyle name="Millares 2 3 2 2 4 7" xfId="11653" xr:uid="{00000000-0005-0000-0000-0000E61B0000}"/>
    <cellStyle name="Millares 2 3 2 2 4 7 2" xfId="29158" xr:uid="{091375C2-5979-41DF-A556-90DD7E895FDA}"/>
    <cellStyle name="Millares 2 3 2 2 4 8" xfId="20406" xr:uid="{3EAB8CFE-FF8F-4F74-840F-729DF4749684}"/>
    <cellStyle name="Millares 2 3 2 2 5" xfId="3115" xr:uid="{00000000-0005-0000-0000-0000E71B0000}"/>
    <cellStyle name="Millares 2 3 2 2 5 2" xfId="3669" xr:uid="{00000000-0005-0000-0000-0000E81B0000}"/>
    <cellStyle name="Millares 2 3 2 2 5 2 2" xfId="4765" xr:uid="{00000000-0005-0000-0000-0000E91B0000}"/>
    <cellStyle name="Millares 2 3 2 2 5 2 2 2" xfId="6954" xr:uid="{00000000-0005-0000-0000-0000EA1B0000}"/>
    <cellStyle name="Millares 2 3 2 2 5 2 2 2 2" xfId="11331" xr:uid="{00000000-0005-0000-0000-0000EB1B0000}"/>
    <cellStyle name="Millares 2 3 2 2 5 2 2 2 2 2" xfId="20084" xr:uid="{00000000-0005-0000-0000-0000EC1B0000}"/>
    <cellStyle name="Millares 2 3 2 2 5 2 2 2 2 2 2" xfId="37589" xr:uid="{EE5B9DAA-5172-4117-8F5A-83E446DE930D}"/>
    <cellStyle name="Millares 2 3 2 2 5 2 2 2 2 3" xfId="28837" xr:uid="{43DF5B6F-CB64-4595-A77A-BC6A73E448D0}"/>
    <cellStyle name="Millares 2 3 2 2 5 2 2 2 3" xfId="15708" xr:uid="{00000000-0005-0000-0000-0000ED1B0000}"/>
    <cellStyle name="Millares 2 3 2 2 5 2 2 2 3 2" xfId="33213" xr:uid="{1E68C64E-BB74-4E29-A82D-49EFE6FCDE80}"/>
    <cellStyle name="Millares 2 3 2 2 5 2 2 2 4" xfId="24461" xr:uid="{8BAEA74B-229E-48F0-9926-8EDB655E90D9}"/>
    <cellStyle name="Millares 2 3 2 2 5 2 2 3" xfId="9143" xr:uid="{00000000-0005-0000-0000-0000EE1B0000}"/>
    <cellStyle name="Millares 2 3 2 2 5 2 2 3 2" xfId="17896" xr:uid="{00000000-0005-0000-0000-0000EF1B0000}"/>
    <cellStyle name="Millares 2 3 2 2 5 2 2 3 2 2" xfId="35401" xr:uid="{DFC235B0-5027-4438-8614-9E0FD63FB458}"/>
    <cellStyle name="Millares 2 3 2 2 5 2 2 3 3" xfId="26649" xr:uid="{AE10C250-4702-4BE8-8D64-D523784A8F0C}"/>
    <cellStyle name="Millares 2 3 2 2 5 2 2 4" xfId="13520" xr:uid="{00000000-0005-0000-0000-0000F01B0000}"/>
    <cellStyle name="Millares 2 3 2 2 5 2 2 4 2" xfId="31025" xr:uid="{F9E7FCCB-4B52-4B44-898A-C8951566014E}"/>
    <cellStyle name="Millares 2 3 2 2 5 2 2 5" xfId="22273" xr:uid="{15FB0D52-0354-4761-A46D-8E6C7E5A9EE7}"/>
    <cellStyle name="Millares 2 3 2 2 5 2 3" xfId="5860" xr:uid="{00000000-0005-0000-0000-0000F11B0000}"/>
    <cellStyle name="Millares 2 3 2 2 5 2 3 2" xfId="10237" xr:uid="{00000000-0005-0000-0000-0000F21B0000}"/>
    <cellStyle name="Millares 2 3 2 2 5 2 3 2 2" xfId="18990" xr:uid="{00000000-0005-0000-0000-0000F31B0000}"/>
    <cellStyle name="Millares 2 3 2 2 5 2 3 2 2 2" xfId="36495" xr:uid="{8D108B69-6B5F-4FA9-8208-F15CDFCF609E}"/>
    <cellStyle name="Millares 2 3 2 2 5 2 3 2 3" xfId="27743" xr:uid="{2AA16C25-A66C-4BAE-9B88-095773DF80C5}"/>
    <cellStyle name="Millares 2 3 2 2 5 2 3 3" xfId="14614" xr:uid="{00000000-0005-0000-0000-0000F41B0000}"/>
    <cellStyle name="Millares 2 3 2 2 5 2 3 3 2" xfId="32119" xr:uid="{1CE60DA6-91E5-4ECB-BFD6-49FF9F54D5F4}"/>
    <cellStyle name="Millares 2 3 2 2 5 2 3 4" xfId="23367" xr:uid="{09B80638-F25A-4272-91F8-EBF98A64938A}"/>
    <cellStyle name="Millares 2 3 2 2 5 2 4" xfId="8049" xr:uid="{00000000-0005-0000-0000-0000F51B0000}"/>
    <cellStyle name="Millares 2 3 2 2 5 2 4 2" xfId="16802" xr:uid="{00000000-0005-0000-0000-0000F61B0000}"/>
    <cellStyle name="Millares 2 3 2 2 5 2 4 2 2" xfId="34307" xr:uid="{2F5D536C-6FF4-4AEE-8C96-3A0A9871DA9B}"/>
    <cellStyle name="Millares 2 3 2 2 5 2 4 3" xfId="25555" xr:uid="{CF1D5D49-1802-4E14-BBC5-262FBF09042E}"/>
    <cellStyle name="Millares 2 3 2 2 5 2 5" xfId="12426" xr:uid="{00000000-0005-0000-0000-0000F71B0000}"/>
    <cellStyle name="Millares 2 3 2 2 5 2 5 2" xfId="29931" xr:uid="{BEF2F9E4-D011-4615-9E73-E568F2B54FEA}"/>
    <cellStyle name="Millares 2 3 2 2 5 2 6" xfId="21179" xr:uid="{13BF8235-1AF0-4573-8213-1B7797FFB025}"/>
    <cellStyle name="Millares 2 3 2 2 5 3" xfId="4217" xr:uid="{00000000-0005-0000-0000-0000F81B0000}"/>
    <cellStyle name="Millares 2 3 2 2 5 3 2" xfId="6406" xr:uid="{00000000-0005-0000-0000-0000F91B0000}"/>
    <cellStyle name="Millares 2 3 2 2 5 3 2 2" xfId="10783" xr:uid="{00000000-0005-0000-0000-0000FA1B0000}"/>
    <cellStyle name="Millares 2 3 2 2 5 3 2 2 2" xfId="19536" xr:uid="{00000000-0005-0000-0000-0000FB1B0000}"/>
    <cellStyle name="Millares 2 3 2 2 5 3 2 2 2 2" xfId="37041" xr:uid="{CB8480CF-4200-431F-BE51-42DB2CF04212}"/>
    <cellStyle name="Millares 2 3 2 2 5 3 2 2 3" xfId="28289" xr:uid="{3EAB365F-A0CC-45AE-8B68-556882EC5A2E}"/>
    <cellStyle name="Millares 2 3 2 2 5 3 2 3" xfId="15160" xr:uid="{00000000-0005-0000-0000-0000FC1B0000}"/>
    <cellStyle name="Millares 2 3 2 2 5 3 2 3 2" xfId="32665" xr:uid="{B935B27C-C978-4ACE-8FA2-D368329353E0}"/>
    <cellStyle name="Millares 2 3 2 2 5 3 2 4" xfId="23913" xr:uid="{E3FE0BE1-4EC1-40CC-8ADF-AEA189A9DFD0}"/>
    <cellStyle name="Millares 2 3 2 2 5 3 3" xfId="8595" xr:uid="{00000000-0005-0000-0000-0000FD1B0000}"/>
    <cellStyle name="Millares 2 3 2 2 5 3 3 2" xfId="17348" xr:uid="{00000000-0005-0000-0000-0000FE1B0000}"/>
    <cellStyle name="Millares 2 3 2 2 5 3 3 2 2" xfId="34853" xr:uid="{8388C7E0-3407-40A9-B48B-9D5AC2AC2951}"/>
    <cellStyle name="Millares 2 3 2 2 5 3 3 3" xfId="26101" xr:uid="{68B9AB32-405C-431A-B49D-1589A60F7ACC}"/>
    <cellStyle name="Millares 2 3 2 2 5 3 4" xfId="12972" xr:uid="{00000000-0005-0000-0000-0000FF1B0000}"/>
    <cellStyle name="Millares 2 3 2 2 5 3 4 2" xfId="30477" xr:uid="{F3C29D21-D746-4E5B-8E4F-5227A5412319}"/>
    <cellStyle name="Millares 2 3 2 2 5 3 5" xfId="21725" xr:uid="{2D6995A7-C003-4441-B761-FF2B636D8235}"/>
    <cellStyle name="Millares 2 3 2 2 5 4" xfId="5312" xr:uid="{00000000-0005-0000-0000-0000001C0000}"/>
    <cellStyle name="Millares 2 3 2 2 5 4 2" xfId="9689" xr:uid="{00000000-0005-0000-0000-0000011C0000}"/>
    <cellStyle name="Millares 2 3 2 2 5 4 2 2" xfId="18442" xr:uid="{00000000-0005-0000-0000-0000021C0000}"/>
    <cellStyle name="Millares 2 3 2 2 5 4 2 2 2" xfId="35947" xr:uid="{CEA791D2-83E9-43EF-8A4B-3009C306839F}"/>
    <cellStyle name="Millares 2 3 2 2 5 4 2 3" xfId="27195" xr:uid="{338B00B2-2DF1-4A00-B49A-72CC26D7C4C2}"/>
    <cellStyle name="Millares 2 3 2 2 5 4 3" xfId="14066" xr:uid="{00000000-0005-0000-0000-0000031C0000}"/>
    <cellStyle name="Millares 2 3 2 2 5 4 3 2" xfId="31571" xr:uid="{3B23C3EA-B0CB-4E5A-A4E6-2ABB9713A2BD}"/>
    <cellStyle name="Millares 2 3 2 2 5 4 4" xfId="22819" xr:uid="{F4B2B869-9819-44DD-991C-394D4BE9F2B6}"/>
    <cellStyle name="Millares 2 3 2 2 5 5" xfId="7501" xr:uid="{00000000-0005-0000-0000-0000041C0000}"/>
    <cellStyle name="Millares 2 3 2 2 5 5 2" xfId="16254" xr:uid="{00000000-0005-0000-0000-0000051C0000}"/>
    <cellStyle name="Millares 2 3 2 2 5 5 2 2" xfId="33759" xr:uid="{CCA5DD70-F569-4ACE-A531-3075B9BFC82A}"/>
    <cellStyle name="Millares 2 3 2 2 5 5 3" xfId="25007" xr:uid="{A3DA2593-D07C-42AB-8C5D-DD063527BA37}"/>
    <cellStyle name="Millares 2 3 2 2 5 6" xfId="11878" xr:uid="{00000000-0005-0000-0000-0000061C0000}"/>
    <cellStyle name="Millares 2 3 2 2 5 6 2" xfId="29383" xr:uid="{597F90A4-F317-474D-8AA1-1EB13F902F86}"/>
    <cellStyle name="Millares 2 3 2 2 5 7" xfId="20631" xr:uid="{184305A3-16F7-452B-8553-E727993529EB}"/>
    <cellStyle name="Millares 2 3 2 2 6" xfId="3394" xr:uid="{00000000-0005-0000-0000-0000071C0000}"/>
    <cellStyle name="Millares 2 3 2 2 6 2" xfId="4491" xr:uid="{00000000-0005-0000-0000-0000081C0000}"/>
    <cellStyle name="Millares 2 3 2 2 6 2 2" xfId="6680" xr:uid="{00000000-0005-0000-0000-0000091C0000}"/>
    <cellStyle name="Millares 2 3 2 2 6 2 2 2" xfId="11057" xr:uid="{00000000-0005-0000-0000-00000A1C0000}"/>
    <cellStyle name="Millares 2 3 2 2 6 2 2 2 2" xfId="19810" xr:uid="{00000000-0005-0000-0000-00000B1C0000}"/>
    <cellStyle name="Millares 2 3 2 2 6 2 2 2 2 2" xfId="37315" xr:uid="{3032813E-CD5E-462C-859B-A67B2852696E}"/>
    <cellStyle name="Millares 2 3 2 2 6 2 2 2 3" xfId="28563" xr:uid="{51CD4552-F76C-4888-8A0B-69CD40E73B0E}"/>
    <cellStyle name="Millares 2 3 2 2 6 2 2 3" xfId="15434" xr:uid="{00000000-0005-0000-0000-00000C1C0000}"/>
    <cellStyle name="Millares 2 3 2 2 6 2 2 3 2" xfId="32939" xr:uid="{12BA9B9C-D8FB-426A-8C3E-54B6F7EF4DC2}"/>
    <cellStyle name="Millares 2 3 2 2 6 2 2 4" xfId="24187" xr:uid="{11CEEF2B-0BC7-406D-BDB8-0C50C9575DDB}"/>
    <cellStyle name="Millares 2 3 2 2 6 2 3" xfId="8869" xr:uid="{00000000-0005-0000-0000-00000D1C0000}"/>
    <cellStyle name="Millares 2 3 2 2 6 2 3 2" xfId="17622" xr:uid="{00000000-0005-0000-0000-00000E1C0000}"/>
    <cellStyle name="Millares 2 3 2 2 6 2 3 2 2" xfId="35127" xr:uid="{6D135B11-DE24-4195-8A2E-F8D1F363429A}"/>
    <cellStyle name="Millares 2 3 2 2 6 2 3 3" xfId="26375" xr:uid="{9B851649-9920-48FE-870E-E1ECD57A0244}"/>
    <cellStyle name="Millares 2 3 2 2 6 2 4" xfId="13246" xr:uid="{00000000-0005-0000-0000-00000F1C0000}"/>
    <cellStyle name="Millares 2 3 2 2 6 2 4 2" xfId="30751" xr:uid="{18C73F3E-5A75-476B-BC01-164E9899444F}"/>
    <cellStyle name="Millares 2 3 2 2 6 2 5" xfId="21999" xr:uid="{731766CC-00CE-45FA-81D6-4D8BBB6CBA8C}"/>
    <cellStyle name="Millares 2 3 2 2 6 3" xfId="5586" xr:uid="{00000000-0005-0000-0000-0000101C0000}"/>
    <cellStyle name="Millares 2 3 2 2 6 3 2" xfId="9963" xr:uid="{00000000-0005-0000-0000-0000111C0000}"/>
    <cellStyle name="Millares 2 3 2 2 6 3 2 2" xfId="18716" xr:uid="{00000000-0005-0000-0000-0000121C0000}"/>
    <cellStyle name="Millares 2 3 2 2 6 3 2 2 2" xfId="36221" xr:uid="{8D8D9BD1-4557-45B7-AFAC-927403406953}"/>
    <cellStyle name="Millares 2 3 2 2 6 3 2 3" xfId="27469" xr:uid="{67EFB9B8-2EFF-4581-B1DC-8EDF5121ACBC}"/>
    <cellStyle name="Millares 2 3 2 2 6 3 3" xfId="14340" xr:uid="{00000000-0005-0000-0000-0000131C0000}"/>
    <cellStyle name="Millares 2 3 2 2 6 3 3 2" xfId="31845" xr:uid="{CB400B96-1380-46A2-8B97-61D0D0DC6A33}"/>
    <cellStyle name="Millares 2 3 2 2 6 3 4" xfId="23093" xr:uid="{F80C5C5D-3B9F-4348-8034-199E229B4994}"/>
    <cellStyle name="Millares 2 3 2 2 6 4" xfId="7775" xr:uid="{00000000-0005-0000-0000-0000141C0000}"/>
    <cellStyle name="Millares 2 3 2 2 6 4 2" xfId="16528" xr:uid="{00000000-0005-0000-0000-0000151C0000}"/>
    <cellStyle name="Millares 2 3 2 2 6 4 2 2" xfId="34033" xr:uid="{ED0EA01F-717B-4BE0-83CA-954B43FC7276}"/>
    <cellStyle name="Millares 2 3 2 2 6 4 3" xfId="25281" xr:uid="{C46C5EBF-8360-4241-B592-5B5674D745ED}"/>
    <cellStyle name="Millares 2 3 2 2 6 5" xfId="12152" xr:uid="{00000000-0005-0000-0000-0000161C0000}"/>
    <cellStyle name="Millares 2 3 2 2 6 5 2" xfId="29657" xr:uid="{58A81E14-4096-4FD4-9D5C-7B89ADB7AA2A}"/>
    <cellStyle name="Millares 2 3 2 2 6 6" xfId="20905" xr:uid="{F421633F-FC4B-4DFC-A4EE-4C29130440C7}"/>
    <cellStyle name="Millares 2 3 2 2 7" xfId="3944" xr:uid="{00000000-0005-0000-0000-0000171C0000}"/>
    <cellStyle name="Millares 2 3 2 2 7 2" xfId="6133" xr:uid="{00000000-0005-0000-0000-0000181C0000}"/>
    <cellStyle name="Millares 2 3 2 2 7 2 2" xfId="10510" xr:uid="{00000000-0005-0000-0000-0000191C0000}"/>
    <cellStyle name="Millares 2 3 2 2 7 2 2 2" xfId="19263" xr:uid="{00000000-0005-0000-0000-00001A1C0000}"/>
    <cellStyle name="Millares 2 3 2 2 7 2 2 2 2" xfId="36768" xr:uid="{F4B87809-B70B-4DA5-9F2A-F99E5AEDC17A}"/>
    <cellStyle name="Millares 2 3 2 2 7 2 2 3" xfId="28016" xr:uid="{210D997E-805D-490B-94CC-6E7810951C38}"/>
    <cellStyle name="Millares 2 3 2 2 7 2 3" xfId="14887" xr:uid="{00000000-0005-0000-0000-00001B1C0000}"/>
    <cellStyle name="Millares 2 3 2 2 7 2 3 2" xfId="32392" xr:uid="{EE30D41B-457F-4926-85BB-D06691C38DEC}"/>
    <cellStyle name="Millares 2 3 2 2 7 2 4" xfId="23640" xr:uid="{D05DB4BF-C290-4345-9FF1-C66DACDD885D}"/>
    <cellStyle name="Millares 2 3 2 2 7 3" xfId="8322" xr:uid="{00000000-0005-0000-0000-00001C1C0000}"/>
    <cellStyle name="Millares 2 3 2 2 7 3 2" xfId="17075" xr:uid="{00000000-0005-0000-0000-00001D1C0000}"/>
    <cellStyle name="Millares 2 3 2 2 7 3 2 2" xfId="34580" xr:uid="{E02AB399-C474-494E-844C-8EAF24BFAA73}"/>
    <cellStyle name="Millares 2 3 2 2 7 3 3" xfId="25828" xr:uid="{6787B5DF-6F9D-414D-8D13-3AC04D937CC7}"/>
    <cellStyle name="Millares 2 3 2 2 7 4" xfId="12699" xr:uid="{00000000-0005-0000-0000-00001E1C0000}"/>
    <cellStyle name="Millares 2 3 2 2 7 4 2" xfId="30204" xr:uid="{9A4AA163-0E43-4FF8-B471-A2F416E51A8C}"/>
    <cellStyle name="Millares 2 3 2 2 7 5" xfId="21452" xr:uid="{E96960D8-FE25-46B7-B87E-3C3DBF2599AD}"/>
    <cellStyle name="Millares 2 3 2 2 8" xfId="5039" xr:uid="{00000000-0005-0000-0000-00001F1C0000}"/>
    <cellStyle name="Millares 2 3 2 2 8 2" xfId="9416" xr:uid="{00000000-0005-0000-0000-0000201C0000}"/>
    <cellStyle name="Millares 2 3 2 2 8 2 2" xfId="18169" xr:uid="{00000000-0005-0000-0000-0000211C0000}"/>
    <cellStyle name="Millares 2 3 2 2 8 2 2 2" xfId="35674" xr:uid="{3AEBB9DD-A797-4899-9D36-DEE7F76A9239}"/>
    <cellStyle name="Millares 2 3 2 2 8 2 3" xfId="26922" xr:uid="{638583F9-D26B-408B-A641-113B8B6BDE78}"/>
    <cellStyle name="Millares 2 3 2 2 8 3" xfId="13793" xr:uid="{00000000-0005-0000-0000-0000221C0000}"/>
    <cellStyle name="Millares 2 3 2 2 8 3 2" xfId="31298" xr:uid="{9A9A78F6-618B-43A1-9927-2F28D77F2D13}"/>
    <cellStyle name="Millares 2 3 2 2 8 4" xfId="22546" xr:uid="{4FC36CBD-84C8-4C43-989F-B6841D482674}"/>
    <cellStyle name="Millares 2 3 2 2 9" xfId="7228" xr:uid="{00000000-0005-0000-0000-0000231C0000}"/>
    <cellStyle name="Millares 2 3 2 2 9 2" xfId="15981" xr:uid="{00000000-0005-0000-0000-0000241C0000}"/>
    <cellStyle name="Millares 2 3 2 2 9 2 2" xfId="33486" xr:uid="{3FE596DB-53ED-4257-AB68-C44CD912954C}"/>
    <cellStyle name="Millares 2 3 2 2 9 3" xfId="24734" xr:uid="{1A951C2D-74AD-43ED-97EE-56D6FA9AE55E}"/>
    <cellStyle name="Millares 2 3 2 3" xfId="2943" xr:uid="{00000000-0005-0000-0000-0000251C0000}"/>
    <cellStyle name="Millares 2 3 2 3 2" xfId="3055" xr:uid="{00000000-0005-0000-0000-0000261C0000}"/>
    <cellStyle name="Millares 2 3 2 3 2 2" xfId="3331" xr:uid="{00000000-0005-0000-0000-0000271C0000}"/>
    <cellStyle name="Millares 2 3 2 3 2 2 2" xfId="3884" xr:uid="{00000000-0005-0000-0000-0000281C0000}"/>
    <cellStyle name="Millares 2 3 2 3 2 2 2 2" xfId="4980" xr:uid="{00000000-0005-0000-0000-0000291C0000}"/>
    <cellStyle name="Millares 2 3 2 3 2 2 2 2 2" xfId="7169" xr:uid="{00000000-0005-0000-0000-00002A1C0000}"/>
    <cellStyle name="Millares 2 3 2 3 2 2 2 2 2 2" xfId="11546" xr:uid="{00000000-0005-0000-0000-00002B1C0000}"/>
    <cellStyle name="Millares 2 3 2 3 2 2 2 2 2 2 2" xfId="20299" xr:uid="{00000000-0005-0000-0000-00002C1C0000}"/>
    <cellStyle name="Millares 2 3 2 3 2 2 2 2 2 2 2 2" xfId="37804" xr:uid="{8C1E87A7-5AAC-4F65-8E6F-DFEC49BBE61E}"/>
    <cellStyle name="Millares 2 3 2 3 2 2 2 2 2 2 3" xfId="29052" xr:uid="{25591FC0-9ACC-4FEC-9C04-DB7CE3971F23}"/>
    <cellStyle name="Millares 2 3 2 3 2 2 2 2 2 3" xfId="15923" xr:uid="{00000000-0005-0000-0000-00002D1C0000}"/>
    <cellStyle name="Millares 2 3 2 3 2 2 2 2 2 3 2" xfId="33428" xr:uid="{C288F14E-C46A-4222-87FF-32F6F1BBE98B}"/>
    <cellStyle name="Millares 2 3 2 3 2 2 2 2 2 4" xfId="24676" xr:uid="{BACC24A1-5704-4D8E-9F4B-C71C4EC15E68}"/>
    <cellStyle name="Millares 2 3 2 3 2 2 2 2 3" xfId="9358" xr:uid="{00000000-0005-0000-0000-00002E1C0000}"/>
    <cellStyle name="Millares 2 3 2 3 2 2 2 2 3 2" xfId="18111" xr:uid="{00000000-0005-0000-0000-00002F1C0000}"/>
    <cellStyle name="Millares 2 3 2 3 2 2 2 2 3 2 2" xfId="35616" xr:uid="{F1F21905-3436-48AD-8EB3-7AC8E1DB2E75}"/>
    <cellStyle name="Millares 2 3 2 3 2 2 2 2 3 3" xfId="26864" xr:uid="{DF798F04-C8DE-4F8C-A662-39937D4EA28A}"/>
    <cellStyle name="Millares 2 3 2 3 2 2 2 2 4" xfId="13735" xr:uid="{00000000-0005-0000-0000-0000301C0000}"/>
    <cellStyle name="Millares 2 3 2 3 2 2 2 2 4 2" xfId="31240" xr:uid="{A27EF35A-E573-47DF-AD64-0326647CE064}"/>
    <cellStyle name="Millares 2 3 2 3 2 2 2 2 5" xfId="22488" xr:uid="{7868DC14-6008-41A2-A753-05F4C53A653D}"/>
    <cellStyle name="Millares 2 3 2 3 2 2 2 3" xfId="6075" xr:uid="{00000000-0005-0000-0000-0000311C0000}"/>
    <cellStyle name="Millares 2 3 2 3 2 2 2 3 2" xfId="10452" xr:uid="{00000000-0005-0000-0000-0000321C0000}"/>
    <cellStyle name="Millares 2 3 2 3 2 2 2 3 2 2" xfId="19205" xr:uid="{00000000-0005-0000-0000-0000331C0000}"/>
    <cellStyle name="Millares 2 3 2 3 2 2 2 3 2 2 2" xfId="36710" xr:uid="{FFDB9076-CA08-4D5F-AFA9-7EEA39BDEE79}"/>
    <cellStyle name="Millares 2 3 2 3 2 2 2 3 2 3" xfId="27958" xr:uid="{604D558C-6B3D-4625-B692-706D2F1F110C}"/>
    <cellStyle name="Millares 2 3 2 3 2 2 2 3 3" xfId="14829" xr:uid="{00000000-0005-0000-0000-0000341C0000}"/>
    <cellStyle name="Millares 2 3 2 3 2 2 2 3 3 2" xfId="32334" xr:uid="{0D158C2D-81D7-4F6F-930A-BD59714CEB35}"/>
    <cellStyle name="Millares 2 3 2 3 2 2 2 3 4" xfId="23582" xr:uid="{11F546AA-00EC-4C68-8BDF-9663ABDC859E}"/>
    <cellStyle name="Millares 2 3 2 3 2 2 2 4" xfId="8264" xr:uid="{00000000-0005-0000-0000-0000351C0000}"/>
    <cellStyle name="Millares 2 3 2 3 2 2 2 4 2" xfId="17017" xr:uid="{00000000-0005-0000-0000-0000361C0000}"/>
    <cellStyle name="Millares 2 3 2 3 2 2 2 4 2 2" xfId="34522" xr:uid="{684FFE87-869D-4EB5-985B-A40FFD77D12F}"/>
    <cellStyle name="Millares 2 3 2 3 2 2 2 4 3" xfId="25770" xr:uid="{40107778-6CC9-4E36-B433-65AD605DA2D2}"/>
    <cellStyle name="Millares 2 3 2 3 2 2 2 5" xfId="12641" xr:uid="{00000000-0005-0000-0000-0000371C0000}"/>
    <cellStyle name="Millares 2 3 2 3 2 2 2 5 2" xfId="30146" xr:uid="{02A8B59A-05C0-475E-90ED-D20A43C190E2}"/>
    <cellStyle name="Millares 2 3 2 3 2 2 2 6" xfId="21394" xr:uid="{A81C0EF0-BE49-49DF-8F39-4F5A52F57FCA}"/>
    <cellStyle name="Millares 2 3 2 3 2 2 3" xfId="4432" xr:uid="{00000000-0005-0000-0000-0000381C0000}"/>
    <cellStyle name="Millares 2 3 2 3 2 2 3 2" xfId="6621" xr:uid="{00000000-0005-0000-0000-0000391C0000}"/>
    <cellStyle name="Millares 2 3 2 3 2 2 3 2 2" xfId="10998" xr:uid="{00000000-0005-0000-0000-00003A1C0000}"/>
    <cellStyle name="Millares 2 3 2 3 2 2 3 2 2 2" xfId="19751" xr:uid="{00000000-0005-0000-0000-00003B1C0000}"/>
    <cellStyle name="Millares 2 3 2 3 2 2 3 2 2 2 2" xfId="37256" xr:uid="{70CF77C6-A02C-4024-983B-F79BBB36CBAB}"/>
    <cellStyle name="Millares 2 3 2 3 2 2 3 2 2 3" xfId="28504" xr:uid="{39CFE952-0BF4-45C9-87B1-E1E7B6A8B8B3}"/>
    <cellStyle name="Millares 2 3 2 3 2 2 3 2 3" xfId="15375" xr:uid="{00000000-0005-0000-0000-00003C1C0000}"/>
    <cellStyle name="Millares 2 3 2 3 2 2 3 2 3 2" xfId="32880" xr:uid="{2BA1E590-76C5-4917-8D90-636930A08CE0}"/>
    <cellStyle name="Millares 2 3 2 3 2 2 3 2 4" xfId="24128" xr:uid="{767967F5-14B0-42D8-B96B-731A4372D7B6}"/>
    <cellStyle name="Millares 2 3 2 3 2 2 3 3" xfId="8810" xr:uid="{00000000-0005-0000-0000-00003D1C0000}"/>
    <cellStyle name="Millares 2 3 2 3 2 2 3 3 2" xfId="17563" xr:uid="{00000000-0005-0000-0000-00003E1C0000}"/>
    <cellStyle name="Millares 2 3 2 3 2 2 3 3 2 2" xfId="35068" xr:uid="{9B0887FA-7D71-4575-94FF-8DECE3BAEF23}"/>
    <cellStyle name="Millares 2 3 2 3 2 2 3 3 3" xfId="26316" xr:uid="{3CA2685C-3020-424D-8052-EFE4FCB74F9E}"/>
    <cellStyle name="Millares 2 3 2 3 2 2 3 4" xfId="13187" xr:uid="{00000000-0005-0000-0000-00003F1C0000}"/>
    <cellStyle name="Millares 2 3 2 3 2 2 3 4 2" xfId="30692" xr:uid="{A91237D3-5F8F-42C6-A5E1-408B51D47A3A}"/>
    <cellStyle name="Millares 2 3 2 3 2 2 3 5" xfId="21940" xr:uid="{16C75453-C9A9-4D42-B536-DE45B1005CDB}"/>
    <cellStyle name="Millares 2 3 2 3 2 2 4" xfId="5527" xr:uid="{00000000-0005-0000-0000-0000401C0000}"/>
    <cellStyle name="Millares 2 3 2 3 2 2 4 2" xfId="9904" xr:uid="{00000000-0005-0000-0000-0000411C0000}"/>
    <cellStyle name="Millares 2 3 2 3 2 2 4 2 2" xfId="18657" xr:uid="{00000000-0005-0000-0000-0000421C0000}"/>
    <cellStyle name="Millares 2 3 2 3 2 2 4 2 2 2" xfId="36162" xr:uid="{608918F7-834A-4DBE-B09C-ED12F0549E4C}"/>
    <cellStyle name="Millares 2 3 2 3 2 2 4 2 3" xfId="27410" xr:uid="{92F8AC6F-34B8-419B-A658-54D9622F295F}"/>
    <cellStyle name="Millares 2 3 2 3 2 2 4 3" xfId="14281" xr:uid="{00000000-0005-0000-0000-0000431C0000}"/>
    <cellStyle name="Millares 2 3 2 3 2 2 4 3 2" xfId="31786" xr:uid="{D0C5241E-17DD-4BCC-91D7-5E8DB913337C}"/>
    <cellStyle name="Millares 2 3 2 3 2 2 4 4" xfId="23034" xr:uid="{33DF7D63-54D9-47B0-9EF1-E07AB606EA59}"/>
    <cellStyle name="Millares 2 3 2 3 2 2 5" xfId="7716" xr:uid="{00000000-0005-0000-0000-0000441C0000}"/>
    <cellStyle name="Millares 2 3 2 3 2 2 5 2" xfId="16469" xr:uid="{00000000-0005-0000-0000-0000451C0000}"/>
    <cellStyle name="Millares 2 3 2 3 2 2 5 2 2" xfId="33974" xr:uid="{DEE5E3E6-61D4-4C88-9E06-804C79BF1FD5}"/>
    <cellStyle name="Millares 2 3 2 3 2 2 5 3" xfId="25222" xr:uid="{94C4F539-E770-40B5-977E-6FF960C7AEC8}"/>
    <cellStyle name="Millares 2 3 2 3 2 2 6" xfId="12093" xr:uid="{00000000-0005-0000-0000-0000461C0000}"/>
    <cellStyle name="Millares 2 3 2 3 2 2 6 2" xfId="29598" xr:uid="{D632AA58-6BC7-4D60-888C-6ECE0F91A072}"/>
    <cellStyle name="Millares 2 3 2 3 2 2 7" xfId="20846" xr:uid="{70B97C83-BADB-4D8E-BAF1-AFA629D60066}"/>
    <cellStyle name="Millares 2 3 2 3 2 3" xfId="3610" xr:uid="{00000000-0005-0000-0000-0000471C0000}"/>
    <cellStyle name="Millares 2 3 2 3 2 3 2" xfId="4706" xr:uid="{00000000-0005-0000-0000-0000481C0000}"/>
    <cellStyle name="Millares 2 3 2 3 2 3 2 2" xfId="6895" xr:uid="{00000000-0005-0000-0000-0000491C0000}"/>
    <cellStyle name="Millares 2 3 2 3 2 3 2 2 2" xfId="11272" xr:uid="{00000000-0005-0000-0000-00004A1C0000}"/>
    <cellStyle name="Millares 2 3 2 3 2 3 2 2 2 2" xfId="20025" xr:uid="{00000000-0005-0000-0000-00004B1C0000}"/>
    <cellStyle name="Millares 2 3 2 3 2 3 2 2 2 2 2" xfId="37530" xr:uid="{0402352C-D95C-454A-823C-99478646A500}"/>
    <cellStyle name="Millares 2 3 2 3 2 3 2 2 2 3" xfId="28778" xr:uid="{99EFD06F-FE86-41C5-811D-AE4D723D67BB}"/>
    <cellStyle name="Millares 2 3 2 3 2 3 2 2 3" xfId="15649" xr:uid="{00000000-0005-0000-0000-00004C1C0000}"/>
    <cellStyle name="Millares 2 3 2 3 2 3 2 2 3 2" xfId="33154" xr:uid="{DCBE899E-6D4B-49D9-A856-93E03F9306F8}"/>
    <cellStyle name="Millares 2 3 2 3 2 3 2 2 4" xfId="24402" xr:uid="{CB8F5D8D-BFDB-42B2-8E5E-D2CE4247D3D3}"/>
    <cellStyle name="Millares 2 3 2 3 2 3 2 3" xfId="9084" xr:uid="{00000000-0005-0000-0000-00004D1C0000}"/>
    <cellStyle name="Millares 2 3 2 3 2 3 2 3 2" xfId="17837" xr:uid="{00000000-0005-0000-0000-00004E1C0000}"/>
    <cellStyle name="Millares 2 3 2 3 2 3 2 3 2 2" xfId="35342" xr:uid="{CEBBDEAC-512B-4344-A77C-82DA4546723B}"/>
    <cellStyle name="Millares 2 3 2 3 2 3 2 3 3" xfId="26590" xr:uid="{D0A303B0-E338-4BF5-A48C-57B5A18D6CCC}"/>
    <cellStyle name="Millares 2 3 2 3 2 3 2 4" xfId="13461" xr:uid="{00000000-0005-0000-0000-00004F1C0000}"/>
    <cellStyle name="Millares 2 3 2 3 2 3 2 4 2" xfId="30966" xr:uid="{E9AE7AC9-F51A-4A9D-A3AC-EA1078F24CD9}"/>
    <cellStyle name="Millares 2 3 2 3 2 3 2 5" xfId="22214" xr:uid="{36656B33-9654-49C1-8265-D8169CB6A35D}"/>
    <cellStyle name="Millares 2 3 2 3 2 3 3" xfId="5801" xr:uid="{00000000-0005-0000-0000-0000501C0000}"/>
    <cellStyle name="Millares 2 3 2 3 2 3 3 2" xfId="10178" xr:uid="{00000000-0005-0000-0000-0000511C0000}"/>
    <cellStyle name="Millares 2 3 2 3 2 3 3 2 2" xfId="18931" xr:uid="{00000000-0005-0000-0000-0000521C0000}"/>
    <cellStyle name="Millares 2 3 2 3 2 3 3 2 2 2" xfId="36436" xr:uid="{F088E059-038F-4231-8302-649CA696DDE7}"/>
    <cellStyle name="Millares 2 3 2 3 2 3 3 2 3" xfId="27684" xr:uid="{F72EE09E-E102-4AE9-8448-3AC237B89798}"/>
    <cellStyle name="Millares 2 3 2 3 2 3 3 3" xfId="14555" xr:uid="{00000000-0005-0000-0000-0000531C0000}"/>
    <cellStyle name="Millares 2 3 2 3 2 3 3 3 2" xfId="32060" xr:uid="{D6228903-A6D5-4BA2-A698-3DE2C1360448}"/>
    <cellStyle name="Millares 2 3 2 3 2 3 3 4" xfId="23308" xr:uid="{C595F1D0-D619-4BA7-96EE-DDED35BFE64A}"/>
    <cellStyle name="Millares 2 3 2 3 2 3 4" xfId="7990" xr:uid="{00000000-0005-0000-0000-0000541C0000}"/>
    <cellStyle name="Millares 2 3 2 3 2 3 4 2" xfId="16743" xr:uid="{00000000-0005-0000-0000-0000551C0000}"/>
    <cellStyle name="Millares 2 3 2 3 2 3 4 2 2" xfId="34248" xr:uid="{E91F52B9-F011-4945-BB4C-911AA4518B3C}"/>
    <cellStyle name="Millares 2 3 2 3 2 3 4 3" xfId="25496" xr:uid="{C3A25638-D7D6-4D68-AF76-D9183ABDF4C7}"/>
    <cellStyle name="Millares 2 3 2 3 2 3 5" xfId="12367" xr:uid="{00000000-0005-0000-0000-0000561C0000}"/>
    <cellStyle name="Millares 2 3 2 3 2 3 5 2" xfId="29872" xr:uid="{25061457-645E-4CEA-B373-C242DFF546DD}"/>
    <cellStyle name="Millares 2 3 2 3 2 3 6" xfId="21120" xr:uid="{D32AAC51-B94B-44A5-95F3-03933E09E3E1}"/>
    <cellStyle name="Millares 2 3 2 3 2 4" xfId="4158" xr:uid="{00000000-0005-0000-0000-0000571C0000}"/>
    <cellStyle name="Millares 2 3 2 3 2 4 2" xfId="6347" xr:uid="{00000000-0005-0000-0000-0000581C0000}"/>
    <cellStyle name="Millares 2 3 2 3 2 4 2 2" xfId="10724" xr:uid="{00000000-0005-0000-0000-0000591C0000}"/>
    <cellStyle name="Millares 2 3 2 3 2 4 2 2 2" xfId="19477" xr:uid="{00000000-0005-0000-0000-00005A1C0000}"/>
    <cellStyle name="Millares 2 3 2 3 2 4 2 2 2 2" xfId="36982" xr:uid="{499D553B-F4C1-4DE5-8F29-6892F587F278}"/>
    <cellStyle name="Millares 2 3 2 3 2 4 2 2 3" xfId="28230" xr:uid="{F48F9858-2189-49FE-9244-0161A6DD408D}"/>
    <cellStyle name="Millares 2 3 2 3 2 4 2 3" xfId="15101" xr:uid="{00000000-0005-0000-0000-00005B1C0000}"/>
    <cellStyle name="Millares 2 3 2 3 2 4 2 3 2" xfId="32606" xr:uid="{79F8F4A9-9797-4A17-8B86-CD57807D3A5F}"/>
    <cellStyle name="Millares 2 3 2 3 2 4 2 4" xfId="23854" xr:uid="{D7FFB437-FC56-455F-A8FF-31A562772B06}"/>
    <cellStyle name="Millares 2 3 2 3 2 4 3" xfId="8536" xr:uid="{00000000-0005-0000-0000-00005C1C0000}"/>
    <cellStyle name="Millares 2 3 2 3 2 4 3 2" xfId="17289" xr:uid="{00000000-0005-0000-0000-00005D1C0000}"/>
    <cellStyle name="Millares 2 3 2 3 2 4 3 2 2" xfId="34794" xr:uid="{FF4B6D80-8EA7-4657-BDD9-C3267B617AC5}"/>
    <cellStyle name="Millares 2 3 2 3 2 4 3 3" xfId="26042" xr:uid="{B634E6CE-E3A9-47AB-A6BA-49D2EEA8DDAC}"/>
    <cellStyle name="Millares 2 3 2 3 2 4 4" xfId="12913" xr:uid="{00000000-0005-0000-0000-00005E1C0000}"/>
    <cellStyle name="Millares 2 3 2 3 2 4 4 2" xfId="30418" xr:uid="{3C7D43B6-DFF7-43C6-ABDC-86DA6CAA21F8}"/>
    <cellStyle name="Millares 2 3 2 3 2 4 5" xfId="21666" xr:uid="{7B341D0D-A033-4CE3-A000-8E00B36171F8}"/>
    <cellStyle name="Millares 2 3 2 3 2 5" xfId="5253" xr:uid="{00000000-0005-0000-0000-00005F1C0000}"/>
    <cellStyle name="Millares 2 3 2 3 2 5 2" xfId="9630" xr:uid="{00000000-0005-0000-0000-0000601C0000}"/>
    <cellStyle name="Millares 2 3 2 3 2 5 2 2" xfId="18383" xr:uid="{00000000-0005-0000-0000-0000611C0000}"/>
    <cellStyle name="Millares 2 3 2 3 2 5 2 2 2" xfId="35888" xr:uid="{DA178DA0-882D-4CC4-B1BE-52585E5CBEA8}"/>
    <cellStyle name="Millares 2 3 2 3 2 5 2 3" xfId="27136" xr:uid="{67AE22DE-7140-4E22-A372-2C0C819DCD18}"/>
    <cellStyle name="Millares 2 3 2 3 2 5 3" xfId="14007" xr:uid="{00000000-0005-0000-0000-0000621C0000}"/>
    <cellStyle name="Millares 2 3 2 3 2 5 3 2" xfId="31512" xr:uid="{A13D8BF3-1964-4CD5-BE65-7C4848A37EC7}"/>
    <cellStyle name="Millares 2 3 2 3 2 5 4" xfId="22760" xr:uid="{7AACD5D0-BCAF-4EF1-8764-4EE1B80450ED}"/>
    <cellStyle name="Millares 2 3 2 3 2 6" xfId="7442" xr:uid="{00000000-0005-0000-0000-0000631C0000}"/>
    <cellStyle name="Millares 2 3 2 3 2 6 2" xfId="16195" xr:uid="{00000000-0005-0000-0000-0000641C0000}"/>
    <cellStyle name="Millares 2 3 2 3 2 6 2 2" xfId="33700" xr:uid="{D4A5DF59-83BD-45A6-AEE9-083E658A1589}"/>
    <cellStyle name="Millares 2 3 2 3 2 6 3" xfId="24948" xr:uid="{2D812D66-79C7-4F2A-91CB-9974EFD56DAF}"/>
    <cellStyle name="Millares 2 3 2 3 2 7" xfId="11819" xr:uid="{00000000-0005-0000-0000-0000651C0000}"/>
    <cellStyle name="Millares 2 3 2 3 2 7 2" xfId="29324" xr:uid="{805160CA-06E4-4C59-9774-8D3F18666E82}"/>
    <cellStyle name="Millares 2 3 2 3 2 8" xfId="20572" xr:uid="{C4A9DFFF-49B9-4331-8E92-209BB91BF910}"/>
    <cellStyle name="Millares 2 3 2 3 3" xfId="3219" xr:uid="{00000000-0005-0000-0000-0000661C0000}"/>
    <cellStyle name="Millares 2 3 2 3 3 2" xfId="3772" xr:uid="{00000000-0005-0000-0000-0000671C0000}"/>
    <cellStyle name="Millares 2 3 2 3 3 2 2" xfId="4868" xr:uid="{00000000-0005-0000-0000-0000681C0000}"/>
    <cellStyle name="Millares 2 3 2 3 3 2 2 2" xfId="7057" xr:uid="{00000000-0005-0000-0000-0000691C0000}"/>
    <cellStyle name="Millares 2 3 2 3 3 2 2 2 2" xfId="11434" xr:uid="{00000000-0005-0000-0000-00006A1C0000}"/>
    <cellStyle name="Millares 2 3 2 3 3 2 2 2 2 2" xfId="20187" xr:uid="{00000000-0005-0000-0000-00006B1C0000}"/>
    <cellStyle name="Millares 2 3 2 3 3 2 2 2 2 2 2" xfId="37692" xr:uid="{7CDFD7D1-67E4-4F10-B246-362B6D67B582}"/>
    <cellStyle name="Millares 2 3 2 3 3 2 2 2 2 3" xfId="28940" xr:uid="{C1465B6C-E383-48A7-B387-9324239E64E1}"/>
    <cellStyle name="Millares 2 3 2 3 3 2 2 2 3" xfId="15811" xr:uid="{00000000-0005-0000-0000-00006C1C0000}"/>
    <cellStyle name="Millares 2 3 2 3 3 2 2 2 3 2" xfId="33316" xr:uid="{766219A2-C8F9-4515-B0F0-3CAC783CFC2A}"/>
    <cellStyle name="Millares 2 3 2 3 3 2 2 2 4" xfId="24564" xr:uid="{EE89938B-AC0D-48D0-94CF-C3640C810742}"/>
    <cellStyle name="Millares 2 3 2 3 3 2 2 3" xfId="9246" xr:uid="{00000000-0005-0000-0000-00006D1C0000}"/>
    <cellStyle name="Millares 2 3 2 3 3 2 2 3 2" xfId="17999" xr:uid="{00000000-0005-0000-0000-00006E1C0000}"/>
    <cellStyle name="Millares 2 3 2 3 3 2 2 3 2 2" xfId="35504" xr:uid="{2C1F42D0-D470-49E3-A4BE-09A6136B523D}"/>
    <cellStyle name="Millares 2 3 2 3 3 2 2 3 3" xfId="26752" xr:uid="{03A57231-D746-4C78-991E-B7509E06F052}"/>
    <cellStyle name="Millares 2 3 2 3 3 2 2 4" xfId="13623" xr:uid="{00000000-0005-0000-0000-00006F1C0000}"/>
    <cellStyle name="Millares 2 3 2 3 3 2 2 4 2" xfId="31128" xr:uid="{D675F0B4-E261-482F-A3A3-591C2881E063}"/>
    <cellStyle name="Millares 2 3 2 3 3 2 2 5" xfId="22376" xr:uid="{3794DE32-AD80-4BB3-A7D6-B84E062A6384}"/>
    <cellStyle name="Millares 2 3 2 3 3 2 3" xfId="5963" xr:uid="{00000000-0005-0000-0000-0000701C0000}"/>
    <cellStyle name="Millares 2 3 2 3 3 2 3 2" xfId="10340" xr:uid="{00000000-0005-0000-0000-0000711C0000}"/>
    <cellStyle name="Millares 2 3 2 3 3 2 3 2 2" xfId="19093" xr:uid="{00000000-0005-0000-0000-0000721C0000}"/>
    <cellStyle name="Millares 2 3 2 3 3 2 3 2 2 2" xfId="36598" xr:uid="{74EE4445-A868-40C5-9A8B-2040B5D96F55}"/>
    <cellStyle name="Millares 2 3 2 3 3 2 3 2 3" xfId="27846" xr:uid="{5E68AA9D-1842-4833-B885-8E571651ADBC}"/>
    <cellStyle name="Millares 2 3 2 3 3 2 3 3" xfId="14717" xr:uid="{00000000-0005-0000-0000-0000731C0000}"/>
    <cellStyle name="Millares 2 3 2 3 3 2 3 3 2" xfId="32222" xr:uid="{3EADD0DA-C04C-43A3-98AC-DAA3CA6ADE8F}"/>
    <cellStyle name="Millares 2 3 2 3 3 2 3 4" xfId="23470" xr:uid="{E870E72F-0B3E-4556-A6F0-279F208C3E9B}"/>
    <cellStyle name="Millares 2 3 2 3 3 2 4" xfId="8152" xr:uid="{00000000-0005-0000-0000-0000741C0000}"/>
    <cellStyle name="Millares 2 3 2 3 3 2 4 2" xfId="16905" xr:uid="{00000000-0005-0000-0000-0000751C0000}"/>
    <cellStyle name="Millares 2 3 2 3 3 2 4 2 2" xfId="34410" xr:uid="{4514E48B-6D02-4702-AA2A-D67FB1C6F17A}"/>
    <cellStyle name="Millares 2 3 2 3 3 2 4 3" xfId="25658" xr:uid="{E94A209A-C07A-4D75-BC9E-D6731E064A52}"/>
    <cellStyle name="Millares 2 3 2 3 3 2 5" xfId="12529" xr:uid="{00000000-0005-0000-0000-0000761C0000}"/>
    <cellStyle name="Millares 2 3 2 3 3 2 5 2" xfId="30034" xr:uid="{0D31F21F-585B-4C3C-82A6-236A6093A575}"/>
    <cellStyle name="Millares 2 3 2 3 3 2 6" xfId="21282" xr:uid="{E96A2EB6-B08D-4D4C-ADDB-7E1F9340E718}"/>
    <cellStyle name="Millares 2 3 2 3 3 3" xfId="4320" xr:uid="{00000000-0005-0000-0000-0000771C0000}"/>
    <cellStyle name="Millares 2 3 2 3 3 3 2" xfId="6509" xr:uid="{00000000-0005-0000-0000-0000781C0000}"/>
    <cellStyle name="Millares 2 3 2 3 3 3 2 2" xfId="10886" xr:uid="{00000000-0005-0000-0000-0000791C0000}"/>
    <cellStyle name="Millares 2 3 2 3 3 3 2 2 2" xfId="19639" xr:uid="{00000000-0005-0000-0000-00007A1C0000}"/>
    <cellStyle name="Millares 2 3 2 3 3 3 2 2 2 2" xfId="37144" xr:uid="{16B50BD3-3F55-414F-9F1D-B0F889CE168D}"/>
    <cellStyle name="Millares 2 3 2 3 3 3 2 2 3" xfId="28392" xr:uid="{3490AA0E-3F30-4BDE-9DF9-2E36DB6CD314}"/>
    <cellStyle name="Millares 2 3 2 3 3 3 2 3" xfId="15263" xr:uid="{00000000-0005-0000-0000-00007B1C0000}"/>
    <cellStyle name="Millares 2 3 2 3 3 3 2 3 2" xfId="32768" xr:uid="{08BD2C98-FF3E-491A-B4F1-E47A0670B4FF}"/>
    <cellStyle name="Millares 2 3 2 3 3 3 2 4" xfId="24016" xr:uid="{26718C6E-577F-404B-B094-B77F13C119FF}"/>
    <cellStyle name="Millares 2 3 2 3 3 3 3" xfId="8698" xr:uid="{00000000-0005-0000-0000-00007C1C0000}"/>
    <cellStyle name="Millares 2 3 2 3 3 3 3 2" xfId="17451" xr:uid="{00000000-0005-0000-0000-00007D1C0000}"/>
    <cellStyle name="Millares 2 3 2 3 3 3 3 2 2" xfId="34956" xr:uid="{8D35485F-849E-42A9-864E-CA7635AEFFD6}"/>
    <cellStyle name="Millares 2 3 2 3 3 3 3 3" xfId="26204" xr:uid="{4411E91D-4DD0-4C9F-9F37-DAB42E179689}"/>
    <cellStyle name="Millares 2 3 2 3 3 3 4" xfId="13075" xr:uid="{00000000-0005-0000-0000-00007E1C0000}"/>
    <cellStyle name="Millares 2 3 2 3 3 3 4 2" xfId="30580" xr:uid="{45AFFF48-D569-4B6E-BD2A-12663C86BD5C}"/>
    <cellStyle name="Millares 2 3 2 3 3 3 5" xfId="21828" xr:uid="{0D17DA8C-3472-41E8-B6AB-725EEDA29B5C}"/>
    <cellStyle name="Millares 2 3 2 3 3 4" xfId="5415" xr:uid="{00000000-0005-0000-0000-00007F1C0000}"/>
    <cellStyle name="Millares 2 3 2 3 3 4 2" xfId="9792" xr:uid="{00000000-0005-0000-0000-0000801C0000}"/>
    <cellStyle name="Millares 2 3 2 3 3 4 2 2" xfId="18545" xr:uid="{00000000-0005-0000-0000-0000811C0000}"/>
    <cellStyle name="Millares 2 3 2 3 3 4 2 2 2" xfId="36050" xr:uid="{DDA05765-5DC9-41A2-B4DA-54622FE15603}"/>
    <cellStyle name="Millares 2 3 2 3 3 4 2 3" xfId="27298" xr:uid="{9E8AAB45-E0F9-48E5-8C2C-211304CAE418}"/>
    <cellStyle name="Millares 2 3 2 3 3 4 3" xfId="14169" xr:uid="{00000000-0005-0000-0000-0000821C0000}"/>
    <cellStyle name="Millares 2 3 2 3 3 4 3 2" xfId="31674" xr:uid="{89012468-411C-482F-A984-794A0DB27507}"/>
    <cellStyle name="Millares 2 3 2 3 3 4 4" xfId="22922" xr:uid="{D0FBC1D5-1AA2-4A1F-9537-C45BA99F47BD}"/>
    <cellStyle name="Millares 2 3 2 3 3 5" xfId="7604" xr:uid="{00000000-0005-0000-0000-0000831C0000}"/>
    <cellStyle name="Millares 2 3 2 3 3 5 2" xfId="16357" xr:uid="{00000000-0005-0000-0000-0000841C0000}"/>
    <cellStyle name="Millares 2 3 2 3 3 5 2 2" xfId="33862" xr:uid="{32327F1A-BEB8-4883-96C0-2826CE2A4231}"/>
    <cellStyle name="Millares 2 3 2 3 3 5 3" xfId="25110" xr:uid="{A8731C6A-00E1-411D-B40B-C7153566BA7C}"/>
    <cellStyle name="Millares 2 3 2 3 3 6" xfId="11981" xr:uid="{00000000-0005-0000-0000-0000851C0000}"/>
    <cellStyle name="Millares 2 3 2 3 3 6 2" xfId="29486" xr:uid="{E173CD5B-70B6-409A-834D-B154995DDAFD}"/>
    <cellStyle name="Millares 2 3 2 3 3 7" xfId="20734" xr:uid="{0ED14DC0-5359-479F-9305-ED4379DBCCCC}"/>
    <cellStyle name="Millares 2 3 2 3 4" xfId="3498" xr:uid="{00000000-0005-0000-0000-0000861C0000}"/>
    <cellStyle name="Millares 2 3 2 3 4 2" xfId="4594" xr:uid="{00000000-0005-0000-0000-0000871C0000}"/>
    <cellStyle name="Millares 2 3 2 3 4 2 2" xfId="6783" xr:uid="{00000000-0005-0000-0000-0000881C0000}"/>
    <cellStyle name="Millares 2 3 2 3 4 2 2 2" xfId="11160" xr:uid="{00000000-0005-0000-0000-0000891C0000}"/>
    <cellStyle name="Millares 2 3 2 3 4 2 2 2 2" xfId="19913" xr:uid="{00000000-0005-0000-0000-00008A1C0000}"/>
    <cellStyle name="Millares 2 3 2 3 4 2 2 2 2 2" xfId="37418" xr:uid="{DF486D88-959E-4712-BACB-95CBDC9BC1AD}"/>
    <cellStyle name="Millares 2 3 2 3 4 2 2 2 3" xfId="28666" xr:uid="{0135EFF0-0591-4AE2-BBF0-984954FE1678}"/>
    <cellStyle name="Millares 2 3 2 3 4 2 2 3" xfId="15537" xr:uid="{00000000-0005-0000-0000-00008B1C0000}"/>
    <cellStyle name="Millares 2 3 2 3 4 2 2 3 2" xfId="33042" xr:uid="{EB9CC83E-46BF-4E9B-826C-FC0E848FF44F}"/>
    <cellStyle name="Millares 2 3 2 3 4 2 2 4" xfId="24290" xr:uid="{B991DC95-72D3-411E-9277-8147DAACA1D0}"/>
    <cellStyle name="Millares 2 3 2 3 4 2 3" xfId="8972" xr:uid="{00000000-0005-0000-0000-00008C1C0000}"/>
    <cellStyle name="Millares 2 3 2 3 4 2 3 2" xfId="17725" xr:uid="{00000000-0005-0000-0000-00008D1C0000}"/>
    <cellStyle name="Millares 2 3 2 3 4 2 3 2 2" xfId="35230" xr:uid="{265EDF96-EA30-42DC-883C-3CB026054681}"/>
    <cellStyle name="Millares 2 3 2 3 4 2 3 3" xfId="26478" xr:uid="{8F616FE8-2BF6-413D-91FA-2C7517FE90D2}"/>
    <cellStyle name="Millares 2 3 2 3 4 2 4" xfId="13349" xr:uid="{00000000-0005-0000-0000-00008E1C0000}"/>
    <cellStyle name="Millares 2 3 2 3 4 2 4 2" xfId="30854" xr:uid="{269B2ACA-33FB-41EB-9314-69280376F9DD}"/>
    <cellStyle name="Millares 2 3 2 3 4 2 5" xfId="22102" xr:uid="{B29CF4CC-A1DC-45C7-8552-FD40A0CF7B37}"/>
    <cellStyle name="Millares 2 3 2 3 4 3" xfId="5689" xr:uid="{00000000-0005-0000-0000-00008F1C0000}"/>
    <cellStyle name="Millares 2 3 2 3 4 3 2" xfId="10066" xr:uid="{00000000-0005-0000-0000-0000901C0000}"/>
    <cellStyle name="Millares 2 3 2 3 4 3 2 2" xfId="18819" xr:uid="{00000000-0005-0000-0000-0000911C0000}"/>
    <cellStyle name="Millares 2 3 2 3 4 3 2 2 2" xfId="36324" xr:uid="{E0BF9D2B-6061-4853-9D9F-7FA59374B36B}"/>
    <cellStyle name="Millares 2 3 2 3 4 3 2 3" xfId="27572" xr:uid="{12CE5728-DA63-441C-B390-ADAF79F92AF4}"/>
    <cellStyle name="Millares 2 3 2 3 4 3 3" xfId="14443" xr:uid="{00000000-0005-0000-0000-0000921C0000}"/>
    <cellStyle name="Millares 2 3 2 3 4 3 3 2" xfId="31948" xr:uid="{D2A524B7-16D4-4A02-9058-17EB0AB687B6}"/>
    <cellStyle name="Millares 2 3 2 3 4 3 4" xfId="23196" xr:uid="{275D8B1E-BD05-436B-9F84-0A0AB12DBB2F}"/>
    <cellStyle name="Millares 2 3 2 3 4 4" xfId="7878" xr:uid="{00000000-0005-0000-0000-0000931C0000}"/>
    <cellStyle name="Millares 2 3 2 3 4 4 2" xfId="16631" xr:uid="{00000000-0005-0000-0000-0000941C0000}"/>
    <cellStyle name="Millares 2 3 2 3 4 4 2 2" xfId="34136" xr:uid="{3F762208-ECEA-460C-8C20-30A2E5B66261}"/>
    <cellStyle name="Millares 2 3 2 3 4 4 3" xfId="25384" xr:uid="{D5CBB4DC-E717-4135-8968-EE6E71B61DAB}"/>
    <cellStyle name="Millares 2 3 2 3 4 5" xfId="12255" xr:uid="{00000000-0005-0000-0000-0000951C0000}"/>
    <cellStyle name="Millares 2 3 2 3 4 5 2" xfId="29760" xr:uid="{E39F9440-3122-4655-8E37-040DBAF674D5}"/>
    <cellStyle name="Millares 2 3 2 3 4 6" xfId="21008" xr:uid="{902B48C2-35F3-44FE-89A0-778C3C34FB8A}"/>
    <cellStyle name="Millares 2 3 2 3 5" xfId="4046" xr:uid="{00000000-0005-0000-0000-0000961C0000}"/>
    <cellStyle name="Millares 2 3 2 3 5 2" xfId="6235" xr:uid="{00000000-0005-0000-0000-0000971C0000}"/>
    <cellStyle name="Millares 2 3 2 3 5 2 2" xfId="10612" xr:uid="{00000000-0005-0000-0000-0000981C0000}"/>
    <cellStyle name="Millares 2 3 2 3 5 2 2 2" xfId="19365" xr:uid="{00000000-0005-0000-0000-0000991C0000}"/>
    <cellStyle name="Millares 2 3 2 3 5 2 2 2 2" xfId="36870" xr:uid="{58EC80F9-AF12-423B-88E0-1C2F1E9B36B1}"/>
    <cellStyle name="Millares 2 3 2 3 5 2 2 3" xfId="28118" xr:uid="{BDC1F47F-E103-4564-895A-32AB2CBC23A6}"/>
    <cellStyle name="Millares 2 3 2 3 5 2 3" xfId="14989" xr:uid="{00000000-0005-0000-0000-00009A1C0000}"/>
    <cellStyle name="Millares 2 3 2 3 5 2 3 2" xfId="32494" xr:uid="{BADE893D-14D8-4B2A-B0A5-CF44848F48C5}"/>
    <cellStyle name="Millares 2 3 2 3 5 2 4" xfId="23742" xr:uid="{01CD31BF-DCF4-4EFC-B0E4-67D3161B659B}"/>
    <cellStyle name="Millares 2 3 2 3 5 3" xfId="8424" xr:uid="{00000000-0005-0000-0000-00009B1C0000}"/>
    <cellStyle name="Millares 2 3 2 3 5 3 2" xfId="17177" xr:uid="{00000000-0005-0000-0000-00009C1C0000}"/>
    <cellStyle name="Millares 2 3 2 3 5 3 2 2" xfId="34682" xr:uid="{CFD2FB53-1CD0-477F-BB3C-CEE487EAF235}"/>
    <cellStyle name="Millares 2 3 2 3 5 3 3" xfId="25930" xr:uid="{004607A0-B6FF-415E-9F9D-03EDFDC26327}"/>
    <cellStyle name="Millares 2 3 2 3 5 4" xfId="12801" xr:uid="{00000000-0005-0000-0000-00009D1C0000}"/>
    <cellStyle name="Millares 2 3 2 3 5 4 2" xfId="30306" xr:uid="{EAE2D698-8FAE-4643-ADFD-B0C09A8EFB32}"/>
    <cellStyle name="Millares 2 3 2 3 5 5" xfId="21554" xr:uid="{61E88DB8-D646-4AED-A481-14166C78FB79}"/>
    <cellStyle name="Millares 2 3 2 3 6" xfId="5141" xr:uid="{00000000-0005-0000-0000-00009E1C0000}"/>
    <cellStyle name="Millares 2 3 2 3 6 2" xfId="9518" xr:uid="{00000000-0005-0000-0000-00009F1C0000}"/>
    <cellStyle name="Millares 2 3 2 3 6 2 2" xfId="18271" xr:uid="{00000000-0005-0000-0000-0000A01C0000}"/>
    <cellStyle name="Millares 2 3 2 3 6 2 2 2" xfId="35776" xr:uid="{8B5DEF9E-82DE-4E98-9E06-4C5D2D847D4C}"/>
    <cellStyle name="Millares 2 3 2 3 6 2 3" xfId="27024" xr:uid="{C341E537-407B-40B2-9F87-F886B26D397A}"/>
    <cellStyle name="Millares 2 3 2 3 6 3" xfId="13895" xr:uid="{00000000-0005-0000-0000-0000A11C0000}"/>
    <cellStyle name="Millares 2 3 2 3 6 3 2" xfId="31400" xr:uid="{F87BC2F8-92B3-4A13-A9C2-8BC9FCDA93C7}"/>
    <cellStyle name="Millares 2 3 2 3 6 4" xfId="22648" xr:uid="{5EA1E677-FD10-40CB-9180-204E3F38D46F}"/>
    <cellStyle name="Millares 2 3 2 3 7" xfId="7330" xr:uid="{00000000-0005-0000-0000-0000A21C0000}"/>
    <cellStyle name="Millares 2 3 2 3 7 2" xfId="16083" xr:uid="{00000000-0005-0000-0000-0000A31C0000}"/>
    <cellStyle name="Millares 2 3 2 3 7 2 2" xfId="33588" xr:uid="{25606864-DD99-4C96-A1FE-68957C0FEBC8}"/>
    <cellStyle name="Millares 2 3 2 3 7 3" xfId="24836" xr:uid="{9799EBC6-750D-4BCE-916D-EB3B5403410A}"/>
    <cellStyle name="Millares 2 3 2 3 8" xfId="11707" xr:uid="{00000000-0005-0000-0000-0000A41C0000}"/>
    <cellStyle name="Millares 2 3 2 3 8 2" xfId="29212" xr:uid="{DE5B81BE-3D3F-4672-A8C9-D0354AC7B8DF}"/>
    <cellStyle name="Millares 2 3 2 3 9" xfId="20460" xr:uid="{640AEABC-A791-4FA0-9785-33971C4F3018}"/>
    <cellStyle name="Millares 2 3 2 4" xfId="2998" xr:uid="{00000000-0005-0000-0000-0000A51C0000}"/>
    <cellStyle name="Millares 2 3 2 4 2" xfId="3274" xr:uid="{00000000-0005-0000-0000-0000A61C0000}"/>
    <cellStyle name="Millares 2 3 2 4 2 2" xfId="3827" xr:uid="{00000000-0005-0000-0000-0000A71C0000}"/>
    <cellStyle name="Millares 2 3 2 4 2 2 2" xfId="4923" xr:uid="{00000000-0005-0000-0000-0000A81C0000}"/>
    <cellStyle name="Millares 2 3 2 4 2 2 2 2" xfId="7112" xr:uid="{00000000-0005-0000-0000-0000A91C0000}"/>
    <cellStyle name="Millares 2 3 2 4 2 2 2 2 2" xfId="11489" xr:uid="{00000000-0005-0000-0000-0000AA1C0000}"/>
    <cellStyle name="Millares 2 3 2 4 2 2 2 2 2 2" xfId="20242" xr:uid="{00000000-0005-0000-0000-0000AB1C0000}"/>
    <cellStyle name="Millares 2 3 2 4 2 2 2 2 2 2 2" xfId="37747" xr:uid="{18D92B02-F55D-45EF-A69A-BCCFE2369392}"/>
    <cellStyle name="Millares 2 3 2 4 2 2 2 2 2 3" xfId="28995" xr:uid="{F5506678-468B-4F5C-8A52-43313EDA6046}"/>
    <cellStyle name="Millares 2 3 2 4 2 2 2 2 3" xfId="15866" xr:uid="{00000000-0005-0000-0000-0000AC1C0000}"/>
    <cellStyle name="Millares 2 3 2 4 2 2 2 2 3 2" xfId="33371" xr:uid="{301C3F0A-4158-492C-AB66-E45EBBDE681B}"/>
    <cellStyle name="Millares 2 3 2 4 2 2 2 2 4" xfId="24619" xr:uid="{A685D68D-071D-45D2-8BFA-88756CFE20B2}"/>
    <cellStyle name="Millares 2 3 2 4 2 2 2 3" xfId="9301" xr:uid="{00000000-0005-0000-0000-0000AD1C0000}"/>
    <cellStyle name="Millares 2 3 2 4 2 2 2 3 2" xfId="18054" xr:uid="{00000000-0005-0000-0000-0000AE1C0000}"/>
    <cellStyle name="Millares 2 3 2 4 2 2 2 3 2 2" xfId="35559" xr:uid="{1A533C46-AD7C-4FCE-B95E-B6CCAEA7EACB}"/>
    <cellStyle name="Millares 2 3 2 4 2 2 2 3 3" xfId="26807" xr:uid="{132DDF03-CB69-41F1-A8A6-C6355F6757D9}"/>
    <cellStyle name="Millares 2 3 2 4 2 2 2 4" xfId="13678" xr:uid="{00000000-0005-0000-0000-0000AF1C0000}"/>
    <cellStyle name="Millares 2 3 2 4 2 2 2 4 2" xfId="31183" xr:uid="{F2BD3C1E-E550-4C12-8782-EF4EA01B9C6E}"/>
    <cellStyle name="Millares 2 3 2 4 2 2 2 5" xfId="22431" xr:uid="{0D4D2087-F479-46A4-B8EE-84F1AB5BC9AA}"/>
    <cellStyle name="Millares 2 3 2 4 2 2 3" xfId="6018" xr:uid="{00000000-0005-0000-0000-0000B01C0000}"/>
    <cellStyle name="Millares 2 3 2 4 2 2 3 2" xfId="10395" xr:uid="{00000000-0005-0000-0000-0000B11C0000}"/>
    <cellStyle name="Millares 2 3 2 4 2 2 3 2 2" xfId="19148" xr:uid="{00000000-0005-0000-0000-0000B21C0000}"/>
    <cellStyle name="Millares 2 3 2 4 2 2 3 2 2 2" xfId="36653" xr:uid="{C0971936-FC6C-43C4-B603-9A4FF6C37349}"/>
    <cellStyle name="Millares 2 3 2 4 2 2 3 2 3" xfId="27901" xr:uid="{F3B62A0C-2707-4158-AA7A-9833E2C8ED51}"/>
    <cellStyle name="Millares 2 3 2 4 2 2 3 3" xfId="14772" xr:uid="{00000000-0005-0000-0000-0000B31C0000}"/>
    <cellStyle name="Millares 2 3 2 4 2 2 3 3 2" xfId="32277" xr:uid="{95029904-62A5-4205-A734-675161ABDEF5}"/>
    <cellStyle name="Millares 2 3 2 4 2 2 3 4" xfId="23525" xr:uid="{D80AEF5A-4D11-41E1-A3A0-392C675A495C}"/>
    <cellStyle name="Millares 2 3 2 4 2 2 4" xfId="8207" xr:uid="{00000000-0005-0000-0000-0000B41C0000}"/>
    <cellStyle name="Millares 2 3 2 4 2 2 4 2" xfId="16960" xr:uid="{00000000-0005-0000-0000-0000B51C0000}"/>
    <cellStyle name="Millares 2 3 2 4 2 2 4 2 2" xfId="34465" xr:uid="{F45D2661-B244-4F34-9BC7-7596ABECC04C}"/>
    <cellStyle name="Millares 2 3 2 4 2 2 4 3" xfId="25713" xr:uid="{1FAC4195-9B7C-42C8-86F8-ABB9661EB312}"/>
    <cellStyle name="Millares 2 3 2 4 2 2 5" xfId="12584" xr:uid="{00000000-0005-0000-0000-0000B61C0000}"/>
    <cellStyle name="Millares 2 3 2 4 2 2 5 2" xfId="30089" xr:uid="{2604814C-032A-4FA7-A8E2-702D9419E170}"/>
    <cellStyle name="Millares 2 3 2 4 2 2 6" xfId="21337" xr:uid="{2824D37E-F311-40CE-88F9-3E214977704F}"/>
    <cellStyle name="Millares 2 3 2 4 2 3" xfId="4375" xr:uid="{00000000-0005-0000-0000-0000B71C0000}"/>
    <cellStyle name="Millares 2 3 2 4 2 3 2" xfId="6564" xr:uid="{00000000-0005-0000-0000-0000B81C0000}"/>
    <cellStyle name="Millares 2 3 2 4 2 3 2 2" xfId="10941" xr:uid="{00000000-0005-0000-0000-0000B91C0000}"/>
    <cellStyle name="Millares 2 3 2 4 2 3 2 2 2" xfId="19694" xr:uid="{00000000-0005-0000-0000-0000BA1C0000}"/>
    <cellStyle name="Millares 2 3 2 4 2 3 2 2 2 2" xfId="37199" xr:uid="{52A7722E-2B93-4710-A2E9-46742B761BF7}"/>
    <cellStyle name="Millares 2 3 2 4 2 3 2 2 3" xfId="28447" xr:uid="{32F31E2C-B5B6-4A4E-A2E2-C70F42BD78E0}"/>
    <cellStyle name="Millares 2 3 2 4 2 3 2 3" xfId="15318" xr:uid="{00000000-0005-0000-0000-0000BB1C0000}"/>
    <cellStyle name="Millares 2 3 2 4 2 3 2 3 2" xfId="32823" xr:uid="{0009D9AE-8B4D-4BDE-BAA2-8BD7645B26FC}"/>
    <cellStyle name="Millares 2 3 2 4 2 3 2 4" xfId="24071" xr:uid="{32451F3C-8CEF-40AD-936B-E4B55B385FC4}"/>
    <cellStyle name="Millares 2 3 2 4 2 3 3" xfId="8753" xr:uid="{00000000-0005-0000-0000-0000BC1C0000}"/>
    <cellStyle name="Millares 2 3 2 4 2 3 3 2" xfId="17506" xr:uid="{00000000-0005-0000-0000-0000BD1C0000}"/>
    <cellStyle name="Millares 2 3 2 4 2 3 3 2 2" xfId="35011" xr:uid="{3859A840-CB69-4241-AC94-5EB97039D33B}"/>
    <cellStyle name="Millares 2 3 2 4 2 3 3 3" xfId="26259" xr:uid="{FD86BA46-F451-4A6E-83A7-7F31EE12C95C}"/>
    <cellStyle name="Millares 2 3 2 4 2 3 4" xfId="13130" xr:uid="{00000000-0005-0000-0000-0000BE1C0000}"/>
    <cellStyle name="Millares 2 3 2 4 2 3 4 2" xfId="30635" xr:uid="{587BC501-7C84-4500-9A74-0E79A682B44F}"/>
    <cellStyle name="Millares 2 3 2 4 2 3 5" xfId="21883" xr:uid="{A9644D27-0E0D-4729-9A78-E4E5917B97C7}"/>
    <cellStyle name="Millares 2 3 2 4 2 4" xfId="5470" xr:uid="{00000000-0005-0000-0000-0000BF1C0000}"/>
    <cellStyle name="Millares 2 3 2 4 2 4 2" xfId="9847" xr:uid="{00000000-0005-0000-0000-0000C01C0000}"/>
    <cellStyle name="Millares 2 3 2 4 2 4 2 2" xfId="18600" xr:uid="{00000000-0005-0000-0000-0000C11C0000}"/>
    <cellStyle name="Millares 2 3 2 4 2 4 2 2 2" xfId="36105" xr:uid="{6C42C417-6913-4C91-ACE4-3D52BF538E9D}"/>
    <cellStyle name="Millares 2 3 2 4 2 4 2 3" xfId="27353" xr:uid="{8E77FB86-51DC-4CF6-936F-7AF16C5BEB47}"/>
    <cellStyle name="Millares 2 3 2 4 2 4 3" xfId="14224" xr:uid="{00000000-0005-0000-0000-0000C21C0000}"/>
    <cellStyle name="Millares 2 3 2 4 2 4 3 2" xfId="31729" xr:uid="{D52127E7-B1DC-4DCD-AFAD-F450FC6D824F}"/>
    <cellStyle name="Millares 2 3 2 4 2 4 4" xfId="22977" xr:uid="{0342CF89-4A54-4135-A618-EDEEA464A2CB}"/>
    <cellStyle name="Millares 2 3 2 4 2 5" xfId="7659" xr:uid="{00000000-0005-0000-0000-0000C31C0000}"/>
    <cellStyle name="Millares 2 3 2 4 2 5 2" xfId="16412" xr:uid="{00000000-0005-0000-0000-0000C41C0000}"/>
    <cellStyle name="Millares 2 3 2 4 2 5 2 2" xfId="33917" xr:uid="{C2943FF6-F076-49A1-8AA0-F01DAC30861A}"/>
    <cellStyle name="Millares 2 3 2 4 2 5 3" xfId="25165" xr:uid="{FC35F730-7DD2-4BF0-A767-54F5560DEFA8}"/>
    <cellStyle name="Millares 2 3 2 4 2 6" xfId="12036" xr:uid="{00000000-0005-0000-0000-0000C51C0000}"/>
    <cellStyle name="Millares 2 3 2 4 2 6 2" xfId="29541" xr:uid="{DE8DEE88-6987-4D7D-A703-63E72E7E74AE}"/>
    <cellStyle name="Millares 2 3 2 4 2 7" xfId="20789" xr:uid="{BDA5A19C-EA7B-48BC-A560-C3A9C98527FF}"/>
    <cellStyle name="Millares 2 3 2 4 3" xfId="3553" xr:uid="{00000000-0005-0000-0000-0000C61C0000}"/>
    <cellStyle name="Millares 2 3 2 4 3 2" xfId="4649" xr:uid="{00000000-0005-0000-0000-0000C71C0000}"/>
    <cellStyle name="Millares 2 3 2 4 3 2 2" xfId="6838" xr:uid="{00000000-0005-0000-0000-0000C81C0000}"/>
    <cellStyle name="Millares 2 3 2 4 3 2 2 2" xfId="11215" xr:uid="{00000000-0005-0000-0000-0000C91C0000}"/>
    <cellStyle name="Millares 2 3 2 4 3 2 2 2 2" xfId="19968" xr:uid="{00000000-0005-0000-0000-0000CA1C0000}"/>
    <cellStyle name="Millares 2 3 2 4 3 2 2 2 2 2" xfId="37473" xr:uid="{04BA2A04-6206-4403-B16C-F8EAE2A72D88}"/>
    <cellStyle name="Millares 2 3 2 4 3 2 2 2 3" xfId="28721" xr:uid="{7350E596-AD47-494D-97CF-DAED625C992B}"/>
    <cellStyle name="Millares 2 3 2 4 3 2 2 3" xfId="15592" xr:uid="{00000000-0005-0000-0000-0000CB1C0000}"/>
    <cellStyle name="Millares 2 3 2 4 3 2 2 3 2" xfId="33097" xr:uid="{8510C7C3-9C8C-4062-A402-B1F7D252131E}"/>
    <cellStyle name="Millares 2 3 2 4 3 2 2 4" xfId="24345" xr:uid="{16C91040-BC03-4DD4-BCD5-FECC2B1B1A98}"/>
    <cellStyle name="Millares 2 3 2 4 3 2 3" xfId="9027" xr:uid="{00000000-0005-0000-0000-0000CC1C0000}"/>
    <cellStyle name="Millares 2 3 2 4 3 2 3 2" xfId="17780" xr:uid="{00000000-0005-0000-0000-0000CD1C0000}"/>
    <cellStyle name="Millares 2 3 2 4 3 2 3 2 2" xfId="35285" xr:uid="{5240C6D7-52B1-4EF1-9061-C63D1D5494DC}"/>
    <cellStyle name="Millares 2 3 2 4 3 2 3 3" xfId="26533" xr:uid="{30C7F49A-B896-4495-A1CE-40B6C74D66C8}"/>
    <cellStyle name="Millares 2 3 2 4 3 2 4" xfId="13404" xr:uid="{00000000-0005-0000-0000-0000CE1C0000}"/>
    <cellStyle name="Millares 2 3 2 4 3 2 4 2" xfId="30909" xr:uid="{59D8AFDA-8411-4BD8-9CFA-08FAE1A16100}"/>
    <cellStyle name="Millares 2 3 2 4 3 2 5" xfId="22157" xr:uid="{0DF042A0-BF01-47A9-BBD3-FA4D878C77D0}"/>
    <cellStyle name="Millares 2 3 2 4 3 3" xfId="5744" xr:uid="{00000000-0005-0000-0000-0000CF1C0000}"/>
    <cellStyle name="Millares 2 3 2 4 3 3 2" xfId="10121" xr:uid="{00000000-0005-0000-0000-0000D01C0000}"/>
    <cellStyle name="Millares 2 3 2 4 3 3 2 2" xfId="18874" xr:uid="{00000000-0005-0000-0000-0000D11C0000}"/>
    <cellStyle name="Millares 2 3 2 4 3 3 2 2 2" xfId="36379" xr:uid="{7A807CD8-9FEA-49D8-8573-CFBF8422D2B2}"/>
    <cellStyle name="Millares 2 3 2 4 3 3 2 3" xfId="27627" xr:uid="{5975B217-35DC-4E22-A138-59F856C164F8}"/>
    <cellStyle name="Millares 2 3 2 4 3 3 3" xfId="14498" xr:uid="{00000000-0005-0000-0000-0000D21C0000}"/>
    <cellStyle name="Millares 2 3 2 4 3 3 3 2" xfId="32003" xr:uid="{ECBE1331-B98C-4260-8931-DBAE536A4F27}"/>
    <cellStyle name="Millares 2 3 2 4 3 3 4" xfId="23251" xr:uid="{BF2FF835-1FD3-4754-B1D9-82AE2BD1DC6A}"/>
    <cellStyle name="Millares 2 3 2 4 3 4" xfId="7933" xr:uid="{00000000-0005-0000-0000-0000D31C0000}"/>
    <cellStyle name="Millares 2 3 2 4 3 4 2" xfId="16686" xr:uid="{00000000-0005-0000-0000-0000D41C0000}"/>
    <cellStyle name="Millares 2 3 2 4 3 4 2 2" xfId="34191" xr:uid="{EFC987F0-B338-4114-AE7E-B1DBD5305B3E}"/>
    <cellStyle name="Millares 2 3 2 4 3 4 3" xfId="25439" xr:uid="{425A1510-E03B-47FF-99FF-2BC9D5B81686}"/>
    <cellStyle name="Millares 2 3 2 4 3 5" xfId="12310" xr:uid="{00000000-0005-0000-0000-0000D51C0000}"/>
    <cellStyle name="Millares 2 3 2 4 3 5 2" xfId="29815" xr:uid="{CCFD102F-8824-44C0-B3A2-B8AB3ED96613}"/>
    <cellStyle name="Millares 2 3 2 4 3 6" xfId="21063" xr:uid="{E78A6483-02DE-4667-B6FD-9B17EF00EDCF}"/>
    <cellStyle name="Millares 2 3 2 4 4" xfId="4101" xr:uid="{00000000-0005-0000-0000-0000D61C0000}"/>
    <cellStyle name="Millares 2 3 2 4 4 2" xfId="6290" xr:uid="{00000000-0005-0000-0000-0000D71C0000}"/>
    <cellStyle name="Millares 2 3 2 4 4 2 2" xfId="10667" xr:uid="{00000000-0005-0000-0000-0000D81C0000}"/>
    <cellStyle name="Millares 2 3 2 4 4 2 2 2" xfId="19420" xr:uid="{00000000-0005-0000-0000-0000D91C0000}"/>
    <cellStyle name="Millares 2 3 2 4 4 2 2 2 2" xfId="36925" xr:uid="{A6190633-6F13-473B-A402-82D81BC58027}"/>
    <cellStyle name="Millares 2 3 2 4 4 2 2 3" xfId="28173" xr:uid="{F07877CA-9C5B-4A05-A513-B958351627D8}"/>
    <cellStyle name="Millares 2 3 2 4 4 2 3" xfId="15044" xr:uid="{00000000-0005-0000-0000-0000DA1C0000}"/>
    <cellStyle name="Millares 2 3 2 4 4 2 3 2" xfId="32549" xr:uid="{13B3AFE4-DF9C-4C57-9608-9D4274AB271D}"/>
    <cellStyle name="Millares 2 3 2 4 4 2 4" xfId="23797" xr:uid="{E756DB5F-5C2D-4370-8B87-7146D88D636A}"/>
    <cellStyle name="Millares 2 3 2 4 4 3" xfId="8479" xr:uid="{00000000-0005-0000-0000-0000DB1C0000}"/>
    <cellStyle name="Millares 2 3 2 4 4 3 2" xfId="17232" xr:uid="{00000000-0005-0000-0000-0000DC1C0000}"/>
    <cellStyle name="Millares 2 3 2 4 4 3 2 2" xfId="34737" xr:uid="{BA690361-9960-409F-AE15-291C817254D6}"/>
    <cellStyle name="Millares 2 3 2 4 4 3 3" xfId="25985" xr:uid="{02939A8E-6BC1-4A7A-8E13-E55DC093F9D6}"/>
    <cellStyle name="Millares 2 3 2 4 4 4" xfId="12856" xr:uid="{00000000-0005-0000-0000-0000DD1C0000}"/>
    <cellStyle name="Millares 2 3 2 4 4 4 2" xfId="30361" xr:uid="{AA476A99-8857-410A-A745-79D3189BC9D0}"/>
    <cellStyle name="Millares 2 3 2 4 4 5" xfId="21609" xr:uid="{9C9F5EDF-52FD-4E64-B8AE-91F1B79B5A0A}"/>
    <cellStyle name="Millares 2 3 2 4 5" xfId="5196" xr:uid="{00000000-0005-0000-0000-0000DE1C0000}"/>
    <cellStyle name="Millares 2 3 2 4 5 2" xfId="9573" xr:uid="{00000000-0005-0000-0000-0000DF1C0000}"/>
    <cellStyle name="Millares 2 3 2 4 5 2 2" xfId="18326" xr:uid="{00000000-0005-0000-0000-0000E01C0000}"/>
    <cellStyle name="Millares 2 3 2 4 5 2 2 2" xfId="35831" xr:uid="{3FC0610B-A115-4310-9D55-C5721B82B8E3}"/>
    <cellStyle name="Millares 2 3 2 4 5 2 3" xfId="27079" xr:uid="{469CFD86-6129-4DB5-A7DD-82117B495E2A}"/>
    <cellStyle name="Millares 2 3 2 4 5 3" xfId="13950" xr:uid="{00000000-0005-0000-0000-0000E11C0000}"/>
    <cellStyle name="Millares 2 3 2 4 5 3 2" xfId="31455" xr:uid="{CE08A73E-BF69-4CD0-AF31-222FCFEC31CF}"/>
    <cellStyle name="Millares 2 3 2 4 5 4" xfId="22703" xr:uid="{34848215-81B4-4085-9144-5DD6DFBAFF9D}"/>
    <cellStyle name="Millares 2 3 2 4 6" xfId="7385" xr:uid="{00000000-0005-0000-0000-0000E21C0000}"/>
    <cellStyle name="Millares 2 3 2 4 6 2" xfId="16138" xr:uid="{00000000-0005-0000-0000-0000E31C0000}"/>
    <cellStyle name="Millares 2 3 2 4 6 2 2" xfId="33643" xr:uid="{EF6676D8-238A-4BA8-9280-0DC418B065C2}"/>
    <cellStyle name="Millares 2 3 2 4 6 3" xfId="24891" xr:uid="{FDE34AA1-36D3-4765-A56E-063C5EAED13D}"/>
    <cellStyle name="Millares 2 3 2 4 7" xfId="11762" xr:uid="{00000000-0005-0000-0000-0000E41C0000}"/>
    <cellStyle name="Millares 2 3 2 4 7 2" xfId="29267" xr:uid="{D172AE42-2690-40A1-8B05-4F21A77347A8}"/>
    <cellStyle name="Millares 2 3 2 4 8" xfId="20515" xr:uid="{02CDAB4A-DB13-4BC3-929F-1B8F57335182}"/>
    <cellStyle name="Millares 2 3 2 5" xfId="2885" xr:uid="{00000000-0005-0000-0000-0000E51C0000}"/>
    <cellStyle name="Millares 2 3 2 5 2" xfId="3164" xr:uid="{00000000-0005-0000-0000-0000E61C0000}"/>
    <cellStyle name="Millares 2 3 2 5 2 2" xfId="3717" xr:uid="{00000000-0005-0000-0000-0000E71C0000}"/>
    <cellStyle name="Millares 2 3 2 5 2 2 2" xfId="4813" xr:uid="{00000000-0005-0000-0000-0000E81C0000}"/>
    <cellStyle name="Millares 2 3 2 5 2 2 2 2" xfId="7002" xr:uid="{00000000-0005-0000-0000-0000E91C0000}"/>
    <cellStyle name="Millares 2 3 2 5 2 2 2 2 2" xfId="11379" xr:uid="{00000000-0005-0000-0000-0000EA1C0000}"/>
    <cellStyle name="Millares 2 3 2 5 2 2 2 2 2 2" xfId="20132" xr:uid="{00000000-0005-0000-0000-0000EB1C0000}"/>
    <cellStyle name="Millares 2 3 2 5 2 2 2 2 2 2 2" xfId="37637" xr:uid="{9D0D938F-A4E7-4D63-A1A7-53E73A40C6FB}"/>
    <cellStyle name="Millares 2 3 2 5 2 2 2 2 2 3" xfId="28885" xr:uid="{6103EE27-EF3B-42A8-9D2C-E63527E2A80E}"/>
    <cellStyle name="Millares 2 3 2 5 2 2 2 2 3" xfId="15756" xr:uid="{00000000-0005-0000-0000-0000EC1C0000}"/>
    <cellStyle name="Millares 2 3 2 5 2 2 2 2 3 2" xfId="33261" xr:uid="{A536C9B8-5583-4358-B2C3-81F1099B3CD3}"/>
    <cellStyle name="Millares 2 3 2 5 2 2 2 2 4" xfId="24509" xr:uid="{3F9FCC48-866D-43C1-9956-9688ABB0F7C0}"/>
    <cellStyle name="Millares 2 3 2 5 2 2 2 3" xfId="9191" xr:uid="{00000000-0005-0000-0000-0000ED1C0000}"/>
    <cellStyle name="Millares 2 3 2 5 2 2 2 3 2" xfId="17944" xr:uid="{00000000-0005-0000-0000-0000EE1C0000}"/>
    <cellStyle name="Millares 2 3 2 5 2 2 2 3 2 2" xfId="35449" xr:uid="{37C10AAB-A5DA-4FDF-804B-CE36DA9AF729}"/>
    <cellStyle name="Millares 2 3 2 5 2 2 2 3 3" xfId="26697" xr:uid="{2E6B131A-855C-4725-A851-632F864A36C2}"/>
    <cellStyle name="Millares 2 3 2 5 2 2 2 4" xfId="13568" xr:uid="{00000000-0005-0000-0000-0000EF1C0000}"/>
    <cellStyle name="Millares 2 3 2 5 2 2 2 4 2" xfId="31073" xr:uid="{6BC4AD7C-4050-4F70-950C-AC01EC77903A}"/>
    <cellStyle name="Millares 2 3 2 5 2 2 2 5" xfId="22321" xr:uid="{3EF374AB-958C-4650-874A-021906A4FBCF}"/>
    <cellStyle name="Millares 2 3 2 5 2 2 3" xfId="5908" xr:uid="{00000000-0005-0000-0000-0000F01C0000}"/>
    <cellStyle name="Millares 2 3 2 5 2 2 3 2" xfId="10285" xr:uid="{00000000-0005-0000-0000-0000F11C0000}"/>
    <cellStyle name="Millares 2 3 2 5 2 2 3 2 2" xfId="19038" xr:uid="{00000000-0005-0000-0000-0000F21C0000}"/>
    <cellStyle name="Millares 2 3 2 5 2 2 3 2 2 2" xfId="36543" xr:uid="{8424FF41-78CB-460B-B5A2-240B35106EF6}"/>
    <cellStyle name="Millares 2 3 2 5 2 2 3 2 3" xfId="27791" xr:uid="{811ADE9F-B00F-40B8-AF02-46441280BB04}"/>
    <cellStyle name="Millares 2 3 2 5 2 2 3 3" xfId="14662" xr:uid="{00000000-0005-0000-0000-0000F31C0000}"/>
    <cellStyle name="Millares 2 3 2 5 2 2 3 3 2" xfId="32167" xr:uid="{75715DDB-74BB-4391-BE6D-FB2C72952044}"/>
    <cellStyle name="Millares 2 3 2 5 2 2 3 4" xfId="23415" xr:uid="{8B9B696A-5B33-46F9-A911-9381D3F99E40}"/>
    <cellStyle name="Millares 2 3 2 5 2 2 4" xfId="8097" xr:uid="{00000000-0005-0000-0000-0000F41C0000}"/>
    <cellStyle name="Millares 2 3 2 5 2 2 4 2" xfId="16850" xr:uid="{00000000-0005-0000-0000-0000F51C0000}"/>
    <cellStyle name="Millares 2 3 2 5 2 2 4 2 2" xfId="34355" xr:uid="{62EA13D6-46D3-4BED-80D7-65A4D81D1CF8}"/>
    <cellStyle name="Millares 2 3 2 5 2 2 4 3" xfId="25603" xr:uid="{996D1523-58AA-4C92-9582-CBA556751931}"/>
    <cellStyle name="Millares 2 3 2 5 2 2 5" xfId="12474" xr:uid="{00000000-0005-0000-0000-0000F61C0000}"/>
    <cellStyle name="Millares 2 3 2 5 2 2 5 2" xfId="29979" xr:uid="{00B5C930-3791-44BE-AB02-712009057FA4}"/>
    <cellStyle name="Millares 2 3 2 5 2 2 6" xfId="21227" xr:uid="{E0E268AD-5A97-4D45-A9EE-1B2B7954DFDC}"/>
    <cellStyle name="Millares 2 3 2 5 2 3" xfId="4265" xr:uid="{00000000-0005-0000-0000-0000F71C0000}"/>
    <cellStyle name="Millares 2 3 2 5 2 3 2" xfId="6454" xr:uid="{00000000-0005-0000-0000-0000F81C0000}"/>
    <cellStyle name="Millares 2 3 2 5 2 3 2 2" xfId="10831" xr:uid="{00000000-0005-0000-0000-0000F91C0000}"/>
    <cellStyle name="Millares 2 3 2 5 2 3 2 2 2" xfId="19584" xr:uid="{00000000-0005-0000-0000-0000FA1C0000}"/>
    <cellStyle name="Millares 2 3 2 5 2 3 2 2 2 2" xfId="37089" xr:uid="{1A3F3867-41B2-44E1-A866-2891C28237D1}"/>
    <cellStyle name="Millares 2 3 2 5 2 3 2 2 3" xfId="28337" xr:uid="{FE42E98D-D182-459F-9818-BACE61C6E7CB}"/>
    <cellStyle name="Millares 2 3 2 5 2 3 2 3" xfId="15208" xr:uid="{00000000-0005-0000-0000-0000FB1C0000}"/>
    <cellStyle name="Millares 2 3 2 5 2 3 2 3 2" xfId="32713" xr:uid="{B34D44E0-ECB2-4D66-A0E3-616C991C5326}"/>
    <cellStyle name="Millares 2 3 2 5 2 3 2 4" xfId="23961" xr:uid="{CD90D75D-66D6-49AD-AFF0-C917C041516B}"/>
    <cellStyle name="Millares 2 3 2 5 2 3 3" xfId="8643" xr:uid="{00000000-0005-0000-0000-0000FC1C0000}"/>
    <cellStyle name="Millares 2 3 2 5 2 3 3 2" xfId="17396" xr:uid="{00000000-0005-0000-0000-0000FD1C0000}"/>
    <cellStyle name="Millares 2 3 2 5 2 3 3 2 2" xfId="34901" xr:uid="{2487D86E-D40F-4623-8223-65524E7AD85E}"/>
    <cellStyle name="Millares 2 3 2 5 2 3 3 3" xfId="26149" xr:uid="{0D136797-C482-4C64-B961-EBE734E0F7E0}"/>
    <cellStyle name="Millares 2 3 2 5 2 3 4" xfId="13020" xr:uid="{00000000-0005-0000-0000-0000FE1C0000}"/>
    <cellStyle name="Millares 2 3 2 5 2 3 4 2" xfId="30525" xr:uid="{7EBC333F-01BD-4BDA-A97F-65732299F5F8}"/>
    <cellStyle name="Millares 2 3 2 5 2 3 5" xfId="21773" xr:uid="{F5480EB9-FC1C-47CC-BDAF-B9EFA86E190C}"/>
    <cellStyle name="Millares 2 3 2 5 2 4" xfId="5360" xr:uid="{00000000-0005-0000-0000-0000FF1C0000}"/>
    <cellStyle name="Millares 2 3 2 5 2 4 2" xfId="9737" xr:uid="{00000000-0005-0000-0000-0000001D0000}"/>
    <cellStyle name="Millares 2 3 2 5 2 4 2 2" xfId="18490" xr:uid="{00000000-0005-0000-0000-0000011D0000}"/>
    <cellStyle name="Millares 2 3 2 5 2 4 2 2 2" xfId="35995" xr:uid="{810F3BBA-FEE0-4E1C-A7AC-42A4B81188B2}"/>
    <cellStyle name="Millares 2 3 2 5 2 4 2 3" xfId="27243" xr:uid="{9AF28F11-D226-4C57-8B88-611EBA884370}"/>
    <cellStyle name="Millares 2 3 2 5 2 4 3" xfId="14114" xr:uid="{00000000-0005-0000-0000-0000021D0000}"/>
    <cellStyle name="Millares 2 3 2 5 2 4 3 2" xfId="31619" xr:uid="{5DFF74A8-7A17-4153-8178-2776E949AA7F}"/>
    <cellStyle name="Millares 2 3 2 5 2 4 4" xfId="22867" xr:uid="{A02DB6CB-8D5E-43A3-8418-FE2D78FC4626}"/>
    <cellStyle name="Millares 2 3 2 5 2 5" xfId="7549" xr:uid="{00000000-0005-0000-0000-0000031D0000}"/>
    <cellStyle name="Millares 2 3 2 5 2 5 2" xfId="16302" xr:uid="{00000000-0005-0000-0000-0000041D0000}"/>
    <cellStyle name="Millares 2 3 2 5 2 5 2 2" xfId="33807" xr:uid="{EB182333-0E7C-4C67-9571-CFCDF6205A6F}"/>
    <cellStyle name="Millares 2 3 2 5 2 5 3" xfId="25055" xr:uid="{C69CE00A-E405-49F8-8920-212108DB0F8D}"/>
    <cellStyle name="Millares 2 3 2 5 2 6" xfId="11926" xr:uid="{00000000-0005-0000-0000-0000051D0000}"/>
    <cellStyle name="Millares 2 3 2 5 2 6 2" xfId="29431" xr:uid="{554CF985-DD7F-475C-9592-D4B602A74770}"/>
    <cellStyle name="Millares 2 3 2 5 2 7" xfId="20679" xr:uid="{55BA075F-F9F0-47F1-8BF8-F54BAFA224AB}"/>
    <cellStyle name="Millares 2 3 2 5 3" xfId="3443" xr:uid="{00000000-0005-0000-0000-0000061D0000}"/>
    <cellStyle name="Millares 2 3 2 5 3 2" xfId="4539" xr:uid="{00000000-0005-0000-0000-0000071D0000}"/>
    <cellStyle name="Millares 2 3 2 5 3 2 2" xfId="6728" xr:uid="{00000000-0005-0000-0000-0000081D0000}"/>
    <cellStyle name="Millares 2 3 2 5 3 2 2 2" xfId="11105" xr:uid="{00000000-0005-0000-0000-0000091D0000}"/>
    <cellStyle name="Millares 2 3 2 5 3 2 2 2 2" xfId="19858" xr:uid="{00000000-0005-0000-0000-00000A1D0000}"/>
    <cellStyle name="Millares 2 3 2 5 3 2 2 2 2 2" xfId="37363" xr:uid="{E1FECD70-9AAF-4F1E-92F7-5AEC3DBA36D1}"/>
    <cellStyle name="Millares 2 3 2 5 3 2 2 2 3" xfId="28611" xr:uid="{AFFEE0A8-3762-4CE6-BEB6-5B918210A138}"/>
    <cellStyle name="Millares 2 3 2 5 3 2 2 3" xfId="15482" xr:uid="{00000000-0005-0000-0000-00000B1D0000}"/>
    <cellStyle name="Millares 2 3 2 5 3 2 2 3 2" xfId="32987" xr:uid="{45F61FC3-7F96-4430-809E-1067F85CC050}"/>
    <cellStyle name="Millares 2 3 2 5 3 2 2 4" xfId="24235" xr:uid="{3BFB888A-7FFD-480E-9957-2E79EEC07B82}"/>
    <cellStyle name="Millares 2 3 2 5 3 2 3" xfId="8917" xr:uid="{00000000-0005-0000-0000-00000C1D0000}"/>
    <cellStyle name="Millares 2 3 2 5 3 2 3 2" xfId="17670" xr:uid="{00000000-0005-0000-0000-00000D1D0000}"/>
    <cellStyle name="Millares 2 3 2 5 3 2 3 2 2" xfId="35175" xr:uid="{9BBFD2E4-22EF-4A4B-AE08-0C550EC6ABA9}"/>
    <cellStyle name="Millares 2 3 2 5 3 2 3 3" xfId="26423" xr:uid="{DD3B65A9-BE49-4243-8FB2-A28BFAB4EB2C}"/>
    <cellStyle name="Millares 2 3 2 5 3 2 4" xfId="13294" xr:uid="{00000000-0005-0000-0000-00000E1D0000}"/>
    <cellStyle name="Millares 2 3 2 5 3 2 4 2" xfId="30799" xr:uid="{E02C13A4-7612-4B22-9BCC-052FAC077544}"/>
    <cellStyle name="Millares 2 3 2 5 3 2 5" xfId="22047" xr:uid="{17FB16B1-FF46-427E-BB4F-BF6E9D23D9C5}"/>
    <cellStyle name="Millares 2 3 2 5 3 3" xfId="5634" xr:uid="{00000000-0005-0000-0000-00000F1D0000}"/>
    <cellStyle name="Millares 2 3 2 5 3 3 2" xfId="10011" xr:uid="{00000000-0005-0000-0000-0000101D0000}"/>
    <cellStyle name="Millares 2 3 2 5 3 3 2 2" xfId="18764" xr:uid="{00000000-0005-0000-0000-0000111D0000}"/>
    <cellStyle name="Millares 2 3 2 5 3 3 2 2 2" xfId="36269" xr:uid="{D4191D06-FC37-44A3-98A4-6315DC531EE4}"/>
    <cellStyle name="Millares 2 3 2 5 3 3 2 3" xfId="27517" xr:uid="{ADA96106-E48D-4DBA-B57F-ED2CFC1E992E}"/>
    <cellStyle name="Millares 2 3 2 5 3 3 3" xfId="14388" xr:uid="{00000000-0005-0000-0000-0000121D0000}"/>
    <cellStyle name="Millares 2 3 2 5 3 3 3 2" xfId="31893" xr:uid="{575FC640-0296-4219-8D16-87C2306330C9}"/>
    <cellStyle name="Millares 2 3 2 5 3 3 4" xfId="23141" xr:uid="{5AAB27EB-051E-41FB-963F-C49DA1A777F3}"/>
    <cellStyle name="Millares 2 3 2 5 3 4" xfId="7823" xr:uid="{00000000-0005-0000-0000-0000131D0000}"/>
    <cellStyle name="Millares 2 3 2 5 3 4 2" xfId="16576" xr:uid="{00000000-0005-0000-0000-0000141D0000}"/>
    <cellStyle name="Millares 2 3 2 5 3 4 2 2" xfId="34081" xr:uid="{95FA4B40-A00B-407E-A920-97E53036BF56}"/>
    <cellStyle name="Millares 2 3 2 5 3 4 3" xfId="25329" xr:uid="{CDA594F6-DB35-49EC-8A3B-50FD5491C985}"/>
    <cellStyle name="Millares 2 3 2 5 3 5" xfId="12200" xr:uid="{00000000-0005-0000-0000-0000151D0000}"/>
    <cellStyle name="Millares 2 3 2 5 3 5 2" xfId="29705" xr:uid="{AB2B3395-EF8F-4D06-A407-B3FB5BE9410E}"/>
    <cellStyle name="Millares 2 3 2 5 3 6" xfId="20953" xr:uid="{CC0FE8C3-F55A-4B2F-914D-A47E5D0FB5F0}"/>
    <cellStyle name="Millares 2 3 2 5 4" xfId="3991" xr:uid="{00000000-0005-0000-0000-0000161D0000}"/>
    <cellStyle name="Millares 2 3 2 5 4 2" xfId="6180" xr:uid="{00000000-0005-0000-0000-0000171D0000}"/>
    <cellStyle name="Millares 2 3 2 5 4 2 2" xfId="10557" xr:uid="{00000000-0005-0000-0000-0000181D0000}"/>
    <cellStyle name="Millares 2 3 2 5 4 2 2 2" xfId="19310" xr:uid="{00000000-0005-0000-0000-0000191D0000}"/>
    <cellStyle name="Millares 2 3 2 5 4 2 2 2 2" xfId="36815" xr:uid="{809D7A0B-5C69-40C3-AB0A-6F5D0A557769}"/>
    <cellStyle name="Millares 2 3 2 5 4 2 2 3" xfId="28063" xr:uid="{3AA2DF78-FAF6-46F3-92F6-584B9A67BBB7}"/>
    <cellStyle name="Millares 2 3 2 5 4 2 3" xfId="14934" xr:uid="{00000000-0005-0000-0000-00001A1D0000}"/>
    <cellStyle name="Millares 2 3 2 5 4 2 3 2" xfId="32439" xr:uid="{59F85E78-3620-4D5A-98DD-078346FDF171}"/>
    <cellStyle name="Millares 2 3 2 5 4 2 4" xfId="23687" xr:uid="{9DDA557A-C7A6-4D40-91B4-0C313881C630}"/>
    <cellStyle name="Millares 2 3 2 5 4 3" xfId="8369" xr:uid="{00000000-0005-0000-0000-00001B1D0000}"/>
    <cellStyle name="Millares 2 3 2 5 4 3 2" xfId="17122" xr:uid="{00000000-0005-0000-0000-00001C1D0000}"/>
    <cellStyle name="Millares 2 3 2 5 4 3 2 2" xfId="34627" xr:uid="{A4733091-0B16-4F63-996B-E1FD33DB8E15}"/>
    <cellStyle name="Millares 2 3 2 5 4 3 3" xfId="25875" xr:uid="{ADFCD0EA-7A84-4DCF-983B-F72B5D0B0CF0}"/>
    <cellStyle name="Millares 2 3 2 5 4 4" xfId="12746" xr:uid="{00000000-0005-0000-0000-00001D1D0000}"/>
    <cellStyle name="Millares 2 3 2 5 4 4 2" xfId="30251" xr:uid="{EC1D9D9B-0DB7-4FAA-B65D-E8D0DC6FCFF5}"/>
    <cellStyle name="Millares 2 3 2 5 4 5" xfId="21499" xr:uid="{B7D9C371-A1D0-44FB-B80B-674F7A6F91B8}"/>
    <cellStyle name="Millares 2 3 2 5 5" xfId="5086" xr:uid="{00000000-0005-0000-0000-00001E1D0000}"/>
    <cellStyle name="Millares 2 3 2 5 5 2" xfId="9463" xr:uid="{00000000-0005-0000-0000-00001F1D0000}"/>
    <cellStyle name="Millares 2 3 2 5 5 2 2" xfId="18216" xr:uid="{00000000-0005-0000-0000-0000201D0000}"/>
    <cellStyle name="Millares 2 3 2 5 5 2 2 2" xfId="35721" xr:uid="{B03E18FE-FEC6-4DB6-B0E7-04171BB4CC29}"/>
    <cellStyle name="Millares 2 3 2 5 5 2 3" xfId="26969" xr:uid="{C6CCD817-CACF-4933-8BE0-962031EED11F}"/>
    <cellStyle name="Millares 2 3 2 5 5 3" xfId="13840" xr:uid="{00000000-0005-0000-0000-0000211D0000}"/>
    <cellStyle name="Millares 2 3 2 5 5 3 2" xfId="31345" xr:uid="{20371D0F-DF09-46D2-A32A-B3EBBE3E042E}"/>
    <cellStyle name="Millares 2 3 2 5 5 4" xfId="22593" xr:uid="{A1207FB3-F006-4A13-AA0C-3E47857A8E24}"/>
    <cellStyle name="Millares 2 3 2 5 6" xfId="7275" xr:uid="{00000000-0005-0000-0000-0000221D0000}"/>
    <cellStyle name="Millares 2 3 2 5 6 2" xfId="16028" xr:uid="{00000000-0005-0000-0000-0000231D0000}"/>
    <cellStyle name="Millares 2 3 2 5 6 2 2" xfId="33533" xr:uid="{214826DF-AE7F-4292-8515-F8FFAD8D205C}"/>
    <cellStyle name="Millares 2 3 2 5 6 3" xfId="24781" xr:uid="{7C0101C2-2CB4-48EF-A408-96E4C958D3E7}"/>
    <cellStyle name="Millares 2 3 2 5 7" xfId="11652" xr:uid="{00000000-0005-0000-0000-0000241D0000}"/>
    <cellStyle name="Millares 2 3 2 5 7 2" xfId="29157" xr:uid="{2E81959A-AADA-42A2-BDDF-D2CCC423DD1C}"/>
    <cellStyle name="Millares 2 3 2 5 8" xfId="20405" xr:uid="{B4EA947E-655D-4B4A-9AE5-AF66265A6F39}"/>
    <cellStyle name="Millares 2 3 2 6" xfId="3114" xr:uid="{00000000-0005-0000-0000-0000251D0000}"/>
    <cellStyle name="Millares 2 3 2 6 2" xfId="3668" xr:uid="{00000000-0005-0000-0000-0000261D0000}"/>
    <cellStyle name="Millares 2 3 2 6 2 2" xfId="4764" xr:uid="{00000000-0005-0000-0000-0000271D0000}"/>
    <cellStyle name="Millares 2 3 2 6 2 2 2" xfId="6953" xr:uid="{00000000-0005-0000-0000-0000281D0000}"/>
    <cellStyle name="Millares 2 3 2 6 2 2 2 2" xfId="11330" xr:uid="{00000000-0005-0000-0000-0000291D0000}"/>
    <cellStyle name="Millares 2 3 2 6 2 2 2 2 2" xfId="20083" xr:uid="{00000000-0005-0000-0000-00002A1D0000}"/>
    <cellStyle name="Millares 2 3 2 6 2 2 2 2 2 2" xfId="37588" xr:uid="{290074F7-5684-4D44-A209-EF6F32E510C2}"/>
    <cellStyle name="Millares 2 3 2 6 2 2 2 2 3" xfId="28836" xr:uid="{BDDBC888-9260-42C4-8F43-810CE08BECCF}"/>
    <cellStyle name="Millares 2 3 2 6 2 2 2 3" xfId="15707" xr:uid="{00000000-0005-0000-0000-00002B1D0000}"/>
    <cellStyle name="Millares 2 3 2 6 2 2 2 3 2" xfId="33212" xr:uid="{9F6C49A7-7695-4E5C-B90B-636A666ACE0D}"/>
    <cellStyle name="Millares 2 3 2 6 2 2 2 4" xfId="24460" xr:uid="{114650E2-D181-4290-8CAB-4B19972E69C0}"/>
    <cellStyle name="Millares 2 3 2 6 2 2 3" xfId="9142" xr:uid="{00000000-0005-0000-0000-00002C1D0000}"/>
    <cellStyle name="Millares 2 3 2 6 2 2 3 2" xfId="17895" xr:uid="{00000000-0005-0000-0000-00002D1D0000}"/>
    <cellStyle name="Millares 2 3 2 6 2 2 3 2 2" xfId="35400" xr:uid="{C10E20F2-7DCA-4C5C-953F-DD8BD8B0408E}"/>
    <cellStyle name="Millares 2 3 2 6 2 2 3 3" xfId="26648" xr:uid="{2905CFA6-ED4D-4A83-BD87-B3F595A44B21}"/>
    <cellStyle name="Millares 2 3 2 6 2 2 4" xfId="13519" xr:uid="{00000000-0005-0000-0000-00002E1D0000}"/>
    <cellStyle name="Millares 2 3 2 6 2 2 4 2" xfId="31024" xr:uid="{099F03EF-F74D-414C-9D19-DF148A8BF3DC}"/>
    <cellStyle name="Millares 2 3 2 6 2 2 5" xfId="22272" xr:uid="{329C96DF-34A3-4466-8BAC-759C2E8F9B6F}"/>
    <cellStyle name="Millares 2 3 2 6 2 3" xfId="5859" xr:uid="{00000000-0005-0000-0000-00002F1D0000}"/>
    <cellStyle name="Millares 2 3 2 6 2 3 2" xfId="10236" xr:uid="{00000000-0005-0000-0000-0000301D0000}"/>
    <cellStyle name="Millares 2 3 2 6 2 3 2 2" xfId="18989" xr:uid="{00000000-0005-0000-0000-0000311D0000}"/>
    <cellStyle name="Millares 2 3 2 6 2 3 2 2 2" xfId="36494" xr:uid="{27EDCB8B-2167-4F23-8ECC-D56D3EE73B9D}"/>
    <cellStyle name="Millares 2 3 2 6 2 3 2 3" xfId="27742" xr:uid="{3BD329BE-8106-4338-B51E-47EB81E478F3}"/>
    <cellStyle name="Millares 2 3 2 6 2 3 3" xfId="14613" xr:uid="{00000000-0005-0000-0000-0000321D0000}"/>
    <cellStyle name="Millares 2 3 2 6 2 3 3 2" xfId="32118" xr:uid="{CF6688B4-69AE-4C5C-9780-620EE95CCB24}"/>
    <cellStyle name="Millares 2 3 2 6 2 3 4" xfId="23366" xr:uid="{64E4B242-2569-46B1-BAF7-F09F60BD8E0A}"/>
    <cellStyle name="Millares 2 3 2 6 2 4" xfId="8048" xr:uid="{00000000-0005-0000-0000-0000331D0000}"/>
    <cellStyle name="Millares 2 3 2 6 2 4 2" xfId="16801" xr:uid="{00000000-0005-0000-0000-0000341D0000}"/>
    <cellStyle name="Millares 2 3 2 6 2 4 2 2" xfId="34306" xr:uid="{6C2CFA30-330F-446D-A8F0-1BC9946BD985}"/>
    <cellStyle name="Millares 2 3 2 6 2 4 3" xfId="25554" xr:uid="{87D6366E-DF42-4477-8510-9C2CF37C9411}"/>
    <cellStyle name="Millares 2 3 2 6 2 5" xfId="12425" xr:uid="{00000000-0005-0000-0000-0000351D0000}"/>
    <cellStyle name="Millares 2 3 2 6 2 5 2" xfId="29930" xr:uid="{3F1EB6BE-7705-4734-B5FE-768136623A88}"/>
    <cellStyle name="Millares 2 3 2 6 2 6" xfId="21178" xr:uid="{5706EE25-2645-4815-A7A3-F9E80C2E194F}"/>
    <cellStyle name="Millares 2 3 2 6 3" xfId="4216" xr:uid="{00000000-0005-0000-0000-0000361D0000}"/>
    <cellStyle name="Millares 2 3 2 6 3 2" xfId="6405" xr:uid="{00000000-0005-0000-0000-0000371D0000}"/>
    <cellStyle name="Millares 2 3 2 6 3 2 2" xfId="10782" xr:uid="{00000000-0005-0000-0000-0000381D0000}"/>
    <cellStyle name="Millares 2 3 2 6 3 2 2 2" xfId="19535" xr:uid="{00000000-0005-0000-0000-0000391D0000}"/>
    <cellStyle name="Millares 2 3 2 6 3 2 2 2 2" xfId="37040" xr:uid="{80BEF68C-4589-4533-B1FA-2551B7B49888}"/>
    <cellStyle name="Millares 2 3 2 6 3 2 2 3" xfId="28288" xr:uid="{21457C5F-A3BB-4AEF-8AA1-EA76ABA9A461}"/>
    <cellStyle name="Millares 2 3 2 6 3 2 3" xfId="15159" xr:uid="{00000000-0005-0000-0000-00003A1D0000}"/>
    <cellStyle name="Millares 2 3 2 6 3 2 3 2" xfId="32664" xr:uid="{668806DA-F6AB-4442-9707-9B8BAB90A420}"/>
    <cellStyle name="Millares 2 3 2 6 3 2 4" xfId="23912" xr:uid="{78E9FFBD-B4E7-492E-B80A-4465719FE79E}"/>
    <cellStyle name="Millares 2 3 2 6 3 3" xfId="8594" xr:uid="{00000000-0005-0000-0000-00003B1D0000}"/>
    <cellStyle name="Millares 2 3 2 6 3 3 2" xfId="17347" xr:uid="{00000000-0005-0000-0000-00003C1D0000}"/>
    <cellStyle name="Millares 2 3 2 6 3 3 2 2" xfId="34852" xr:uid="{93533A22-20DA-405C-A350-A9A38FC7DCAB}"/>
    <cellStyle name="Millares 2 3 2 6 3 3 3" xfId="26100" xr:uid="{B33CBF30-5136-421E-A096-936B5E2E7027}"/>
    <cellStyle name="Millares 2 3 2 6 3 4" xfId="12971" xr:uid="{00000000-0005-0000-0000-00003D1D0000}"/>
    <cellStyle name="Millares 2 3 2 6 3 4 2" xfId="30476" xr:uid="{2F57B53A-DBEF-4DA8-B34A-113BFD7E5A16}"/>
    <cellStyle name="Millares 2 3 2 6 3 5" xfId="21724" xr:uid="{BA39BB1A-5F9A-4745-8B3B-CE3C9B61363A}"/>
    <cellStyle name="Millares 2 3 2 6 4" xfId="5311" xr:uid="{00000000-0005-0000-0000-00003E1D0000}"/>
    <cellStyle name="Millares 2 3 2 6 4 2" xfId="9688" xr:uid="{00000000-0005-0000-0000-00003F1D0000}"/>
    <cellStyle name="Millares 2 3 2 6 4 2 2" xfId="18441" xr:uid="{00000000-0005-0000-0000-0000401D0000}"/>
    <cellStyle name="Millares 2 3 2 6 4 2 2 2" xfId="35946" xr:uid="{ED76F76C-D68D-4BDB-B102-86BD1E6F7A68}"/>
    <cellStyle name="Millares 2 3 2 6 4 2 3" xfId="27194" xr:uid="{5F96E71A-6CA9-4CCB-ACF3-540C8BBD22A3}"/>
    <cellStyle name="Millares 2 3 2 6 4 3" xfId="14065" xr:uid="{00000000-0005-0000-0000-0000411D0000}"/>
    <cellStyle name="Millares 2 3 2 6 4 3 2" xfId="31570" xr:uid="{4C1B0217-3C04-4429-973A-7ED22FC987FF}"/>
    <cellStyle name="Millares 2 3 2 6 4 4" xfId="22818" xr:uid="{FCFCA91C-7A23-417E-AA50-408FD18D4689}"/>
    <cellStyle name="Millares 2 3 2 6 5" xfId="7500" xr:uid="{00000000-0005-0000-0000-0000421D0000}"/>
    <cellStyle name="Millares 2 3 2 6 5 2" xfId="16253" xr:uid="{00000000-0005-0000-0000-0000431D0000}"/>
    <cellStyle name="Millares 2 3 2 6 5 2 2" xfId="33758" xr:uid="{B595F89A-3998-4558-9848-6AE462BC6AA7}"/>
    <cellStyle name="Millares 2 3 2 6 5 3" xfId="25006" xr:uid="{B314B051-4822-4615-ADCE-EEDEEB3EA61B}"/>
    <cellStyle name="Millares 2 3 2 6 6" xfId="11877" xr:uid="{00000000-0005-0000-0000-0000441D0000}"/>
    <cellStyle name="Millares 2 3 2 6 6 2" xfId="29382" xr:uid="{575D3AAA-8DA1-40BF-9502-F5FF73EF4902}"/>
    <cellStyle name="Millares 2 3 2 6 7" xfId="20630" xr:uid="{6D820196-2A0F-4B3B-A4E0-08F15999A3AA}"/>
    <cellStyle name="Millares 2 3 2 7" xfId="3393" xr:uid="{00000000-0005-0000-0000-0000451D0000}"/>
    <cellStyle name="Millares 2 3 2 7 2" xfId="4490" xr:uid="{00000000-0005-0000-0000-0000461D0000}"/>
    <cellStyle name="Millares 2 3 2 7 2 2" xfId="6679" xr:uid="{00000000-0005-0000-0000-0000471D0000}"/>
    <cellStyle name="Millares 2 3 2 7 2 2 2" xfId="11056" xr:uid="{00000000-0005-0000-0000-0000481D0000}"/>
    <cellStyle name="Millares 2 3 2 7 2 2 2 2" xfId="19809" xr:uid="{00000000-0005-0000-0000-0000491D0000}"/>
    <cellStyle name="Millares 2 3 2 7 2 2 2 2 2" xfId="37314" xr:uid="{0F97D7A6-AFA6-4C0D-887E-5EB114CDF1B7}"/>
    <cellStyle name="Millares 2 3 2 7 2 2 2 3" xfId="28562" xr:uid="{A4CB714D-4DAC-4CFD-ADAF-1F3E1CDDF8BF}"/>
    <cellStyle name="Millares 2 3 2 7 2 2 3" xfId="15433" xr:uid="{00000000-0005-0000-0000-00004A1D0000}"/>
    <cellStyle name="Millares 2 3 2 7 2 2 3 2" xfId="32938" xr:uid="{9AA02C34-E3C6-463D-8DD0-FCCEFC73826E}"/>
    <cellStyle name="Millares 2 3 2 7 2 2 4" xfId="24186" xr:uid="{BF174233-0212-43B1-912C-803533452C56}"/>
    <cellStyle name="Millares 2 3 2 7 2 3" xfId="8868" xr:uid="{00000000-0005-0000-0000-00004B1D0000}"/>
    <cellStyle name="Millares 2 3 2 7 2 3 2" xfId="17621" xr:uid="{00000000-0005-0000-0000-00004C1D0000}"/>
    <cellStyle name="Millares 2 3 2 7 2 3 2 2" xfId="35126" xr:uid="{195E9A7C-79FF-45DA-A8EA-D1603CA51EB0}"/>
    <cellStyle name="Millares 2 3 2 7 2 3 3" xfId="26374" xr:uid="{C2D0A46D-5E08-4959-9AC4-33404D7C5D60}"/>
    <cellStyle name="Millares 2 3 2 7 2 4" xfId="13245" xr:uid="{00000000-0005-0000-0000-00004D1D0000}"/>
    <cellStyle name="Millares 2 3 2 7 2 4 2" xfId="30750" xr:uid="{E79591ED-D441-4031-A477-AF768827CD71}"/>
    <cellStyle name="Millares 2 3 2 7 2 5" xfId="21998" xr:uid="{48B469D8-EB4E-4D43-8F1B-A7E25C1EF89F}"/>
    <cellStyle name="Millares 2 3 2 7 3" xfId="5585" xr:uid="{00000000-0005-0000-0000-00004E1D0000}"/>
    <cellStyle name="Millares 2 3 2 7 3 2" xfId="9962" xr:uid="{00000000-0005-0000-0000-00004F1D0000}"/>
    <cellStyle name="Millares 2 3 2 7 3 2 2" xfId="18715" xr:uid="{00000000-0005-0000-0000-0000501D0000}"/>
    <cellStyle name="Millares 2 3 2 7 3 2 2 2" xfId="36220" xr:uid="{7EC975B6-CF82-4E07-974C-EB5FCBA1A99A}"/>
    <cellStyle name="Millares 2 3 2 7 3 2 3" xfId="27468" xr:uid="{D28CED81-54EE-4C4C-861D-051E562D05AB}"/>
    <cellStyle name="Millares 2 3 2 7 3 3" xfId="14339" xr:uid="{00000000-0005-0000-0000-0000511D0000}"/>
    <cellStyle name="Millares 2 3 2 7 3 3 2" xfId="31844" xr:uid="{E46AB322-688B-4792-9464-3424804805E6}"/>
    <cellStyle name="Millares 2 3 2 7 3 4" xfId="23092" xr:uid="{D6C3ADC3-4403-4225-97CA-6C405330679B}"/>
    <cellStyle name="Millares 2 3 2 7 4" xfId="7774" xr:uid="{00000000-0005-0000-0000-0000521D0000}"/>
    <cellStyle name="Millares 2 3 2 7 4 2" xfId="16527" xr:uid="{00000000-0005-0000-0000-0000531D0000}"/>
    <cellStyle name="Millares 2 3 2 7 4 2 2" xfId="34032" xr:uid="{7E950C6D-8C8C-4F80-8EDA-6F8C091B4558}"/>
    <cellStyle name="Millares 2 3 2 7 4 3" xfId="25280" xr:uid="{72F06EA7-FBE0-4B42-A437-ECCAB254E275}"/>
    <cellStyle name="Millares 2 3 2 7 5" xfId="12151" xr:uid="{00000000-0005-0000-0000-0000541D0000}"/>
    <cellStyle name="Millares 2 3 2 7 5 2" xfId="29656" xr:uid="{B69DF271-313B-4E48-B38D-6AA99DBCF6F1}"/>
    <cellStyle name="Millares 2 3 2 7 6" xfId="20904" xr:uid="{ECF8B1F4-61C2-48DB-9D4C-679A11EEB96D}"/>
    <cellStyle name="Millares 2 3 2 8" xfId="3943" xr:uid="{00000000-0005-0000-0000-0000551D0000}"/>
    <cellStyle name="Millares 2 3 2 8 2" xfId="6132" xr:uid="{00000000-0005-0000-0000-0000561D0000}"/>
    <cellStyle name="Millares 2 3 2 8 2 2" xfId="10509" xr:uid="{00000000-0005-0000-0000-0000571D0000}"/>
    <cellStyle name="Millares 2 3 2 8 2 2 2" xfId="19262" xr:uid="{00000000-0005-0000-0000-0000581D0000}"/>
    <cellStyle name="Millares 2 3 2 8 2 2 2 2" xfId="36767" xr:uid="{0A9D7CA6-6806-49AC-B3DB-C1799214E18B}"/>
    <cellStyle name="Millares 2 3 2 8 2 2 3" xfId="28015" xr:uid="{CD1F0729-6386-4CBE-9EA6-A186BB677E15}"/>
    <cellStyle name="Millares 2 3 2 8 2 3" xfId="14886" xr:uid="{00000000-0005-0000-0000-0000591D0000}"/>
    <cellStyle name="Millares 2 3 2 8 2 3 2" xfId="32391" xr:uid="{01B12BCF-3DCE-458B-9EE8-90039C536505}"/>
    <cellStyle name="Millares 2 3 2 8 2 4" xfId="23639" xr:uid="{DB044EF6-486D-4826-BEA4-688DDB1472B3}"/>
    <cellStyle name="Millares 2 3 2 8 3" xfId="8321" xr:uid="{00000000-0005-0000-0000-00005A1D0000}"/>
    <cellStyle name="Millares 2 3 2 8 3 2" xfId="17074" xr:uid="{00000000-0005-0000-0000-00005B1D0000}"/>
    <cellStyle name="Millares 2 3 2 8 3 2 2" xfId="34579" xr:uid="{64D97EFE-D027-4039-BC6A-82E2A82572C8}"/>
    <cellStyle name="Millares 2 3 2 8 3 3" xfId="25827" xr:uid="{22CBA8FE-9F32-4B80-83C6-DF7A783C06AE}"/>
    <cellStyle name="Millares 2 3 2 8 4" xfId="12698" xr:uid="{00000000-0005-0000-0000-00005C1D0000}"/>
    <cellStyle name="Millares 2 3 2 8 4 2" xfId="30203" xr:uid="{71C19A40-A3D7-462E-A37C-7B7FDE757166}"/>
    <cellStyle name="Millares 2 3 2 8 5" xfId="21451" xr:uid="{17747876-012A-46A1-9082-CCD15EC2DD3F}"/>
    <cellStyle name="Millares 2 3 2 9" xfId="5038" xr:uid="{00000000-0005-0000-0000-00005D1D0000}"/>
    <cellStyle name="Millares 2 3 2 9 2" xfId="9415" xr:uid="{00000000-0005-0000-0000-00005E1D0000}"/>
    <cellStyle name="Millares 2 3 2 9 2 2" xfId="18168" xr:uid="{00000000-0005-0000-0000-00005F1D0000}"/>
    <cellStyle name="Millares 2 3 2 9 2 2 2" xfId="35673" xr:uid="{EF34478A-3E19-4BBB-BCF7-4797E71125BC}"/>
    <cellStyle name="Millares 2 3 2 9 2 3" xfId="26921" xr:uid="{553E09F3-6082-41D1-9238-EF57C30BCB15}"/>
    <cellStyle name="Millares 2 3 2 9 3" xfId="13792" xr:uid="{00000000-0005-0000-0000-0000601D0000}"/>
    <cellStyle name="Millares 2 3 2 9 3 2" xfId="31297" xr:uid="{573C1CB6-D192-4ADA-A925-E77378B4BFEA}"/>
    <cellStyle name="Millares 2 3 2 9 4" xfId="22545" xr:uid="{F0EDA83C-89E5-45D1-87B7-A3DB73ACF634}"/>
    <cellStyle name="Millares 2 3 3" xfId="216" xr:uid="{00000000-0005-0000-0000-0000611D0000}"/>
    <cellStyle name="Millares 2 3 3 10" xfId="11606" xr:uid="{00000000-0005-0000-0000-0000621D0000}"/>
    <cellStyle name="Millares 2 3 3 10 2" xfId="29111" xr:uid="{12192E93-BCAF-4FC4-96E7-A839335F00B9}"/>
    <cellStyle name="Millares 2 3 3 11" xfId="20359" xr:uid="{154AFB1A-8B4A-4F9F-85C4-357777EE51ED}"/>
    <cellStyle name="Millares 2 3 3 2" xfId="2945" xr:uid="{00000000-0005-0000-0000-0000631D0000}"/>
    <cellStyle name="Millares 2 3 3 2 2" xfId="3057" xr:uid="{00000000-0005-0000-0000-0000641D0000}"/>
    <cellStyle name="Millares 2 3 3 2 2 2" xfId="3333" xr:uid="{00000000-0005-0000-0000-0000651D0000}"/>
    <cellStyle name="Millares 2 3 3 2 2 2 2" xfId="3886" xr:uid="{00000000-0005-0000-0000-0000661D0000}"/>
    <cellStyle name="Millares 2 3 3 2 2 2 2 2" xfId="4982" xr:uid="{00000000-0005-0000-0000-0000671D0000}"/>
    <cellStyle name="Millares 2 3 3 2 2 2 2 2 2" xfId="7171" xr:uid="{00000000-0005-0000-0000-0000681D0000}"/>
    <cellStyle name="Millares 2 3 3 2 2 2 2 2 2 2" xfId="11548" xr:uid="{00000000-0005-0000-0000-0000691D0000}"/>
    <cellStyle name="Millares 2 3 3 2 2 2 2 2 2 2 2" xfId="20301" xr:uid="{00000000-0005-0000-0000-00006A1D0000}"/>
    <cellStyle name="Millares 2 3 3 2 2 2 2 2 2 2 2 2" xfId="37806" xr:uid="{1F50917A-AD00-4D71-A95F-FCD2E22FBF72}"/>
    <cellStyle name="Millares 2 3 3 2 2 2 2 2 2 2 3" xfId="29054" xr:uid="{E64CCE2A-007F-4FC6-9951-FB6CAE5E9780}"/>
    <cellStyle name="Millares 2 3 3 2 2 2 2 2 2 3" xfId="15925" xr:uid="{00000000-0005-0000-0000-00006B1D0000}"/>
    <cellStyle name="Millares 2 3 3 2 2 2 2 2 2 3 2" xfId="33430" xr:uid="{A734A3B6-8797-439D-AC32-EB73FF144074}"/>
    <cellStyle name="Millares 2 3 3 2 2 2 2 2 2 4" xfId="24678" xr:uid="{F9D56520-8208-41C4-ADB4-19C67464F66C}"/>
    <cellStyle name="Millares 2 3 3 2 2 2 2 2 3" xfId="9360" xr:uid="{00000000-0005-0000-0000-00006C1D0000}"/>
    <cellStyle name="Millares 2 3 3 2 2 2 2 2 3 2" xfId="18113" xr:uid="{00000000-0005-0000-0000-00006D1D0000}"/>
    <cellStyle name="Millares 2 3 3 2 2 2 2 2 3 2 2" xfId="35618" xr:uid="{88A8138D-DF20-43FD-B056-7019B819022B}"/>
    <cellStyle name="Millares 2 3 3 2 2 2 2 2 3 3" xfId="26866" xr:uid="{E9D930F8-57CB-4540-B2AB-7EE38C7ADED7}"/>
    <cellStyle name="Millares 2 3 3 2 2 2 2 2 4" xfId="13737" xr:uid="{00000000-0005-0000-0000-00006E1D0000}"/>
    <cellStyle name="Millares 2 3 3 2 2 2 2 2 4 2" xfId="31242" xr:uid="{B7BD2F32-8F2B-4E1B-B32D-BBDC73B9931C}"/>
    <cellStyle name="Millares 2 3 3 2 2 2 2 2 5" xfId="22490" xr:uid="{376F3D4D-530E-41C9-889F-6A15E0E5AA8A}"/>
    <cellStyle name="Millares 2 3 3 2 2 2 2 3" xfId="6077" xr:uid="{00000000-0005-0000-0000-00006F1D0000}"/>
    <cellStyle name="Millares 2 3 3 2 2 2 2 3 2" xfId="10454" xr:uid="{00000000-0005-0000-0000-0000701D0000}"/>
    <cellStyle name="Millares 2 3 3 2 2 2 2 3 2 2" xfId="19207" xr:uid="{00000000-0005-0000-0000-0000711D0000}"/>
    <cellStyle name="Millares 2 3 3 2 2 2 2 3 2 2 2" xfId="36712" xr:uid="{2FA6654C-4E9E-41F2-B251-A8C05B2AE27E}"/>
    <cellStyle name="Millares 2 3 3 2 2 2 2 3 2 3" xfId="27960" xr:uid="{32F2B294-9B43-42E6-9E81-DEBE98AC8DF6}"/>
    <cellStyle name="Millares 2 3 3 2 2 2 2 3 3" xfId="14831" xr:uid="{00000000-0005-0000-0000-0000721D0000}"/>
    <cellStyle name="Millares 2 3 3 2 2 2 2 3 3 2" xfId="32336" xr:uid="{6103BFB3-7B8D-4CCC-A158-528C520E1CEE}"/>
    <cellStyle name="Millares 2 3 3 2 2 2 2 3 4" xfId="23584" xr:uid="{6EFF6479-DD39-445A-BA26-C392A1FDA21D}"/>
    <cellStyle name="Millares 2 3 3 2 2 2 2 4" xfId="8266" xr:uid="{00000000-0005-0000-0000-0000731D0000}"/>
    <cellStyle name="Millares 2 3 3 2 2 2 2 4 2" xfId="17019" xr:uid="{00000000-0005-0000-0000-0000741D0000}"/>
    <cellStyle name="Millares 2 3 3 2 2 2 2 4 2 2" xfId="34524" xr:uid="{82DD1A5A-7EC1-4AFC-A5E5-D2900ED04919}"/>
    <cellStyle name="Millares 2 3 3 2 2 2 2 4 3" xfId="25772" xr:uid="{3A94EE1D-A610-450B-BBFF-C7906BCA7A62}"/>
    <cellStyle name="Millares 2 3 3 2 2 2 2 5" xfId="12643" xr:uid="{00000000-0005-0000-0000-0000751D0000}"/>
    <cellStyle name="Millares 2 3 3 2 2 2 2 5 2" xfId="30148" xr:uid="{F9E3B15A-7651-4097-8D90-F8B3EE77E9C5}"/>
    <cellStyle name="Millares 2 3 3 2 2 2 2 6" xfId="21396" xr:uid="{C016C5F4-5442-4552-BB6E-0B34D1EF6962}"/>
    <cellStyle name="Millares 2 3 3 2 2 2 3" xfId="4434" xr:uid="{00000000-0005-0000-0000-0000761D0000}"/>
    <cellStyle name="Millares 2 3 3 2 2 2 3 2" xfId="6623" xr:uid="{00000000-0005-0000-0000-0000771D0000}"/>
    <cellStyle name="Millares 2 3 3 2 2 2 3 2 2" xfId="11000" xr:uid="{00000000-0005-0000-0000-0000781D0000}"/>
    <cellStyle name="Millares 2 3 3 2 2 2 3 2 2 2" xfId="19753" xr:uid="{00000000-0005-0000-0000-0000791D0000}"/>
    <cellStyle name="Millares 2 3 3 2 2 2 3 2 2 2 2" xfId="37258" xr:uid="{0E460B89-F985-4A4D-A155-9FB1AB0CE63D}"/>
    <cellStyle name="Millares 2 3 3 2 2 2 3 2 2 3" xfId="28506" xr:uid="{A4F7E104-9EAE-4505-B125-82A638D609CA}"/>
    <cellStyle name="Millares 2 3 3 2 2 2 3 2 3" xfId="15377" xr:uid="{00000000-0005-0000-0000-00007A1D0000}"/>
    <cellStyle name="Millares 2 3 3 2 2 2 3 2 3 2" xfId="32882" xr:uid="{6C36A825-AC2A-412E-92DC-5BC5CD0FBFB6}"/>
    <cellStyle name="Millares 2 3 3 2 2 2 3 2 4" xfId="24130" xr:uid="{87C81645-3170-4397-8138-39ACDCC67B2B}"/>
    <cellStyle name="Millares 2 3 3 2 2 2 3 3" xfId="8812" xr:uid="{00000000-0005-0000-0000-00007B1D0000}"/>
    <cellStyle name="Millares 2 3 3 2 2 2 3 3 2" xfId="17565" xr:uid="{00000000-0005-0000-0000-00007C1D0000}"/>
    <cellStyle name="Millares 2 3 3 2 2 2 3 3 2 2" xfId="35070" xr:uid="{E2A7ACC9-F8B3-4D7F-9906-7AD5BA74B191}"/>
    <cellStyle name="Millares 2 3 3 2 2 2 3 3 3" xfId="26318" xr:uid="{84AF72DC-5F54-4338-9276-B241273764AB}"/>
    <cellStyle name="Millares 2 3 3 2 2 2 3 4" xfId="13189" xr:uid="{00000000-0005-0000-0000-00007D1D0000}"/>
    <cellStyle name="Millares 2 3 3 2 2 2 3 4 2" xfId="30694" xr:uid="{C30E366D-6A11-4793-9D44-338736978FA9}"/>
    <cellStyle name="Millares 2 3 3 2 2 2 3 5" xfId="21942" xr:uid="{9CB212D7-B99A-4C8F-914C-F47CDC4AC5ED}"/>
    <cellStyle name="Millares 2 3 3 2 2 2 4" xfId="5529" xr:uid="{00000000-0005-0000-0000-00007E1D0000}"/>
    <cellStyle name="Millares 2 3 3 2 2 2 4 2" xfId="9906" xr:uid="{00000000-0005-0000-0000-00007F1D0000}"/>
    <cellStyle name="Millares 2 3 3 2 2 2 4 2 2" xfId="18659" xr:uid="{00000000-0005-0000-0000-0000801D0000}"/>
    <cellStyle name="Millares 2 3 3 2 2 2 4 2 2 2" xfId="36164" xr:uid="{ADF9548B-84DC-4420-B0F0-A0E6E6837F15}"/>
    <cellStyle name="Millares 2 3 3 2 2 2 4 2 3" xfId="27412" xr:uid="{234B567F-FDA1-41A5-AF72-F2FB8082E5F1}"/>
    <cellStyle name="Millares 2 3 3 2 2 2 4 3" xfId="14283" xr:uid="{00000000-0005-0000-0000-0000811D0000}"/>
    <cellStyle name="Millares 2 3 3 2 2 2 4 3 2" xfId="31788" xr:uid="{8F7A4ED8-3C08-4974-BB27-F778B46F59C3}"/>
    <cellStyle name="Millares 2 3 3 2 2 2 4 4" xfId="23036" xr:uid="{30BCE14B-38C1-45F1-A8D6-EAFD7AFDC0B2}"/>
    <cellStyle name="Millares 2 3 3 2 2 2 5" xfId="7718" xr:uid="{00000000-0005-0000-0000-0000821D0000}"/>
    <cellStyle name="Millares 2 3 3 2 2 2 5 2" xfId="16471" xr:uid="{00000000-0005-0000-0000-0000831D0000}"/>
    <cellStyle name="Millares 2 3 3 2 2 2 5 2 2" xfId="33976" xr:uid="{9C7A9A66-B28D-4303-971C-3EAAD959BC97}"/>
    <cellStyle name="Millares 2 3 3 2 2 2 5 3" xfId="25224" xr:uid="{EC2C3BF9-C533-4EE6-93F5-ACEFD6E9AC87}"/>
    <cellStyle name="Millares 2 3 3 2 2 2 6" xfId="12095" xr:uid="{00000000-0005-0000-0000-0000841D0000}"/>
    <cellStyle name="Millares 2 3 3 2 2 2 6 2" xfId="29600" xr:uid="{4AE29708-F156-4F16-A742-D0014237ADA0}"/>
    <cellStyle name="Millares 2 3 3 2 2 2 7" xfId="20848" xr:uid="{EEB22848-2857-4B5C-B98A-414EFC525109}"/>
    <cellStyle name="Millares 2 3 3 2 2 3" xfId="3612" xr:uid="{00000000-0005-0000-0000-0000851D0000}"/>
    <cellStyle name="Millares 2 3 3 2 2 3 2" xfId="4708" xr:uid="{00000000-0005-0000-0000-0000861D0000}"/>
    <cellStyle name="Millares 2 3 3 2 2 3 2 2" xfId="6897" xr:uid="{00000000-0005-0000-0000-0000871D0000}"/>
    <cellStyle name="Millares 2 3 3 2 2 3 2 2 2" xfId="11274" xr:uid="{00000000-0005-0000-0000-0000881D0000}"/>
    <cellStyle name="Millares 2 3 3 2 2 3 2 2 2 2" xfId="20027" xr:uid="{00000000-0005-0000-0000-0000891D0000}"/>
    <cellStyle name="Millares 2 3 3 2 2 3 2 2 2 2 2" xfId="37532" xr:uid="{A35DF575-81A9-4C92-B1D4-4F4464C5BEAC}"/>
    <cellStyle name="Millares 2 3 3 2 2 3 2 2 2 3" xfId="28780" xr:uid="{E71C7DAA-C4B4-4C57-9692-14203D2760D9}"/>
    <cellStyle name="Millares 2 3 3 2 2 3 2 2 3" xfId="15651" xr:uid="{00000000-0005-0000-0000-00008A1D0000}"/>
    <cellStyle name="Millares 2 3 3 2 2 3 2 2 3 2" xfId="33156" xr:uid="{7ADDDDFF-548D-4F90-A7C6-F3003D051F5C}"/>
    <cellStyle name="Millares 2 3 3 2 2 3 2 2 4" xfId="24404" xr:uid="{B7ACE284-4022-44E1-9E3A-39F9BAAFBD95}"/>
    <cellStyle name="Millares 2 3 3 2 2 3 2 3" xfId="9086" xr:uid="{00000000-0005-0000-0000-00008B1D0000}"/>
    <cellStyle name="Millares 2 3 3 2 2 3 2 3 2" xfId="17839" xr:uid="{00000000-0005-0000-0000-00008C1D0000}"/>
    <cellStyle name="Millares 2 3 3 2 2 3 2 3 2 2" xfId="35344" xr:uid="{29459ED0-74E5-4D3E-AA39-9A34C2C5FF2D}"/>
    <cellStyle name="Millares 2 3 3 2 2 3 2 3 3" xfId="26592" xr:uid="{5F0D76FA-D806-40B7-BF9D-14E49A37B98F}"/>
    <cellStyle name="Millares 2 3 3 2 2 3 2 4" xfId="13463" xr:uid="{00000000-0005-0000-0000-00008D1D0000}"/>
    <cellStyle name="Millares 2 3 3 2 2 3 2 4 2" xfId="30968" xr:uid="{A8B909BC-53B7-48F4-9AED-4CA676DACD49}"/>
    <cellStyle name="Millares 2 3 3 2 2 3 2 5" xfId="22216" xr:uid="{5F243E0A-61D5-4F25-9818-009B434E5C71}"/>
    <cellStyle name="Millares 2 3 3 2 2 3 3" xfId="5803" xr:uid="{00000000-0005-0000-0000-00008E1D0000}"/>
    <cellStyle name="Millares 2 3 3 2 2 3 3 2" xfId="10180" xr:uid="{00000000-0005-0000-0000-00008F1D0000}"/>
    <cellStyle name="Millares 2 3 3 2 2 3 3 2 2" xfId="18933" xr:uid="{00000000-0005-0000-0000-0000901D0000}"/>
    <cellStyle name="Millares 2 3 3 2 2 3 3 2 2 2" xfId="36438" xr:uid="{76466C14-03B7-4776-8316-589190EC05DF}"/>
    <cellStyle name="Millares 2 3 3 2 2 3 3 2 3" xfId="27686" xr:uid="{E02963C3-7654-4A7F-B90A-DC7E9B60F014}"/>
    <cellStyle name="Millares 2 3 3 2 2 3 3 3" xfId="14557" xr:uid="{00000000-0005-0000-0000-0000911D0000}"/>
    <cellStyle name="Millares 2 3 3 2 2 3 3 3 2" xfId="32062" xr:uid="{F3C9EDE2-3670-4A76-901D-D4F022602106}"/>
    <cellStyle name="Millares 2 3 3 2 2 3 3 4" xfId="23310" xr:uid="{2CBCF3F6-AE8C-4080-ACCF-9BDDC31EF773}"/>
    <cellStyle name="Millares 2 3 3 2 2 3 4" xfId="7992" xr:uid="{00000000-0005-0000-0000-0000921D0000}"/>
    <cellStyle name="Millares 2 3 3 2 2 3 4 2" xfId="16745" xr:uid="{00000000-0005-0000-0000-0000931D0000}"/>
    <cellStyle name="Millares 2 3 3 2 2 3 4 2 2" xfId="34250" xr:uid="{D2D47663-F36F-48F0-AB72-6DDD5885222B}"/>
    <cellStyle name="Millares 2 3 3 2 2 3 4 3" xfId="25498" xr:uid="{8CDBA275-85C9-44F5-A267-77667E3984B1}"/>
    <cellStyle name="Millares 2 3 3 2 2 3 5" xfId="12369" xr:uid="{00000000-0005-0000-0000-0000941D0000}"/>
    <cellStyle name="Millares 2 3 3 2 2 3 5 2" xfId="29874" xr:uid="{EA157521-9155-4B5A-B8EA-A121F3BE48C6}"/>
    <cellStyle name="Millares 2 3 3 2 2 3 6" xfId="21122" xr:uid="{343FB6CD-947E-4AE3-8B98-094C4282055A}"/>
    <cellStyle name="Millares 2 3 3 2 2 4" xfId="4160" xr:uid="{00000000-0005-0000-0000-0000951D0000}"/>
    <cellStyle name="Millares 2 3 3 2 2 4 2" xfId="6349" xr:uid="{00000000-0005-0000-0000-0000961D0000}"/>
    <cellStyle name="Millares 2 3 3 2 2 4 2 2" xfId="10726" xr:uid="{00000000-0005-0000-0000-0000971D0000}"/>
    <cellStyle name="Millares 2 3 3 2 2 4 2 2 2" xfId="19479" xr:uid="{00000000-0005-0000-0000-0000981D0000}"/>
    <cellStyle name="Millares 2 3 3 2 2 4 2 2 2 2" xfId="36984" xr:uid="{5E0443BD-9FE5-458E-8852-62F512B7CA8C}"/>
    <cellStyle name="Millares 2 3 3 2 2 4 2 2 3" xfId="28232" xr:uid="{DD4573EA-9332-43C4-9B6D-640777D54055}"/>
    <cellStyle name="Millares 2 3 3 2 2 4 2 3" xfId="15103" xr:uid="{00000000-0005-0000-0000-0000991D0000}"/>
    <cellStyle name="Millares 2 3 3 2 2 4 2 3 2" xfId="32608" xr:uid="{F114C230-93C8-4614-A5FD-98629CDB1A5F}"/>
    <cellStyle name="Millares 2 3 3 2 2 4 2 4" xfId="23856" xr:uid="{471C422F-6FB7-48C0-AE32-C4924D58493F}"/>
    <cellStyle name="Millares 2 3 3 2 2 4 3" xfId="8538" xr:uid="{00000000-0005-0000-0000-00009A1D0000}"/>
    <cellStyle name="Millares 2 3 3 2 2 4 3 2" xfId="17291" xr:uid="{00000000-0005-0000-0000-00009B1D0000}"/>
    <cellStyle name="Millares 2 3 3 2 2 4 3 2 2" xfId="34796" xr:uid="{985F3B4C-2461-4CC4-A41A-C7F84270CC13}"/>
    <cellStyle name="Millares 2 3 3 2 2 4 3 3" xfId="26044" xr:uid="{399B7E3C-2C19-4657-94B4-DECC6DEDCA89}"/>
    <cellStyle name="Millares 2 3 3 2 2 4 4" xfId="12915" xr:uid="{00000000-0005-0000-0000-00009C1D0000}"/>
    <cellStyle name="Millares 2 3 3 2 2 4 4 2" xfId="30420" xr:uid="{721212FE-7D7C-4377-A295-1537DB76F41B}"/>
    <cellStyle name="Millares 2 3 3 2 2 4 5" xfId="21668" xr:uid="{A4FB7772-C741-4351-9D34-147029CBBBB2}"/>
    <cellStyle name="Millares 2 3 3 2 2 5" xfId="5255" xr:uid="{00000000-0005-0000-0000-00009D1D0000}"/>
    <cellStyle name="Millares 2 3 3 2 2 5 2" xfId="9632" xr:uid="{00000000-0005-0000-0000-00009E1D0000}"/>
    <cellStyle name="Millares 2 3 3 2 2 5 2 2" xfId="18385" xr:uid="{00000000-0005-0000-0000-00009F1D0000}"/>
    <cellStyle name="Millares 2 3 3 2 2 5 2 2 2" xfId="35890" xr:uid="{A3E3BCBB-9DA2-4948-94C6-BAB5D4C2F0AD}"/>
    <cellStyle name="Millares 2 3 3 2 2 5 2 3" xfId="27138" xr:uid="{D1C3DD0D-FC3F-41B4-9D94-30C665AA8A0A}"/>
    <cellStyle name="Millares 2 3 3 2 2 5 3" xfId="14009" xr:uid="{00000000-0005-0000-0000-0000A01D0000}"/>
    <cellStyle name="Millares 2 3 3 2 2 5 3 2" xfId="31514" xr:uid="{4B32CD69-77BB-4807-A81D-6A697B7837B9}"/>
    <cellStyle name="Millares 2 3 3 2 2 5 4" xfId="22762" xr:uid="{F7401C0D-FE84-4766-92C7-70551A1489D6}"/>
    <cellStyle name="Millares 2 3 3 2 2 6" xfId="7444" xr:uid="{00000000-0005-0000-0000-0000A11D0000}"/>
    <cellStyle name="Millares 2 3 3 2 2 6 2" xfId="16197" xr:uid="{00000000-0005-0000-0000-0000A21D0000}"/>
    <cellStyle name="Millares 2 3 3 2 2 6 2 2" xfId="33702" xr:uid="{86216693-A3E7-4E9D-85A8-F4C6161D6D39}"/>
    <cellStyle name="Millares 2 3 3 2 2 6 3" xfId="24950" xr:uid="{087F8B41-767C-4105-99CE-1F9AB95BC8E3}"/>
    <cellStyle name="Millares 2 3 3 2 2 7" xfId="11821" xr:uid="{00000000-0005-0000-0000-0000A31D0000}"/>
    <cellStyle name="Millares 2 3 3 2 2 7 2" xfId="29326" xr:uid="{CDFAECEF-3886-4096-9E4C-0DB3C487EF44}"/>
    <cellStyle name="Millares 2 3 3 2 2 8" xfId="20574" xr:uid="{1A471B9B-24E7-4BF7-B0A5-C0D0D9DC73DD}"/>
    <cellStyle name="Millares 2 3 3 2 3" xfId="3221" xr:uid="{00000000-0005-0000-0000-0000A41D0000}"/>
    <cellStyle name="Millares 2 3 3 2 3 2" xfId="3774" xr:uid="{00000000-0005-0000-0000-0000A51D0000}"/>
    <cellStyle name="Millares 2 3 3 2 3 2 2" xfId="4870" xr:uid="{00000000-0005-0000-0000-0000A61D0000}"/>
    <cellStyle name="Millares 2 3 3 2 3 2 2 2" xfId="7059" xr:uid="{00000000-0005-0000-0000-0000A71D0000}"/>
    <cellStyle name="Millares 2 3 3 2 3 2 2 2 2" xfId="11436" xr:uid="{00000000-0005-0000-0000-0000A81D0000}"/>
    <cellStyle name="Millares 2 3 3 2 3 2 2 2 2 2" xfId="20189" xr:uid="{00000000-0005-0000-0000-0000A91D0000}"/>
    <cellStyle name="Millares 2 3 3 2 3 2 2 2 2 2 2" xfId="37694" xr:uid="{7B9F8726-72FE-44BD-A88B-4536BDA864AB}"/>
    <cellStyle name="Millares 2 3 3 2 3 2 2 2 2 3" xfId="28942" xr:uid="{770BBC08-8BFA-4115-BD84-81B02B953E75}"/>
    <cellStyle name="Millares 2 3 3 2 3 2 2 2 3" xfId="15813" xr:uid="{00000000-0005-0000-0000-0000AA1D0000}"/>
    <cellStyle name="Millares 2 3 3 2 3 2 2 2 3 2" xfId="33318" xr:uid="{E7FEF03F-7E90-4371-95AC-A6493131163C}"/>
    <cellStyle name="Millares 2 3 3 2 3 2 2 2 4" xfId="24566" xr:uid="{A1671A0B-A811-4A3D-9587-5D9E75D92391}"/>
    <cellStyle name="Millares 2 3 3 2 3 2 2 3" xfId="9248" xr:uid="{00000000-0005-0000-0000-0000AB1D0000}"/>
    <cellStyle name="Millares 2 3 3 2 3 2 2 3 2" xfId="18001" xr:uid="{00000000-0005-0000-0000-0000AC1D0000}"/>
    <cellStyle name="Millares 2 3 3 2 3 2 2 3 2 2" xfId="35506" xr:uid="{7B93487F-54EB-4FE2-994E-BF51130A5DDE}"/>
    <cellStyle name="Millares 2 3 3 2 3 2 2 3 3" xfId="26754" xr:uid="{5DCF2F99-D16D-457D-AD3E-C12FFC8D1396}"/>
    <cellStyle name="Millares 2 3 3 2 3 2 2 4" xfId="13625" xr:uid="{00000000-0005-0000-0000-0000AD1D0000}"/>
    <cellStyle name="Millares 2 3 3 2 3 2 2 4 2" xfId="31130" xr:uid="{6C0163FC-2E03-4E76-BE42-F26FA54EC41A}"/>
    <cellStyle name="Millares 2 3 3 2 3 2 2 5" xfId="22378" xr:uid="{B16E4DC2-3338-468B-A1E9-4380FABBC397}"/>
    <cellStyle name="Millares 2 3 3 2 3 2 3" xfId="5965" xr:uid="{00000000-0005-0000-0000-0000AE1D0000}"/>
    <cellStyle name="Millares 2 3 3 2 3 2 3 2" xfId="10342" xr:uid="{00000000-0005-0000-0000-0000AF1D0000}"/>
    <cellStyle name="Millares 2 3 3 2 3 2 3 2 2" xfId="19095" xr:uid="{00000000-0005-0000-0000-0000B01D0000}"/>
    <cellStyle name="Millares 2 3 3 2 3 2 3 2 2 2" xfId="36600" xr:uid="{EACB6721-F184-4EF5-8BE6-4ABA8EF8CC3F}"/>
    <cellStyle name="Millares 2 3 3 2 3 2 3 2 3" xfId="27848" xr:uid="{55039968-55F7-465F-B9C5-EE9439BD9EB9}"/>
    <cellStyle name="Millares 2 3 3 2 3 2 3 3" xfId="14719" xr:uid="{00000000-0005-0000-0000-0000B11D0000}"/>
    <cellStyle name="Millares 2 3 3 2 3 2 3 3 2" xfId="32224" xr:uid="{CAF400DD-5469-44CC-9010-1BD2095F16DA}"/>
    <cellStyle name="Millares 2 3 3 2 3 2 3 4" xfId="23472" xr:uid="{308F354D-1328-4448-B5AA-980745599F63}"/>
    <cellStyle name="Millares 2 3 3 2 3 2 4" xfId="8154" xr:uid="{00000000-0005-0000-0000-0000B21D0000}"/>
    <cellStyle name="Millares 2 3 3 2 3 2 4 2" xfId="16907" xr:uid="{00000000-0005-0000-0000-0000B31D0000}"/>
    <cellStyle name="Millares 2 3 3 2 3 2 4 2 2" xfId="34412" xr:uid="{AEDB8716-5784-4A0F-828C-21B92F73D8DE}"/>
    <cellStyle name="Millares 2 3 3 2 3 2 4 3" xfId="25660" xr:uid="{F439B7DE-1F09-494A-9E7A-47B004C8A86B}"/>
    <cellStyle name="Millares 2 3 3 2 3 2 5" xfId="12531" xr:uid="{00000000-0005-0000-0000-0000B41D0000}"/>
    <cellStyle name="Millares 2 3 3 2 3 2 5 2" xfId="30036" xr:uid="{55EBD3F8-D59A-468C-B0B2-725AFE6E696A}"/>
    <cellStyle name="Millares 2 3 3 2 3 2 6" xfId="21284" xr:uid="{48993CD8-9178-411B-A2AD-57918A39E9AF}"/>
    <cellStyle name="Millares 2 3 3 2 3 3" xfId="4322" xr:uid="{00000000-0005-0000-0000-0000B51D0000}"/>
    <cellStyle name="Millares 2 3 3 2 3 3 2" xfId="6511" xr:uid="{00000000-0005-0000-0000-0000B61D0000}"/>
    <cellStyle name="Millares 2 3 3 2 3 3 2 2" xfId="10888" xr:uid="{00000000-0005-0000-0000-0000B71D0000}"/>
    <cellStyle name="Millares 2 3 3 2 3 3 2 2 2" xfId="19641" xr:uid="{00000000-0005-0000-0000-0000B81D0000}"/>
    <cellStyle name="Millares 2 3 3 2 3 3 2 2 2 2" xfId="37146" xr:uid="{6C6BAA6A-7C26-4320-8409-E2EB59C119B8}"/>
    <cellStyle name="Millares 2 3 3 2 3 3 2 2 3" xfId="28394" xr:uid="{F86C4C10-25A6-4004-85B3-170AB338EF08}"/>
    <cellStyle name="Millares 2 3 3 2 3 3 2 3" xfId="15265" xr:uid="{00000000-0005-0000-0000-0000B91D0000}"/>
    <cellStyle name="Millares 2 3 3 2 3 3 2 3 2" xfId="32770" xr:uid="{6F9619A0-DAC3-48D3-847E-BC1D06A9E425}"/>
    <cellStyle name="Millares 2 3 3 2 3 3 2 4" xfId="24018" xr:uid="{AD5CA0DC-80AB-48CF-9E90-0035204F0FDA}"/>
    <cellStyle name="Millares 2 3 3 2 3 3 3" xfId="8700" xr:uid="{00000000-0005-0000-0000-0000BA1D0000}"/>
    <cellStyle name="Millares 2 3 3 2 3 3 3 2" xfId="17453" xr:uid="{00000000-0005-0000-0000-0000BB1D0000}"/>
    <cellStyle name="Millares 2 3 3 2 3 3 3 2 2" xfId="34958" xr:uid="{B14593EF-05C3-4ED4-BD6E-0E6556CF0E7E}"/>
    <cellStyle name="Millares 2 3 3 2 3 3 3 3" xfId="26206" xr:uid="{83DF135E-A757-49C4-86CC-0B39D5731186}"/>
    <cellStyle name="Millares 2 3 3 2 3 3 4" xfId="13077" xr:uid="{00000000-0005-0000-0000-0000BC1D0000}"/>
    <cellStyle name="Millares 2 3 3 2 3 3 4 2" xfId="30582" xr:uid="{91FBAE4D-1A1D-48FE-B842-15F56C832D2E}"/>
    <cellStyle name="Millares 2 3 3 2 3 3 5" xfId="21830" xr:uid="{97A3FC78-82C5-4600-AF0B-1364FBF60E97}"/>
    <cellStyle name="Millares 2 3 3 2 3 4" xfId="5417" xr:uid="{00000000-0005-0000-0000-0000BD1D0000}"/>
    <cellStyle name="Millares 2 3 3 2 3 4 2" xfId="9794" xr:uid="{00000000-0005-0000-0000-0000BE1D0000}"/>
    <cellStyle name="Millares 2 3 3 2 3 4 2 2" xfId="18547" xr:uid="{00000000-0005-0000-0000-0000BF1D0000}"/>
    <cellStyle name="Millares 2 3 3 2 3 4 2 2 2" xfId="36052" xr:uid="{2ED1BE65-7A21-405F-BD1B-B146B0D9177E}"/>
    <cellStyle name="Millares 2 3 3 2 3 4 2 3" xfId="27300" xr:uid="{6CEE3FD0-D0EB-4B81-B382-3D6E01C9E5F9}"/>
    <cellStyle name="Millares 2 3 3 2 3 4 3" xfId="14171" xr:uid="{00000000-0005-0000-0000-0000C01D0000}"/>
    <cellStyle name="Millares 2 3 3 2 3 4 3 2" xfId="31676" xr:uid="{BB985E68-95F4-40F5-80AA-6A68450CC523}"/>
    <cellStyle name="Millares 2 3 3 2 3 4 4" xfId="22924" xr:uid="{E52797C9-78F2-4D38-8DD8-2AF01EE0D67F}"/>
    <cellStyle name="Millares 2 3 3 2 3 5" xfId="7606" xr:uid="{00000000-0005-0000-0000-0000C11D0000}"/>
    <cellStyle name="Millares 2 3 3 2 3 5 2" xfId="16359" xr:uid="{00000000-0005-0000-0000-0000C21D0000}"/>
    <cellStyle name="Millares 2 3 3 2 3 5 2 2" xfId="33864" xr:uid="{169A437A-D5E0-4559-B8E2-3D2CCF62E4F2}"/>
    <cellStyle name="Millares 2 3 3 2 3 5 3" xfId="25112" xr:uid="{F5DC6809-E4CC-4359-9F36-7BB8341EEDB0}"/>
    <cellStyle name="Millares 2 3 3 2 3 6" xfId="11983" xr:uid="{00000000-0005-0000-0000-0000C31D0000}"/>
    <cellStyle name="Millares 2 3 3 2 3 6 2" xfId="29488" xr:uid="{86A531BF-2E19-489A-8D27-C47287518938}"/>
    <cellStyle name="Millares 2 3 3 2 3 7" xfId="20736" xr:uid="{0390B8E0-3DBD-4E6F-A71C-3996B2AC8B31}"/>
    <cellStyle name="Millares 2 3 3 2 4" xfId="3500" xr:uid="{00000000-0005-0000-0000-0000C41D0000}"/>
    <cellStyle name="Millares 2 3 3 2 4 2" xfId="4596" xr:uid="{00000000-0005-0000-0000-0000C51D0000}"/>
    <cellStyle name="Millares 2 3 3 2 4 2 2" xfId="6785" xr:uid="{00000000-0005-0000-0000-0000C61D0000}"/>
    <cellStyle name="Millares 2 3 3 2 4 2 2 2" xfId="11162" xr:uid="{00000000-0005-0000-0000-0000C71D0000}"/>
    <cellStyle name="Millares 2 3 3 2 4 2 2 2 2" xfId="19915" xr:uid="{00000000-0005-0000-0000-0000C81D0000}"/>
    <cellStyle name="Millares 2 3 3 2 4 2 2 2 2 2" xfId="37420" xr:uid="{5E87A824-7375-4381-9B6D-22104F159B29}"/>
    <cellStyle name="Millares 2 3 3 2 4 2 2 2 3" xfId="28668" xr:uid="{E7BAF168-C16E-440C-9FD4-7F88271D3327}"/>
    <cellStyle name="Millares 2 3 3 2 4 2 2 3" xfId="15539" xr:uid="{00000000-0005-0000-0000-0000C91D0000}"/>
    <cellStyle name="Millares 2 3 3 2 4 2 2 3 2" xfId="33044" xr:uid="{387F97AE-24A6-4A70-83CD-30371CD2B9ED}"/>
    <cellStyle name="Millares 2 3 3 2 4 2 2 4" xfId="24292" xr:uid="{10574477-B844-4C66-AE0A-211CB68599B9}"/>
    <cellStyle name="Millares 2 3 3 2 4 2 3" xfId="8974" xr:uid="{00000000-0005-0000-0000-0000CA1D0000}"/>
    <cellStyle name="Millares 2 3 3 2 4 2 3 2" xfId="17727" xr:uid="{00000000-0005-0000-0000-0000CB1D0000}"/>
    <cellStyle name="Millares 2 3 3 2 4 2 3 2 2" xfId="35232" xr:uid="{87DC72CB-6D9E-45BA-9620-4F018B55C717}"/>
    <cellStyle name="Millares 2 3 3 2 4 2 3 3" xfId="26480" xr:uid="{CE9EC339-A6A6-4500-AC01-EDBA12AD96E2}"/>
    <cellStyle name="Millares 2 3 3 2 4 2 4" xfId="13351" xr:uid="{00000000-0005-0000-0000-0000CC1D0000}"/>
    <cellStyle name="Millares 2 3 3 2 4 2 4 2" xfId="30856" xr:uid="{1CF0ED22-1C6E-44E7-B6B1-8C1B1E5C3E62}"/>
    <cellStyle name="Millares 2 3 3 2 4 2 5" xfId="22104" xr:uid="{EE92A1F6-5F4B-4A56-B11D-0E3FCAEC9714}"/>
    <cellStyle name="Millares 2 3 3 2 4 3" xfId="5691" xr:uid="{00000000-0005-0000-0000-0000CD1D0000}"/>
    <cellStyle name="Millares 2 3 3 2 4 3 2" xfId="10068" xr:uid="{00000000-0005-0000-0000-0000CE1D0000}"/>
    <cellStyle name="Millares 2 3 3 2 4 3 2 2" xfId="18821" xr:uid="{00000000-0005-0000-0000-0000CF1D0000}"/>
    <cellStyle name="Millares 2 3 3 2 4 3 2 2 2" xfId="36326" xr:uid="{1ADA55E1-A3E4-4AC0-8C32-63A98AF47FD8}"/>
    <cellStyle name="Millares 2 3 3 2 4 3 2 3" xfId="27574" xr:uid="{626E504A-B8FD-478A-8EB4-3FFC5E66A5F7}"/>
    <cellStyle name="Millares 2 3 3 2 4 3 3" xfId="14445" xr:uid="{00000000-0005-0000-0000-0000D01D0000}"/>
    <cellStyle name="Millares 2 3 3 2 4 3 3 2" xfId="31950" xr:uid="{3409C4F4-26D1-46C0-B409-BF8C7E139C00}"/>
    <cellStyle name="Millares 2 3 3 2 4 3 4" xfId="23198" xr:uid="{2D7EDC6D-435B-402E-BD93-A6FBA739053F}"/>
    <cellStyle name="Millares 2 3 3 2 4 4" xfId="7880" xr:uid="{00000000-0005-0000-0000-0000D11D0000}"/>
    <cellStyle name="Millares 2 3 3 2 4 4 2" xfId="16633" xr:uid="{00000000-0005-0000-0000-0000D21D0000}"/>
    <cellStyle name="Millares 2 3 3 2 4 4 2 2" xfId="34138" xr:uid="{E27A6805-FE95-4ECB-9056-82942A89BC73}"/>
    <cellStyle name="Millares 2 3 3 2 4 4 3" xfId="25386" xr:uid="{77FE296E-23B3-4926-B071-7C75768609DB}"/>
    <cellStyle name="Millares 2 3 3 2 4 5" xfId="12257" xr:uid="{00000000-0005-0000-0000-0000D31D0000}"/>
    <cellStyle name="Millares 2 3 3 2 4 5 2" xfId="29762" xr:uid="{0268628D-F4F3-4515-97E6-6AEA85B7E637}"/>
    <cellStyle name="Millares 2 3 3 2 4 6" xfId="21010" xr:uid="{5FE76E45-9C58-4599-8FFB-5822A1FA71C9}"/>
    <cellStyle name="Millares 2 3 3 2 5" xfId="4048" xr:uid="{00000000-0005-0000-0000-0000D41D0000}"/>
    <cellStyle name="Millares 2 3 3 2 5 2" xfId="6237" xr:uid="{00000000-0005-0000-0000-0000D51D0000}"/>
    <cellStyle name="Millares 2 3 3 2 5 2 2" xfId="10614" xr:uid="{00000000-0005-0000-0000-0000D61D0000}"/>
    <cellStyle name="Millares 2 3 3 2 5 2 2 2" xfId="19367" xr:uid="{00000000-0005-0000-0000-0000D71D0000}"/>
    <cellStyle name="Millares 2 3 3 2 5 2 2 2 2" xfId="36872" xr:uid="{37AE870A-A889-47C9-A8EE-40516E56484D}"/>
    <cellStyle name="Millares 2 3 3 2 5 2 2 3" xfId="28120" xr:uid="{90AD0FD1-29D2-4E4D-8535-C1A67785CFED}"/>
    <cellStyle name="Millares 2 3 3 2 5 2 3" xfId="14991" xr:uid="{00000000-0005-0000-0000-0000D81D0000}"/>
    <cellStyle name="Millares 2 3 3 2 5 2 3 2" xfId="32496" xr:uid="{E7A129F7-C95C-47FB-80CE-1336F705A40F}"/>
    <cellStyle name="Millares 2 3 3 2 5 2 4" xfId="23744" xr:uid="{805209F7-A3C3-44ED-B604-2C6C65F995F0}"/>
    <cellStyle name="Millares 2 3 3 2 5 3" xfId="8426" xr:uid="{00000000-0005-0000-0000-0000D91D0000}"/>
    <cellStyle name="Millares 2 3 3 2 5 3 2" xfId="17179" xr:uid="{00000000-0005-0000-0000-0000DA1D0000}"/>
    <cellStyle name="Millares 2 3 3 2 5 3 2 2" xfId="34684" xr:uid="{13D42CDB-E7F1-4826-86EE-98F07F924208}"/>
    <cellStyle name="Millares 2 3 3 2 5 3 3" xfId="25932" xr:uid="{CD4C2AC4-7691-49DE-BCD1-D3A283FBABBC}"/>
    <cellStyle name="Millares 2 3 3 2 5 4" xfId="12803" xr:uid="{00000000-0005-0000-0000-0000DB1D0000}"/>
    <cellStyle name="Millares 2 3 3 2 5 4 2" xfId="30308" xr:uid="{78A59130-EB60-400E-B62D-A0A251D4AB88}"/>
    <cellStyle name="Millares 2 3 3 2 5 5" xfId="21556" xr:uid="{2EF24449-7538-4736-BD9C-733F14E60D2E}"/>
    <cellStyle name="Millares 2 3 3 2 6" xfId="5143" xr:uid="{00000000-0005-0000-0000-0000DC1D0000}"/>
    <cellStyle name="Millares 2 3 3 2 6 2" xfId="9520" xr:uid="{00000000-0005-0000-0000-0000DD1D0000}"/>
    <cellStyle name="Millares 2 3 3 2 6 2 2" xfId="18273" xr:uid="{00000000-0005-0000-0000-0000DE1D0000}"/>
    <cellStyle name="Millares 2 3 3 2 6 2 2 2" xfId="35778" xr:uid="{16EA9DDE-51BF-4D2C-BA25-0A3505CDF0CF}"/>
    <cellStyle name="Millares 2 3 3 2 6 2 3" xfId="27026" xr:uid="{0B683950-01DF-400D-AACB-0182EAC859EC}"/>
    <cellStyle name="Millares 2 3 3 2 6 3" xfId="13897" xr:uid="{00000000-0005-0000-0000-0000DF1D0000}"/>
    <cellStyle name="Millares 2 3 3 2 6 3 2" xfId="31402" xr:uid="{E98DBE63-3D13-4B49-B7C4-5FF9953E6129}"/>
    <cellStyle name="Millares 2 3 3 2 6 4" xfId="22650" xr:uid="{E93242AE-9198-4E76-9E7A-EF81DA22082C}"/>
    <cellStyle name="Millares 2 3 3 2 7" xfId="7332" xr:uid="{00000000-0005-0000-0000-0000E01D0000}"/>
    <cellStyle name="Millares 2 3 3 2 7 2" xfId="16085" xr:uid="{00000000-0005-0000-0000-0000E11D0000}"/>
    <cellStyle name="Millares 2 3 3 2 7 2 2" xfId="33590" xr:uid="{D1C1F3A2-405D-4DF5-92FE-58ADCBB21BA7}"/>
    <cellStyle name="Millares 2 3 3 2 7 3" xfId="24838" xr:uid="{510CB9C1-22D2-4280-AF16-05A643B6EE7B}"/>
    <cellStyle name="Millares 2 3 3 2 8" xfId="11709" xr:uid="{00000000-0005-0000-0000-0000E21D0000}"/>
    <cellStyle name="Millares 2 3 3 2 8 2" xfId="29214" xr:uid="{9ACF97CF-263E-4FAB-B5A1-A776E549800A}"/>
    <cellStyle name="Millares 2 3 3 2 9" xfId="20462" xr:uid="{44F9E8E5-BD6F-4EEA-97B5-471872A2DE6A}"/>
    <cellStyle name="Millares 2 3 3 3" xfId="3000" xr:uid="{00000000-0005-0000-0000-0000E31D0000}"/>
    <cellStyle name="Millares 2 3 3 3 2" xfId="3276" xr:uid="{00000000-0005-0000-0000-0000E41D0000}"/>
    <cellStyle name="Millares 2 3 3 3 2 2" xfId="3829" xr:uid="{00000000-0005-0000-0000-0000E51D0000}"/>
    <cellStyle name="Millares 2 3 3 3 2 2 2" xfId="4925" xr:uid="{00000000-0005-0000-0000-0000E61D0000}"/>
    <cellStyle name="Millares 2 3 3 3 2 2 2 2" xfId="7114" xr:uid="{00000000-0005-0000-0000-0000E71D0000}"/>
    <cellStyle name="Millares 2 3 3 3 2 2 2 2 2" xfId="11491" xr:uid="{00000000-0005-0000-0000-0000E81D0000}"/>
    <cellStyle name="Millares 2 3 3 3 2 2 2 2 2 2" xfId="20244" xr:uid="{00000000-0005-0000-0000-0000E91D0000}"/>
    <cellStyle name="Millares 2 3 3 3 2 2 2 2 2 2 2" xfId="37749" xr:uid="{1604CA3E-BE1E-42ED-A932-3C4DA81F2BEC}"/>
    <cellStyle name="Millares 2 3 3 3 2 2 2 2 2 3" xfId="28997" xr:uid="{B1937B60-4011-46C6-98E6-5713C3767260}"/>
    <cellStyle name="Millares 2 3 3 3 2 2 2 2 3" xfId="15868" xr:uid="{00000000-0005-0000-0000-0000EA1D0000}"/>
    <cellStyle name="Millares 2 3 3 3 2 2 2 2 3 2" xfId="33373" xr:uid="{A0C8DD56-AE55-416F-80D7-805893EC85E6}"/>
    <cellStyle name="Millares 2 3 3 3 2 2 2 2 4" xfId="24621" xr:uid="{DE0C29F9-29D3-4474-A9C6-B4E0E4F9813E}"/>
    <cellStyle name="Millares 2 3 3 3 2 2 2 3" xfId="9303" xr:uid="{00000000-0005-0000-0000-0000EB1D0000}"/>
    <cellStyle name="Millares 2 3 3 3 2 2 2 3 2" xfId="18056" xr:uid="{00000000-0005-0000-0000-0000EC1D0000}"/>
    <cellStyle name="Millares 2 3 3 3 2 2 2 3 2 2" xfId="35561" xr:uid="{6288B3D0-2EF5-48A1-B977-55CE2249C0B6}"/>
    <cellStyle name="Millares 2 3 3 3 2 2 2 3 3" xfId="26809" xr:uid="{CD0F5360-924E-40B3-A2D3-275F780CC46D}"/>
    <cellStyle name="Millares 2 3 3 3 2 2 2 4" xfId="13680" xr:uid="{00000000-0005-0000-0000-0000ED1D0000}"/>
    <cellStyle name="Millares 2 3 3 3 2 2 2 4 2" xfId="31185" xr:uid="{EECF4188-3B14-4C09-9A6A-BEC9061E6E9D}"/>
    <cellStyle name="Millares 2 3 3 3 2 2 2 5" xfId="22433" xr:uid="{E9F5418C-CA11-4872-8C00-C6463ACFA1E7}"/>
    <cellStyle name="Millares 2 3 3 3 2 2 3" xfId="6020" xr:uid="{00000000-0005-0000-0000-0000EE1D0000}"/>
    <cellStyle name="Millares 2 3 3 3 2 2 3 2" xfId="10397" xr:uid="{00000000-0005-0000-0000-0000EF1D0000}"/>
    <cellStyle name="Millares 2 3 3 3 2 2 3 2 2" xfId="19150" xr:uid="{00000000-0005-0000-0000-0000F01D0000}"/>
    <cellStyle name="Millares 2 3 3 3 2 2 3 2 2 2" xfId="36655" xr:uid="{D95D1057-E1E3-4917-AB8F-2842DB1BD4D0}"/>
    <cellStyle name="Millares 2 3 3 3 2 2 3 2 3" xfId="27903" xr:uid="{551A739E-6A8A-4BA4-9CD4-9CE62555B9E5}"/>
    <cellStyle name="Millares 2 3 3 3 2 2 3 3" xfId="14774" xr:uid="{00000000-0005-0000-0000-0000F11D0000}"/>
    <cellStyle name="Millares 2 3 3 3 2 2 3 3 2" xfId="32279" xr:uid="{E0E3E96E-1E5C-4C12-8C0E-F8169F791637}"/>
    <cellStyle name="Millares 2 3 3 3 2 2 3 4" xfId="23527" xr:uid="{E5E74BFC-50DC-41D0-A055-EB3B5E4FCC0A}"/>
    <cellStyle name="Millares 2 3 3 3 2 2 4" xfId="8209" xr:uid="{00000000-0005-0000-0000-0000F21D0000}"/>
    <cellStyle name="Millares 2 3 3 3 2 2 4 2" xfId="16962" xr:uid="{00000000-0005-0000-0000-0000F31D0000}"/>
    <cellStyle name="Millares 2 3 3 3 2 2 4 2 2" xfId="34467" xr:uid="{8A4A0AB6-AD1E-45C7-8633-13080D28D21A}"/>
    <cellStyle name="Millares 2 3 3 3 2 2 4 3" xfId="25715" xr:uid="{3FF114E6-95E3-4AA6-A13C-B1FABB44CFE0}"/>
    <cellStyle name="Millares 2 3 3 3 2 2 5" xfId="12586" xr:uid="{00000000-0005-0000-0000-0000F41D0000}"/>
    <cellStyle name="Millares 2 3 3 3 2 2 5 2" xfId="30091" xr:uid="{F426B419-F672-4C2C-B844-FF52BCE92D0B}"/>
    <cellStyle name="Millares 2 3 3 3 2 2 6" xfId="21339" xr:uid="{67219589-41AF-4C3B-8F09-FC5CC836DAF9}"/>
    <cellStyle name="Millares 2 3 3 3 2 3" xfId="4377" xr:uid="{00000000-0005-0000-0000-0000F51D0000}"/>
    <cellStyle name="Millares 2 3 3 3 2 3 2" xfId="6566" xr:uid="{00000000-0005-0000-0000-0000F61D0000}"/>
    <cellStyle name="Millares 2 3 3 3 2 3 2 2" xfId="10943" xr:uid="{00000000-0005-0000-0000-0000F71D0000}"/>
    <cellStyle name="Millares 2 3 3 3 2 3 2 2 2" xfId="19696" xr:uid="{00000000-0005-0000-0000-0000F81D0000}"/>
    <cellStyle name="Millares 2 3 3 3 2 3 2 2 2 2" xfId="37201" xr:uid="{5614C97B-BDFC-4711-84B0-2AAA4DE15F2A}"/>
    <cellStyle name="Millares 2 3 3 3 2 3 2 2 3" xfId="28449" xr:uid="{7D8CEE93-1C6C-4BCF-A1F9-C908DE786778}"/>
    <cellStyle name="Millares 2 3 3 3 2 3 2 3" xfId="15320" xr:uid="{00000000-0005-0000-0000-0000F91D0000}"/>
    <cellStyle name="Millares 2 3 3 3 2 3 2 3 2" xfId="32825" xr:uid="{08F9C96E-5F45-4D20-8973-2C0A765FE863}"/>
    <cellStyle name="Millares 2 3 3 3 2 3 2 4" xfId="24073" xr:uid="{A5C43ADE-4DC5-4893-8CC6-F34634BB7DF6}"/>
    <cellStyle name="Millares 2 3 3 3 2 3 3" xfId="8755" xr:uid="{00000000-0005-0000-0000-0000FA1D0000}"/>
    <cellStyle name="Millares 2 3 3 3 2 3 3 2" xfId="17508" xr:uid="{00000000-0005-0000-0000-0000FB1D0000}"/>
    <cellStyle name="Millares 2 3 3 3 2 3 3 2 2" xfId="35013" xr:uid="{B0FD0D11-BFC6-430F-A20D-E4B63DE41A93}"/>
    <cellStyle name="Millares 2 3 3 3 2 3 3 3" xfId="26261" xr:uid="{CAC3DF61-9786-4144-A9BA-9B7B676D8DB6}"/>
    <cellStyle name="Millares 2 3 3 3 2 3 4" xfId="13132" xr:uid="{00000000-0005-0000-0000-0000FC1D0000}"/>
    <cellStyle name="Millares 2 3 3 3 2 3 4 2" xfId="30637" xr:uid="{CF6132BB-3404-4928-B10C-DF72A50B6E57}"/>
    <cellStyle name="Millares 2 3 3 3 2 3 5" xfId="21885" xr:uid="{B9D86665-8FF9-42D3-8436-2DACFDA67FCD}"/>
    <cellStyle name="Millares 2 3 3 3 2 4" xfId="5472" xr:uid="{00000000-0005-0000-0000-0000FD1D0000}"/>
    <cellStyle name="Millares 2 3 3 3 2 4 2" xfId="9849" xr:uid="{00000000-0005-0000-0000-0000FE1D0000}"/>
    <cellStyle name="Millares 2 3 3 3 2 4 2 2" xfId="18602" xr:uid="{00000000-0005-0000-0000-0000FF1D0000}"/>
    <cellStyle name="Millares 2 3 3 3 2 4 2 2 2" xfId="36107" xr:uid="{5005DEA1-AAC3-4A6A-A053-3D12A7421DB3}"/>
    <cellStyle name="Millares 2 3 3 3 2 4 2 3" xfId="27355" xr:uid="{3DEA1053-E318-4209-B378-18A4B5E72C6F}"/>
    <cellStyle name="Millares 2 3 3 3 2 4 3" xfId="14226" xr:uid="{00000000-0005-0000-0000-0000001E0000}"/>
    <cellStyle name="Millares 2 3 3 3 2 4 3 2" xfId="31731" xr:uid="{878B6DF5-1C70-4AA9-A098-4F7BF9126C6F}"/>
    <cellStyle name="Millares 2 3 3 3 2 4 4" xfId="22979" xr:uid="{600B7B36-164D-42D9-842B-B07E5ABCDC78}"/>
    <cellStyle name="Millares 2 3 3 3 2 5" xfId="7661" xr:uid="{00000000-0005-0000-0000-0000011E0000}"/>
    <cellStyle name="Millares 2 3 3 3 2 5 2" xfId="16414" xr:uid="{00000000-0005-0000-0000-0000021E0000}"/>
    <cellStyle name="Millares 2 3 3 3 2 5 2 2" xfId="33919" xr:uid="{D8DE2C3C-5BF1-4B2C-9A9F-3BBAC785425B}"/>
    <cellStyle name="Millares 2 3 3 3 2 5 3" xfId="25167" xr:uid="{9CB0DE3E-70B7-406A-B648-901093FDF4F6}"/>
    <cellStyle name="Millares 2 3 3 3 2 6" xfId="12038" xr:uid="{00000000-0005-0000-0000-0000031E0000}"/>
    <cellStyle name="Millares 2 3 3 3 2 6 2" xfId="29543" xr:uid="{8109FEF9-4969-4684-B57E-9B14FB48FE89}"/>
    <cellStyle name="Millares 2 3 3 3 2 7" xfId="20791" xr:uid="{1296F481-9E2E-46CC-8634-56C1D179C9B2}"/>
    <cellStyle name="Millares 2 3 3 3 3" xfId="3555" xr:uid="{00000000-0005-0000-0000-0000041E0000}"/>
    <cellStyle name="Millares 2 3 3 3 3 2" xfId="4651" xr:uid="{00000000-0005-0000-0000-0000051E0000}"/>
    <cellStyle name="Millares 2 3 3 3 3 2 2" xfId="6840" xr:uid="{00000000-0005-0000-0000-0000061E0000}"/>
    <cellStyle name="Millares 2 3 3 3 3 2 2 2" xfId="11217" xr:uid="{00000000-0005-0000-0000-0000071E0000}"/>
    <cellStyle name="Millares 2 3 3 3 3 2 2 2 2" xfId="19970" xr:uid="{00000000-0005-0000-0000-0000081E0000}"/>
    <cellStyle name="Millares 2 3 3 3 3 2 2 2 2 2" xfId="37475" xr:uid="{C638A4D2-82D1-483F-819B-203D6B41B22C}"/>
    <cellStyle name="Millares 2 3 3 3 3 2 2 2 3" xfId="28723" xr:uid="{A8AB321C-A878-4A26-B961-8B989810E52A}"/>
    <cellStyle name="Millares 2 3 3 3 3 2 2 3" xfId="15594" xr:uid="{00000000-0005-0000-0000-0000091E0000}"/>
    <cellStyle name="Millares 2 3 3 3 3 2 2 3 2" xfId="33099" xr:uid="{5024DD8F-9721-40FD-94A7-B18DC58BCE6E}"/>
    <cellStyle name="Millares 2 3 3 3 3 2 2 4" xfId="24347" xr:uid="{AC26970A-7142-43BC-A3C5-03A2AA22EF93}"/>
    <cellStyle name="Millares 2 3 3 3 3 2 3" xfId="9029" xr:uid="{00000000-0005-0000-0000-00000A1E0000}"/>
    <cellStyle name="Millares 2 3 3 3 3 2 3 2" xfId="17782" xr:uid="{00000000-0005-0000-0000-00000B1E0000}"/>
    <cellStyle name="Millares 2 3 3 3 3 2 3 2 2" xfId="35287" xr:uid="{E8B4956F-4F33-4EC5-958A-2BB138A82404}"/>
    <cellStyle name="Millares 2 3 3 3 3 2 3 3" xfId="26535" xr:uid="{C4762388-96E4-4519-B49F-F668D7E4D5B2}"/>
    <cellStyle name="Millares 2 3 3 3 3 2 4" xfId="13406" xr:uid="{00000000-0005-0000-0000-00000C1E0000}"/>
    <cellStyle name="Millares 2 3 3 3 3 2 4 2" xfId="30911" xr:uid="{0AB3DD23-A0C2-47FD-A4CD-CF424358DECB}"/>
    <cellStyle name="Millares 2 3 3 3 3 2 5" xfId="22159" xr:uid="{7B9D4E8D-6856-4C37-97CF-246FDE465581}"/>
    <cellStyle name="Millares 2 3 3 3 3 3" xfId="5746" xr:uid="{00000000-0005-0000-0000-00000D1E0000}"/>
    <cellStyle name="Millares 2 3 3 3 3 3 2" xfId="10123" xr:uid="{00000000-0005-0000-0000-00000E1E0000}"/>
    <cellStyle name="Millares 2 3 3 3 3 3 2 2" xfId="18876" xr:uid="{00000000-0005-0000-0000-00000F1E0000}"/>
    <cellStyle name="Millares 2 3 3 3 3 3 2 2 2" xfId="36381" xr:uid="{8FF9E3AA-3F0D-448E-95EF-CD9ABEFE8966}"/>
    <cellStyle name="Millares 2 3 3 3 3 3 2 3" xfId="27629" xr:uid="{9159653D-211F-4D93-BB1F-D15B8C0C60FB}"/>
    <cellStyle name="Millares 2 3 3 3 3 3 3" xfId="14500" xr:uid="{00000000-0005-0000-0000-0000101E0000}"/>
    <cellStyle name="Millares 2 3 3 3 3 3 3 2" xfId="32005" xr:uid="{36FBDCF1-14CF-4044-BD8B-0BDCE2CDB45C}"/>
    <cellStyle name="Millares 2 3 3 3 3 3 4" xfId="23253" xr:uid="{364E8F00-AAEE-485B-AA05-45F87F034346}"/>
    <cellStyle name="Millares 2 3 3 3 3 4" xfId="7935" xr:uid="{00000000-0005-0000-0000-0000111E0000}"/>
    <cellStyle name="Millares 2 3 3 3 3 4 2" xfId="16688" xr:uid="{00000000-0005-0000-0000-0000121E0000}"/>
    <cellStyle name="Millares 2 3 3 3 3 4 2 2" xfId="34193" xr:uid="{902BDDC3-53BD-46E3-8BA2-F4959A9622AC}"/>
    <cellStyle name="Millares 2 3 3 3 3 4 3" xfId="25441" xr:uid="{18CB059B-144F-469E-A744-649ED64E965C}"/>
    <cellStyle name="Millares 2 3 3 3 3 5" xfId="12312" xr:uid="{00000000-0005-0000-0000-0000131E0000}"/>
    <cellStyle name="Millares 2 3 3 3 3 5 2" xfId="29817" xr:uid="{3ACC7D18-CEFB-4FE0-9E3A-7C7DD124B6B6}"/>
    <cellStyle name="Millares 2 3 3 3 3 6" xfId="21065" xr:uid="{83167F05-F673-4F1B-9B26-3D4A0E11F2FC}"/>
    <cellStyle name="Millares 2 3 3 3 4" xfId="4103" xr:uid="{00000000-0005-0000-0000-0000141E0000}"/>
    <cellStyle name="Millares 2 3 3 3 4 2" xfId="6292" xr:uid="{00000000-0005-0000-0000-0000151E0000}"/>
    <cellStyle name="Millares 2 3 3 3 4 2 2" xfId="10669" xr:uid="{00000000-0005-0000-0000-0000161E0000}"/>
    <cellStyle name="Millares 2 3 3 3 4 2 2 2" xfId="19422" xr:uid="{00000000-0005-0000-0000-0000171E0000}"/>
    <cellStyle name="Millares 2 3 3 3 4 2 2 2 2" xfId="36927" xr:uid="{1CCBF08B-0591-4FFC-94F6-E0A206CDF369}"/>
    <cellStyle name="Millares 2 3 3 3 4 2 2 3" xfId="28175" xr:uid="{CF217F9C-64E8-4429-8A11-872B8490FB7E}"/>
    <cellStyle name="Millares 2 3 3 3 4 2 3" xfId="15046" xr:uid="{00000000-0005-0000-0000-0000181E0000}"/>
    <cellStyle name="Millares 2 3 3 3 4 2 3 2" xfId="32551" xr:uid="{40607C1F-CBCF-4A4C-9130-F2FE07F916F3}"/>
    <cellStyle name="Millares 2 3 3 3 4 2 4" xfId="23799" xr:uid="{DB6A651D-9D4D-4D83-9D4C-C896536ECED6}"/>
    <cellStyle name="Millares 2 3 3 3 4 3" xfId="8481" xr:uid="{00000000-0005-0000-0000-0000191E0000}"/>
    <cellStyle name="Millares 2 3 3 3 4 3 2" xfId="17234" xr:uid="{00000000-0005-0000-0000-00001A1E0000}"/>
    <cellStyle name="Millares 2 3 3 3 4 3 2 2" xfId="34739" xr:uid="{3AAF1CBC-BB07-413B-B78B-C84C3A00A948}"/>
    <cellStyle name="Millares 2 3 3 3 4 3 3" xfId="25987" xr:uid="{D26B4B11-D0B7-417C-B5D1-757157C099E5}"/>
    <cellStyle name="Millares 2 3 3 3 4 4" xfId="12858" xr:uid="{00000000-0005-0000-0000-00001B1E0000}"/>
    <cellStyle name="Millares 2 3 3 3 4 4 2" xfId="30363" xr:uid="{148B48F3-9705-44A6-99D9-2FF97E98D82D}"/>
    <cellStyle name="Millares 2 3 3 3 4 5" xfId="21611" xr:uid="{998C1455-F6CA-426B-80CB-99CEB20D02C3}"/>
    <cellStyle name="Millares 2 3 3 3 5" xfId="5198" xr:uid="{00000000-0005-0000-0000-00001C1E0000}"/>
    <cellStyle name="Millares 2 3 3 3 5 2" xfId="9575" xr:uid="{00000000-0005-0000-0000-00001D1E0000}"/>
    <cellStyle name="Millares 2 3 3 3 5 2 2" xfId="18328" xr:uid="{00000000-0005-0000-0000-00001E1E0000}"/>
    <cellStyle name="Millares 2 3 3 3 5 2 2 2" xfId="35833" xr:uid="{5D36A4E7-8631-403A-BA19-A14965DFBCDD}"/>
    <cellStyle name="Millares 2 3 3 3 5 2 3" xfId="27081" xr:uid="{EFAB7098-C4B8-4632-A8C7-00152EDFD87F}"/>
    <cellStyle name="Millares 2 3 3 3 5 3" xfId="13952" xr:uid="{00000000-0005-0000-0000-00001F1E0000}"/>
    <cellStyle name="Millares 2 3 3 3 5 3 2" xfId="31457" xr:uid="{15CE9AA9-DD29-4E55-A15B-1830365B3782}"/>
    <cellStyle name="Millares 2 3 3 3 5 4" xfId="22705" xr:uid="{092F886A-B14E-49BC-B9EA-46030FD0F180}"/>
    <cellStyle name="Millares 2 3 3 3 6" xfId="7387" xr:uid="{00000000-0005-0000-0000-0000201E0000}"/>
    <cellStyle name="Millares 2 3 3 3 6 2" xfId="16140" xr:uid="{00000000-0005-0000-0000-0000211E0000}"/>
    <cellStyle name="Millares 2 3 3 3 6 2 2" xfId="33645" xr:uid="{3476AA7F-465A-4B09-B2BE-ECF17A588F9F}"/>
    <cellStyle name="Millares 2 3 3 3 6 3" xfId="24893" xr:uid="{B324F478-E103-4517-9448-A8CD61295053}"/>
    <cellStyle name="Millares 2 3 3 3 7" xfId="11764" xr:uid="{00000000-0005-0000-0000-0000221E0000}"/>
    <cellStyle name="Millares 2 3 3 3 7 2" xfId="29269" xr:uid="{72C1C0ED-F0D1-4B28-89D3-5569CAF4F955}"/>
    <cellStyle name="Millares 2 3 3 3 8" xfId="20517" xr:uid="{B0F93C9A-E35B-4CFF-841B-5A07CD5FD033}"/>
    <cellStyle name="Millares 2 3 3 4" xfId="2887" xr:uid="{00000000-0005-0000-0000-0000231E0000}"/>
    <cellStyle name="Millares 2 3 3 4 2" xfId="3166" xr:uid="{00000000-0005-0000-0000-0000241E0000}"/>
    <cellStyle name="Millares 2 3 3 4 2 2" xfId="3719" xr:uid="{00000000-0005-0000-0000-0000251E0000}"/>
    <cellStyle name="Millares 2 3 3 4 2 2 2" xfId="4815" xr:uid="{00000000-0005-0000-0000-0000261E0000}"/>
    <cellStyle name="Millares 2 3 3 4 2 2 2 2" xfId="7004" xr:uid="{00000000-0005-0000-0000-0000271E0000}"/>
    <cellStyle name="Millares 2 3 3 4 2 2 2 2 2" xfId="11381" xr:uid="{00000000-0005-0000-0000-0000281E0000}"/>
    <cellStyle name="Millares 2 3 3 4 2 2 2 2 2 2" xfId="20134" xr:uid="{00000000-0005-0000-0000-0000291E0000}"/>
    <cellStyle name="Millares 2 3 3 4 2 2 2 2 2 2 2" xfId="37639" xr:uid="{4FFFE505-2F4D-4BAD-95AD-F19DC6A5948E}"/>
    <cellStyle name="Millares 2 3 3 4 2 2 2 2 2 3" xfId="28887" xr:uid="{DCC9FFC5-1FE7-483A-B8BF-E8B678443C0E}"/>
    <cellStyle name="Millares 2 3 3 4 2 2 2 2 3" xfId="15758" xr:uid="{00000000-0005-0000-0000-00002A1E0000}"/>
    <cellStyle name="Millares 2 3 3 4 2 2 2 2 3 2" xfId="33263" xr:uid="{CF6E219C-2C25-4AC8-8D20-FD3512A5AFA9}"/>
    <cellStyle name="Millares 2 3 3 4 2 2 2 2 4" xfId="24511" xr:uid="{B3EBE243-8418-4F4F-8C47-A48CDBD345C4}"/>
    <cellStyle name="Millares 2 3 3 4 2 2 2 3" xfId="9193" xr:uid="{00000000-0005-0000-0000-00002B1E0000}"/>
    <cellStyle name="Millares 2 3 3 4 2 2 2 3 2" xfId="17946" xr:uid="{00000000-0005-0000-0000-00002C1E0000}"/>
    <cellStyle name="Millares 2 3 3 4 2 2 2 3 2 2" xfId="35451" xr:uid="{05B4BD5F-6603-49BE-9261-DAA3DDA443D1}"/>
    <cellStyle name="Millares 2 3 3 4 2 2 2 3 3" xfId="26699" xr:uid="{FECF7CBE-48E9-4E7C-B229-5C6884E147B2}"/>
    <cellStyle name="Millares 2 3 3 4 2 2 2 4" xfId="13570" xr:uid="{00000000-0005-0000-0000-00002D1E0000}"/>
    <cellStyle name="Millares 2 3 3 4 2 2 2 4 2" xfId="31075" xr:uid="{3CBC0901-FAE7-445A-9321-16A3EAAD53AD}"/>
    <cellStyle name="Millares 2 3 3 4 2 2 2 5" xfId="22323" xr:uid="{560B61CB-CDA1-4935-AE16-8CD219608F33}"/>
    <cellStyle name="Millares 2 3 3 4 2 2 3" xfId="5910" xr:uid="{00000000-0005-0000-0000-00002E1E0000}"/>
    <cellStyle name="Millares 2 3 3 4 2 2 3 2" xfId="10287" xr:uid="{00000000-0005-0000-0000-00002F1E0000}"/>
    <cellStyle name="Millares 2 3 3 4 2 2 3 2 2" xfId="19040" xr:uid="{00000000-0005-0000-0000-0000301E0000}"/>
    <cellStyle name="Millares 2 3 3 4 2 2 3 2 2 2" xfId="36545" xr:uid="{230F7921-5E23-4E4F-B6A1-E01FDE447290}"/>
    <cellStyle name="Millares 2 3 3 4 2 2 3 2 3" xfId="27793" xr:uid="{9295A8C1-0E23-4EFD-8E96-C8646DABB8F8}"/>
    <cellStyle name="Millares 2 3 3 4 2 2 3 3" xfId="14664" xr:uid="{00000000-0005-0000-0000-0000311E0000}"/>
    <cellStyle name="Millares 2 3 3 4 2 2 3 3 2" xfId="32169" xr:uid="{5B9723FE-1E1B-4859-ADBA-5DD762CEB90F}"/>
    <cellStyle name="Millares 2 3 3 4 2 2 3 4" xfId="23417" xr:uid="{C1B8AE29-9340-4A1E-9200-A6C2BA322303}"/>
    <cellStyle name="Millares 2 3 3 4 2 2 4" xfId="8099" xr:uid="{00000000-0005-0000-0000-0000321E0000}"/>
    <cellStyle name="Millares 2 3 3 4 2 2 4 2" xfId="16852" xr:uid="{00000000-0005-0000-0000-0000331E0000}"/>
    <cellStyle name="Millares 2 3 3 4 2 2 4 2 2" xfId="34357" xr:uid="{838C5531-A44B-419D-918B-6EF80B81997C}"/>
    <cellStyle name="Millares 2 3 3 4 2 2 4 3" xfId="25605" xr:uid="{4BAB36A7-B0E7-4160-ABE9-2E2AE9DB1E6E}"/>
    <cellStyle name="Millares 2 3 3 4 2 2 5" xfId="12476" xr:uid="{00000000-0005-0000-0000-0000341E0000}"/>
    <cellStyle name="Millares 2 3 3 4 2 2 5 2" xfId="29981" xr:uid="{C2068D6A-951B-47C3-B099-F28B4E16CD93}"/>
    <cellStyle name="Millares 2 3 3 4 2 2 6" xfId="21229" xr:uid="{7FD86551-E0E7-4265-B7EE-3465D007C2DD}"/>
    <cellStyle name="Millares 2 3 3 4 2 3" xfId="4267" xr:uid="{00000000-0005-0000-0000-0000351E0000}"/>
    <cellStyle name="Millares 2 3 3 4 2 3 2" xfId="6456" xr:uid="{00000000-0005-0000-0000-0000361E0000}"/>
    <cellStyle name="Millares 2 3 3 4 2 3 2 2" xfId="10833" xr:uid="{00000000-0005-0000-0000-0000371E0000}"/>
    <cellStyle name="Millares 2 3 3 4 2 3 2 2 2" xfId="19586" xr:uid="{00000000-0005-0000-0000-0000381E0000}"/>
    <cellStyle name="Millares 2 3 3 4 2 3 2 2 2 2" xfId="37091" xr:uid="{F00187D4-0C3F-452E-8FD4-0D90F3E92DAE}"/>
    <cellStyle name="Millares 2 3 3 4 2 3 2 2 3" xfId="28339" xr:uid="{E243E8AB-0A2E-4D90-B811-EFC049424061}"/>
    <cellStyle name="Millares 2 3 3 4 2 3 2 3" xfId="15210" xr:uid="{00000000-0005-0000-0000-0000391E0000}"/>
    <cellStyle name="Millares 2 3 3 4 2 3 2 3 2" xfId="32715" xr:uid="{4F4D6CBB-FF1C-4A3C-BD0A-EBC7DBD873B4}"/>
    <cellStyle name="Millares 2 3 3 4 2 3 2 4" xfId="23963" xr:uid="{555B8E89-EA25-424E-A526-CE23669830A3}"/>
    <cellStyle name="Millares 2 3 3 4 2 3 3" xfId="8645" xr:uid="{00000000-0005-0000-0000-00003A1E0000}"/>
    <cellStyle name="Millares 2 3 3 4 2 3 3 2" xfId="17398" xr:uid="{00000000-0005-0000-0000-00003B1E0000}"/>
    <cellStyle name="Millares 2 3 3 4 2 3 3 2 2" xfId="34903" xr:uid="{707A36BE-660D-4152-B2AF-B5DB42A96E33}"/>
    <cellStyle name="Millares 2 3 3 4 2 3 3 3" xfId="26151" xr:uid="{34AAEC50-2B6C-466C-9EF0-0AEF1433CF77}"/>
    <cellStyle name="Millares 2 3 3 4 2 3 4" xfId="13022" xr:uid="{00000000-0005-0000-0000-00003C1E0000}"/>
    <cellStyle name="Millares 2 3 3 4 2 3 4 2" xfId="30527" xr:uid="{34AB201E-D9D9-4689-9E63-67C404083833}"/>
    <cellStyle name="Millares 2 3 3 4 2 3 5" xfId="21775" xr:uid="{A97501B0-6DE6-4467-A952-182A84BC644A}"/>
    <cellStyle name="Millares 2 3 3 4 2 4" xfId="5362" xr:uid="{00000000-0005-0000-0000-00003D1E0000}"/>
    <cellStyle name="Millares 2 3 3 4 2 4 2" xfId="9739" xr:uid="{00000000-0005-0000-0000-00003E1E0000}"/>
    <cellStyle name="Millares 2 3 3 4 2 4 2 2" xfId="18492" xr:uid="{00000000-0005-0000-0000-00003F1E0000}"/>
    <cellStyle name="Millares 2 3 3 4 2 4 2 2 2" xfId="35997" xr:uid="{5B555E91-18DC-45C4-B3FD-9DA07BC0C490}"/>
    <cellStyle name="Millares 2 3 3 4 2 4 2 3" xfId="27245" xr:uid="{76376AED-DA5D-4988-9E7B-7252F080A07F}"/>
    <cellStyle name="Millares 2 3 3 4 2 4 3" xfId="14116" xr:uid="{00000000-0005-0000-0000-0000401E0000}"/>
    <cellStyle name="Millares 2 3 3 4 2 4 3 2" xfId="31621" xr:uid="{15887565-74AA-4017-B0A9-785486E67A3E}"/>
    <cellStyle name="Millares 2 3 3 4 2 4 4" xfId="22869" xr:uid="{3368641D-E9F8-4ECB-8B56-C329859E49A9}"/>
    <cellStyle name="Millares 2 3 3 4 2 5" xfId="7551" xr:uid="{00000000-0005-0000-0000-0000411E0000}"/>
    <cellStyle name="Millares 2 3 3 4 2 5 2" xfId="16304" xr:uid="{00000000-0005-0000-0000-0000421E0000}"/>
    <cellStyle name="Millares 2 3 3 4 2 5 2 2" xfId="33809" xr:uid="{48D4C0F2-FE80-49F1-B29D-299E92FC061C}"/>
    <cellStyle name="Millares 2 3 3 4 2 5 3" xfId="25057" xr:uid="{DACA6CD1-E9EC-4F86-85A3-D54FEE04B44B}"/>
    <cellStyle name="Millares 2 3 3 4 2 6" xfId="11928" xr:uid="{00000000-0005-0000-0000-0000431E0000}"/>
    <cellStyle name="Millares 2 3 3 4 2 6 2" xfId="29433" xr:uid="{5EC7DADA-33FE-40DE-AE14-57784FAAB3EE}"/>
    <cellStyle name="Millares 2 3 3 4 2 7" xfId="20681" xr:uid="{C62271DA-AC36-4AB1-811F-C03B5DABABDD}"/>
    <cellStyle name="Millares 2 3 3 4 3" xfId="3445" xr:uid="{00000000-0005-0000-0000-0000441E0000}"/>
    <cellStyle name="Millares 2 3 3 4 3 2" xfId="4541" xr:uid="{00000000-0005-0000-0000-0000451E0000}"/>
    <cellStyle name="Millares 2 3 3 4 3 2 2" xfId="6730" xr:uid="{00000000-0005-0000-0000-0000461E0000}"/>
    <cellStyle name="Millares 2 3 3 4 3 2 2 2" xfId="11107" xr:uid="{00000000-0005-0000-0000-0000471E0000}"/>
    <cellStyle name="Millares 2 3 3 4 3 2 2 2 2" xfId="19860" xr:uid="{00000000-0005-0000-0000-0000481E0000}"/>
    <cellStyle name="Millares 2 3 3 4 3 2 2 2 2 2" xfId="37365" xr:uid="{43669D7D-D862-42F8-8C4D-AFEDEC294F29}"/>
    <cellStyle name="Millares 2 3 3 4 3 2 2 2 3" xfId="28613" xr:uid="{79F3B454-B534-44EA-9C60-D047FA7AC275}"/>
    <cellStyle name="Millares 2 3 3 4 3 2 2 3" xfId="15484" xr:uid="{00000000-0005-0000-0000-0000491E0000}"/>
    <cellStyle name="Millares 2 3 3 4 3 2 2 3 2" xfId="32989" xr:uid="{A2BCFFE6-A341-4FF3-B46D-3445C8BD09B9}"/>
    <cellStyle name="Millares 2 3 3 4 3 2 2 4" xfId="24237" xr:uid="{A57317A1-BEFD-4542-A62A-A3E0CE2918CD}"/>
    <cellStyle name="Millares 2 3 3 4 3 2 3" xfId="8919" xr:uid="{00000000-0005-0000-0000-00004A1E0000}"/>
    <cellStyle name="Millares 2 3 3 4 3 2 3 2" xfId="17672" xr:uid="{00000000-0005-0000-0000-00004B1E0000}"/>
    <cellStyle name="Millares 2 3 3 4 3 2 3 2 2" xfId="35177" xr:uid="{B8A736D5-A100-43CB-9D11-F22271FBAE07}"/>
    <cellStyle name="Millares 2 3 3 4 3 2 3 3" xfId="26425" xr:uid="{B62A6BFB-159F-43EF-9BF0-785077F91211}"/>
    <cellStyle name="Millares 2 3 3 4 3 2 4" xfId="13296" xr:uid="{00000000-0005-0000-0000-00004C1E0000}"/>
    <cellStyle name="Millares 2 3 3 4 3 2 4 2" xfId="30801" xr:uid="{E83D563E-D93E-4165-A5B3-762291369234}"/>
    <cellStyle name="Millares 2 3 3 4 3 2 5" xfId="22049" xr:uid="{4F7205F5-A30A-4A82-8FF5-1C1E77E64867}"/>
    <cellStyle name="Millares 2 3 3 4 3 3" xfId="5636" xr:uid="{00000000-0005-0000-0000-00004D1E0000}"/>
    <cellStyle name="Millares 2 3 3 4 3 3 2" xfId="10013" xr:uid="{00000000-0005-0000-0000-00004E1E0000}"/>
    <cellStyle name="Millares 2 3 3 4 3 3 2 2" xfId="18766" xr:uid="{00000000-0005-0000-0000-00004F1E0000}"/>
    <cellStyle name="Millares 2 3 3 4 3 3 2 2 2" xfId="36271" xr:uid="{FE0398B7-EB3B-4A47-8752-E1D6FB95E7B0}"/>
    <cellStyle name="Millares 2 3 3 4 3 3 2 3" xfId="27519" xr:uid="{7D3471D3-D036-497F-823A-B71541B4A589}"/>
    <cellStyle name="Millares 2 3 3 4 3 3 3" xfId="14390" xr:uid="{00000000-0005-0000-0000-0000501E0000}"/>
    <cellStyle name="Millares 2 3 3 4 3 3 3 2" xfId="31895" xr:uid="{A810883D-A1E3-4E9B-8464-59BEC89B3CD9}"/>
    <cellStyle name="Millares 2 3 3 4 3 3 4" xfId="23143" xr:uid="{00C1270B-5D05-4A45-ADF7-CC00C5A13D61}"/>
    <cellStyle name="Millares 2 3 3 4 3 4" xfId="7825" xr:uid="{00000000-0005-0000-0000-0000511E0000}"/>
    <cellStyle name="Millares 2 3 3 4 3 4 2" xfId="16578" xr:uid="{00000000-0005-0000-0000-0000521E0000}"/>
    <cellStyle name="Millares 2 3 3 4 3 4 2 2" xfId="34083" xr:uid="{52880B17-3225-42F6-8F23-B59D1E59F230}"/>
    <cellStyle name="Millares 2 3 3 4 3 4 3" xfId="25331" xr:uid="{B4574C82-25EF-4FE5-A317-879B5696FD4C}"/>
    <cellStyle name="Millares 2 3 3 4 3 5" xfId="12202" xr:uid="{00000000-0005-0000-0000-0000531E0000}"/>
    <cellStyle name="Millares 2 3 3 4 3 5 2" xfId="29707" xr:uid="{9CA8F598-7C66-468E-BAA7-2BE1A30227D9}"/>
    <cellStyle name="Millares 2 3 3 4 3 6" xfId="20955" xr:uid="{10D949E2-3C18-4C4A-97DC-1CA14ED22B11}"/>
    <cellStyle name="Millares 2 3 3 4 4" xfId="3993" xr:uid="{00000000-0005-0000-0000-0000541E0000}"/>
    <cellStyle name="Millares 2 3 3 4 4 2" xfId="6182" xr:uid="{00000000-0005-0000-0000-0000551E0000}"/>
    <cellStyle name="Millares 2 3 3 4 4 2 2" xfId="10559" xr:uid="{00000000-0005-0000-0000-0000561E0000}"/>
    <cellStyle name="Millares 2 3 3 4 4 2 2 2" xfId="19312" xr:uid="{00000000-0005-0000-0000-0000571E0000}"/>
    <cellStyle name="Millares 2 3 3 4 4 2 2 2 2" xfId="36817" xr:uid="{564BAF31-3EB0-4983-8359-E2C30D85107F}"/>
    <cellStyle name="Millares 2 3 3 4 4 2 2 3" xfId="28065" xr:uid="{03CD6F35-D161-4B69-BF2B-1FC25B4F38CE}"/>
    <cellStyle name="Millares 2 3 3 4 4 2 3" xfId="14936" xr:uid="{00000000-0005-0000-0000-0000581E0000}"/>
    <cellStyle name="Millares 2 3 3 4 4 2 3 2" xfId="32441" xr:uid="{34B44D80-25CE-4FB6-9279-248697FA1C69}"/>
    <cellStyle name="Millares 2 3 3 4 4 2 4" xfId="23689" xr:uid="{B14D8F7D-7B6E-436A-9980-9D65E2C1FBEF}"/>
    <cellStyle name="Millares 2 3 3 4 4 3" xfId="8371" xr:uid="{00000000-0005-0000-0000-0000591E0000}"/>
    <cellStyle name="Millares 2 3 3 4 4 3 2" xfId="17124" xr:uid="{00000000-0005-0000-0000-00005A1E0000}"/>
    <cellStyle name="Millares 2 3 3 4 4 3 2 2" xfId="34629" xr:uid="{023DF4B5-D8CF-4930-90F3-4DDE7E1D26CC}"/>
    <cellStyle name="Millares 2 3 3 4 4 3 3" xfId="25877" xr:uid="{32E78629-B7EE-424D-B4EA-E9B13F20F7CE}"/>
    <cellStyle name="Millares 2 3 3 4 4 4" xfId="12748" xr:uid="{00000000-0005-0000-0000-00005B1E0000}"/>
    <cellStyle name="Millares 2 3 3 4 4 4 2" xfId="30253" xr:uid="{72E1CAF1-5D5F-471C-BAFE-197E4177DF72}"/>
    <cellStyle name="Millares 2 3 3 4 4 5" xfId="21501" xr:uid="{1FD33A6C-B772-4633-905C-6EC255BC04E1}"/>
    <cellStyle name="Millares 2 3 3 4 5" xfId="5088" xr:uid="{00000000-0005-0000-0000-00005C1E0000}"/>
    <cellStyle name="Millares 2 3 3 4 5 2" xfId="9465" xr:uid="{00000000-0005-0000-0000-00005D1E0000}"/>
    <cellStyle name="Millares 2 3 3 4 5 2 2" xfId="18218" xr:uid="{00000000-0005-0000-0000-00005E1E0000}"/>
    <cellStyle name="Millares 2 3 3 4 5 2 2 2" xfId="35723" xr:uid="{BFC233EE-3470-401B-85FA-E0B713A8C4C7}"/>
    <cellStyle name="Millares 2 3 3 4 5 2 3" xfId="26971" xr:uid="{F28566B4-1B38-4E85-A5A2-D12EE09F5167}"/>
    <cellStyle name="Millares 2 3 3 4 5 3" xfId="13842" xr:uid="{00000000-0005-0000-0000-00005F1E0000}"/>
    <cellStyle name="Millares 2 3 3 4 5 3 2" xfId="31347" xr:uid="{93CCFA2A-8F77-4355-8DD1-6EF8750D5D67}"/>
    <cellStyle name="Millares 2 3 3 4 5 4" xfId="22595" xr:uid="{1CFFEC40-0DC0-4328-A6DE-3D90523CB95F}"/>
    <cellStyle name="Millares 2 3 3 4 6" xfId="7277" xr:uid="{00000000-0005-0000-0000-0000601E0000}"/>
    <cellStyle name="Millares 2 3 3 4 6 2" xfId="16030" xr:uid="{00000000-0005-0000-0000-0000611E0000}"/>
    <cellStyle name="Millares 2 3 3 4 6 2 2" xfId="33535" xr:uid="{7061767D-5A47-429A-8645-C6004CFB39AB}"/>
    <cellStyle name="Millares 2 3 3 4 6 3" xfId="24783" xr:uid="{9F67F241-9822-4588-A2F0-032CA55B3606}"/>
    <cellStyle name="Millares 2 3 3 4 7" xfId="11654" xr:uid="{00000000-0005-0000-0000-0000621E0000}"/>
    <cellStyle name="Millares 2 3 3 4 7 2" xfId="29159" xr:uid="{CA443320-B9C1-4BCC-B8D8-DABD343777A7}"/>
    <cellStyle name="Millares 2 3 3 4 8" xfId="20407" xr:uid="{D10B1C36-644C-4ACD-A42B-FC5390D8E1F0}"/>
    <cellStyle name="Millares 2 3 3 5" xfId="3116" xr:uid="{00000000-0005-0000-0000-0000631E0000}"/>
    <cellStyle name="Millares 2 3 3 5 2" xfId="3670" xr:uid="{00000000-0005-0000-0000-0000641E0000}"/>
    <cellStyle name="Millares 2 3 3 5 2 2" xfId="4766" xr:uid="{00000000-0005-0000-0000-0000651E0000}"/>
    <cellStyle name="Millares 2 3 3 5 2 2 2" xfId="6955" xr:uid="{00000000-0005-0000-0000-0000661E0000}"/>
    <cellStyle name="Millares 2 3 3 5 2 2 2 2" xfId="11332" xr:uid="{00000000-0005-0000-0000-0000671E0000}"/>
    <cellStyle name="Millares 2 3 3 5 2 2 2 2 2" xfId="20085" xr:uid="{00000000-0005-0000-0000-0000681E0000}"/>
    <cellStyle name="Millares 2 3 3 5 2 2 2 2 2 2" xfId="37590" xr:uid="{DB3EDE25-20D7-4139-A589-1FCA73B8A853}"/>
    <cellStyle name="Millares 2 3 3 5 2 2 2 2 3" xfId="28838" xr:uid="{A3C8B385-6DFB-48D5-B94A-9E0584D774E7}"/>
    <cellStyle name="Millares 2 3 3 5 2 2 2 3" xfId="15709" xr:uid="{00000000-0005-0000-0000-0000691E0000}"/>
    <cellStyle name="Millares 2 3 3 5 2 2 2 3 2" xfId="33214" xr:uid="{D9BB7C19-9521-4BC5-9E3A-EFDE09AEC302}"/>
    <cellStyle name="Millares 2 3 3 5 2 2 2 4" xfId="24462" xr:uid="{DD24D2A7-902B-4B4D-8C71-7370E1EF3A69}"/>
    <cellStyle name="Millares 2 3 3 5 2 2 3" xfId="9144" xr:uid="{00000000-0005-0000-0000-00006A1E0000}"/>
    <cellStyle name="Millares 2 3 3 5 2 2 3 2" xfId="17897" xr:uid="{00000000-0005-0000-0000-00006B1E0000}"/>
    <cellStyle name="Millares 2 3 3 5 2 2 3 2 2" xfId="35402" xr:uid="{94407E4E-2ED7-4CE9-B596-45E370CB32D1}"/>
    <cellStyle name="Millares 2 3 3 5 2 2 3 3" xfId="26650" xr:uid="{15C4917F-0AC4-4CD7-9502-566447C59168}"/>
    <cellStyle name="Millares 2 3 3 5 2 2 4" xfId="13521" xr:uid="{00000000-0005-0000-0000-00006C1E0000}"/>
    <cellStyle name="Millares 2 3 3 5 2 2 4 2" xfId="31026" xr:uid="{B4A47255-5533-4C7D-8491-AC39341574B6}"/>
    <cellStyle name="Millares 2 3 3 5 2 2 5" xfId="22274" xr:uid="{581D0578-66CE-40AC-8AFB-904B42D06978}"/>
    <cellStyle name="Millares 2 3 3 5 2 3" xfId="5861" xr:uid="{00000000-0005-0000-0000-00006D1E0000}"/>
    <cellStyle name="Millares 2 3 3 5 2 3 2" xfId="10238" xr:uid="{00000000-0005-0000-0000-00006E1E0000}"/>
    <cellStyle name="Millares 2 3 3 5 2 3 2 2" xfId="18991" xr:uid="{00000000-0005-0000-0000-00006F1E0000}"/>
    <cellStyle name="Millares 2 3 3 5 2 3 2 2 2" xfId="36496" xr:uid="{1CB53842-9644-4A85-9B8A-702C86DFBE17}"/>
    <cellStyle name="Millares 2 3 3 5 2 3 2 3" xfId="27744" xr:uid="{FF9F3973-3263-43D4-8364-A131E9A13A38}"/>
    <cellStyle name="Millares 2 3 3 5 2 3 3" xfId="14615" xr:uid="{00000000-0005-0000-0000-0000701E0000}"/>
    <cellStyle name="Millares 2 3 3 5 2 3 3 2" xfId="32120" xr:uid="{9CF1FDA7-F20F-4303-8391-2676E21A1F62}"/>
    <cellStyle name="Millares 2 3 3 5 2 3 4" xfId="23368" xr:uid="{0EC63026-FD99-476E-A233-2B7DEE7ACBEC}"/>
    <cellStyle name="Millares 2 3 3 5 2 4" xfId="8050" xr:uid="{00000000-0005-0000-0000-0000711E0000}"/>
    <cellStyle name="Millares 2 3 3 5 2 4 2" xfId="16803" xr:uid="{00000000-0005-0000-0000-0000721E0000}"/>
    <cellStyle name="Millares 2 3 3 5 2 4 2 2" xfId="34308" xr:uid="{337D937F-B1D0-41C8-A1B5-F04BB900A75D}"/>
    <cellStyle name="Millares 2 3 3 5 2 4 3" xfId="25556" xr:uid="{C8407034-D0FF-42F7-882D-BA38976C5725}"/>
    <cellStyle name="Millares 2 3 3 5 2 5" xfId="12427" xr:uid="{00000000-0005-0000-0000-0000731E0000}"/>
    <cellStyle name="Millares 2 3 3 5 2 5 2" xfId="29932" xr:uid="{5C77038A-C981-469E-84B6-EA352A75E5DC}"/>
    <cellStyle name="Millares 2 3 3 5 2 6" xfId="21180" xr:uid="{186473F4-E0AF-480C-B12D-B52BE62126D3}"/>
    <cellStyle name="Millares 2 3 3 5 3" xfId="4218" xr:uid="{00000000-0005-0000-0000-0000741E0000}"/>
    <cellStyle name="Millares 2 3 3 5 3 2" xfId="6407" xr:uid="{00000000-0005-0000-0000-0000751E0000}"/>
    <cellStyle name="Millares 2 3 3 5 3 2 2" xfId="10784" xr:uid="{00000000-0005-0000-0000-0000761E0000}"/>
    <cellStyle name="Millares 2 3 3 5 3 2 2 2" xfId="19537" xr:uid="{00000000-0005-0000-0000-0000771E0000}"/>
    <cellStyle name="Millares 2 3 3 5 3 2 2 2 2" xfId="37042" xr:uid="{989F4FEE-FE38-417C-ACE7-7C56A0ABCD4F}"/>
    <cellStyle name="Millares 2 3 3 5 3 2 2 3" xfId="28290" xr:uid="{040A9230-4B6E-47AA-9DAE-C9A35080ECEC}"/>
    <cellStyle name="Millares 2 3 3 5 3 2 3" xfId="15161" xr:uid="{00000000-0005-0000-0000-0000781E0000}"/>
    <cellStyle name="Millares 2 3 3 5 3 2 3 2" xfId="32666" xr:uid="{BD336E5D-F8DB-44E6-9B39-2E973C13626D}"/>
    <cellStyle name="Millares 2 3 3 5 3 2 4" xfId="23914" xr:uid="{BA6CADC8-ECD7-4F08-AA9D-3D3179F98035}"/>
    <cellStyle name="Millares 2 3 3 5 3 3" xfId="8596" xr:uid="{00000000-0005-0000-0000-0000791E0000}"/>
    <cellStyle name="Millares 2 3 3 5 3 3 2" xfId="17349" xr:uid="{00000000-0005-0000-0000-00007A1E0000}"/>
    <cellStyle name="Millares 2 3 3 5 3 3 2 2" xfId="34854" xr:uid="{25339F73-19CD-4821-86B4-98C2BC7E183E}"/>
    <cellStyle name="Millares 2 3 3 5 3 3 3" xfId="26102" xr:uid="{47E79399-F06D-4416-82FB-0928CEF0C025}"/>
    <cellStyle name="Millares 2 3 3 5 3 4" xfId="12973" xr:uid="{00000000-0005-0000-0000-00007B1E0000}"/>
    <cellStyle name="Millares 2 3 3 5 3 4 2" xfId="30478" xr:uid="{3B75D0D3-41BA-49BA-A08F-F38E3A34C23F}"/>
    <cellStyle name="Millares 2 3 3 5 3 5" xfId="21726" xr:uid="{3F16BD00-1858-4D53-B0BB-884607266AA6}"/>
    <cellStyle name="Millares 2 3 3 5 4" xfId="5313" xr:uid="{00000000-0005-0000-0000-00007C1E0000}"/>
    <cellStyle name="Millares 2 3 3 5 4 2" xfId="9690" xr:uid="{00000000-0005-0000-0000-00007D1E0000}"/>
    <cellStyle name="Millares 2 3 3 5 4 2 2" xfId="18443" xr:uid="{00000000-0005-0000-0000-00007E1E0000}"/>
    <cellStyle name="Millares 2 3 3 5 4 2 2 2" xfId="35948" xr:uid="{A0E4E1EC-C6D9-4305-ADDB-43F98E27A5EC}"/>
    <cellStyle name="Millares 2 3 3 5 4 2 3" xfId="27196" xr:uid="{F9AEC707-2D24-4EFC-B4A8-32E59E406D4D}"/>
    <cellStyle name="Millares 2 3 3 5 4 3" xfId="14067" xr:uid="{00000000-0005-0000-0000-00007F1E0000}"/>
    <cellStyle name="Millares 2 3 3 5 4 3 2" xfId="31572" xr:uid="{834D1931-E781-4FD0-9BC6-8FBB183D74A5}"/>
    <cellStyle name="Millares 2 3 3 5 4 4" xfId="22820" xr:uid="{3C575AC6-6904-4C46-831A-F936F0C74D27}"/>
    <cellStyle name="Millares 2 3 3 5 5" xfId="7502" xr:uid="{00000000-0005-0000-0000-0000801E0000}"/>
    <cellStyle name="Millares 2 3 3 5 5 2" xfId="16255" xr:uid="{00000000-0005-0000-0000-0000811E0000}"/>
    <cellStyle name="Millares 2 3 3 5 5 2 2" xfId="33760" xr:uid="{7065C629-54DB-4238-B956-4589A123E770}"/>
    <cellStyle name="Millares 2 3 3 5 5 3" xfId="25008" xr:uid="{73601FEE-31E1-49DE-8A0A-D4A0A5E41BD8}"/>
    <cellStyle name="Millares 2 3 3 5 6" xfId="11879" xr:uid="{00000000-0005-0000-0000-0000821E0000}"/>
    <cellStyle name="Millares 2 3 3 5 6 2" xfId="29384" xr:uid="{29C9594E-6226-4C63-BF5D-5EA03517A287}"/>
    <cellStyle name="Millares 2 3 3 5 7" xfId="20632" xr:uid="{DE998CC8-F40C-4A0B-9776-C420EAA783D2}"/>
    <cellStyle name="Millares 2 3 3 6" xfId="3395" xr:uid="{00000000-0005-0000-0000-0000831E0000}"/>
    <cellStyle name="Millares 2 3 3 6 2" xfId="4492" xr:uid="{00000000-0005-0000-0000-0000841E0000}"/>
    <cellStyle name="Millares 2 3 3 6 2 2" xfId="6681" xr:uid="{00000000-0005-0000-0000-0000851E0000}"/>
    <cellStyle name="Millares 2 3 3 6 2 2 2" xfId="11058" xr:uid="{00000000-0005-0000-0000-0000861E0000}"/>
    <cellStyle name="Millares 2 3 3 6 2 2 2 2" xfId="19811" xr:uid="{00000000-0005-0000-0000-0000871E0000}"/>
    <cellStyle name="Millares 2 3 3 6 2 2 2 2 2" xfId="37316" xr:uid="{C9E7A11B-F413-495F-8980-D98D25F50070}"/>
    <cellStyle name="Millares 2 3 3 6 2 2 2 3" xfId="28564" xr:uid="{988E3AE5-929E-4D2C-A08D-0E2509132DAF}"/>
    <cellStyle name="Millares 2 3 3 6 2 2 3" xfId="15435" xr:uid="{00000000-0005-0000-0000-0000881E0000}"/>
    <cellStyle name="Millares 2 3 3 6 2 2 3 2" xfId="32940" xr:uid="{401D4209-FE44-4A72-A98B-41717C95CD3F}"/>
    <cellStyle name="Millares 2 3 3 6 2 2 4" xfId="24188" xr:uid="{DF0E4628-1E73-4DCF-A481-727401ADC511}"/>
    <cellStyle name="Millares 2 3 3 6 2 3" xfId="8870" xr:uid="{00000000-0005-0000-0000-0000891E0000}"/>
    <cellStyle name="Millares 2 3 3 6 2 3 2" xfId="17623" xr:uid="{00000000-0005-0000-0000-00008A1E0000}"/>
    <cellStyle name="Millares 2 3 3 6 2 3 2 2" xfId="35128" xr:uid="{FA520D2F-6D85-4A73-9322-E71F779C2F9F}"/>
    <cellStyle name="Millares 2 3 3 6 2 3 3" xfId="26376" xr:uid="{E6DD9675-9178-46CA-A427-731643B20296}"/>
    <cellStyle name="Millares 2 3 3 6 2 4" xfId="13247" xr:uid="{00000000-0005-0000-0000-00008B1E0000}"/>
    <cellStyle name="Millares 2 3 3 6 2 4 2" xfId="30752" xr:uid="{D7A1FBA1-93CC-41D3-8AF9-4E73E18B9D34}"/>
    <cellStyle name="Millares 2 3 3 6 2 5" xfId="22000" xr:uid="{0D5DD09A-862E-40B6-A2CA-B0794CD2998E}"/>
    <cellStyle name="Millares 2 3 3 6 3" xfId="5587" xr:uid="{00000000-0005-0000-0000-00008C1E0000}"/>
    <cellStyle name="Millares 2 3 3 6 3 2" xfId="9964" xr:uid="{00000000-0005-0000-0000-00008D1E0000}"/>
    <cellStyle name="Millares 2 3 3 6 3 2 2" xfId="18717" xr:uid="{00000000-0005-0000-0000-00008E1E0000}"/>
    <cellStyle name="Millares 2 3 3 6 3 2 2 2" xfId="36222" xr:uid="{4D3ED9EC-9CED-491F-8856-72E54A18EF40}"/>
    <cellStyle name="Millares 2 3 3 6 3 2 3" xfId="27470" xr:uid="{C06F22C1-B351-4B40-A319-E8876A8BA56E}"/>
    <cellStyle name="Millares 2 3 3 6 3 3" xfId="14341" xr:uid="{00000000-0005-0000-0000-00008F1E0000}"/>
    <cellStyle name="Millares 2 3 3 6 3 3 2" xfId="31846" xr:uid="{C304E0FB-E18E-4414-BAEC-7FAF9C7B2303}"/>
    <cellStyle name="Millares 2 3 3 6 3 4" xfId="23094" xr:uid="{4E411E08-B739-4266-92BB-8FFBF71D71EA}"/>
    <cellStyle name="Millares 2 3 3 6 4" xfId="7776" xr:uid="{00000000-0005-0000-0000-0000901E0000}"/>
    <cellStyle name="Millares 2 3 3 6 4 2" xfId="16529" xr:uid="{00000000-0005-0000-0000-0000911E0000}"/>
    <cellStyle name="Millares 2 3 3 6 4 2 2" xfId="34034" xr:uid="{A3F5FDBC-5692-45D1-9079-A209E7376B53}"/>
    <cellStyle name="Millares 2 3 3 6 4 3" xfId="25282" xr:uid="{ADC28751-6A3A-49FD-962E-25EE0476E6E0}"/>
    <cellStyle name="Millares 2 3 3 6 5" xfId="12153" xr:uid="{00000000-0005-0000-0000-0000921E0000}"/>
    <cellStyle name="Millares 2 3 3 6 5 2" xfId="29658" xr:uid="{7B52CDBE-DCAE-4B59-9A17-EDFDA11FCADE}"/>
    <cellStyle name="Millares 2 3 3 6 6" xfId="20906" xr:uid="{F1794230-8EC3-457E-90F7-F53A048A4717}"/>
    <cellStyle name="Millares 2 3 3 7" xfId="3945" xr:uid="{00000000-0005-0000-0000-0000931E0000}"/>
    <cellStyle name="Millares 2 3 3 7 2" xfId="6134" xr:uid="{00000000-0005-0000-0000-0000941E0000}"/>
    <cellStyle name="Millares 2 3 3 7 2 2" xfId="10511" xr:uid="{00000000-0005-0000-0000-0000951E0000}"/>
    <cellStyle name="Millares 2 3 3 7 2 2 2" xfId="19264" xr:uid="{00000000-0005-0000-0000-0000961E0000}"/>
    <cellStyle name="Millares 2 3 3 7 2 2 2 2" xfId="36769" xr:uid="{0208DC31-E62D-46F3-9864-780A32E96D34}"/>
    <cellStyle name="Millares 2 3 3 7 2 2 3" xfId="28017" xr:uid="{19F67D54-C5E9-4AFA-8896-0D9A84479CDE}"/>
    <cellStyle name="Millares 2 3 3 7 2 3" xfId="14888" xr:uid="{00000000-0005-0000-0000-0000971E0000}"/>
    <cellStyle name="Millares 2 3 3 7 2 3 2" xfId="32393" xr:uid="{3476A4E6-6DEB-4609-82A8-827B045FEEE1}"/>
    <cellStyle name="Millares 2 3 3 7 2 4" xfId="23641" xr:uid="{6556D11C-764F-4C99-A084-6E5A0C638153}"/>
    <cellStyle name="Millares 2 3 3 7 3" xfId="8323" xr:uid="{00000000-0005-0000-0000-0000981E0000}"/>
    <cellStyle name="Millares 2 3 3 7 3 2" xfId="17076" xr:uid="{00000000-0005-0000-0000-0000991E0000}"/>
    <cellStyle name="Millares 2 3 3 7 3 2 2" xfId="34581" xr:uid="{7CFFCC90-FE86-447D-84F0-6F729C6BD70E}"/>
    <cellStyle name="Millares 2 3 3 7 3 3" xfId="25829" xr:uid="{C04AC56F-F029-49C6-8BCD-2B55BC0BFF50}"/>
    <cellStyle name="Millares 2 3 3 7 4" xfId="12700" xr:uid="{00000000-0005-0000-0000-00009A1E0000}"/>
    <cellStyle name="Millares 2 3 3 7 4 2" xfId="30205" xr:uid="{BC52EA22-9484-41E4-9821-5B18E5501721}"/>
    <cellStyle name="Millares 2 3 3 7 5" xfId="21453" xr:uid="{334D9A4F-DED3-4E9D-A1EF-16C4B3F52E07}"/>
    <cellStyle name="Millares 2 3 3 8" xfId="5040" xr:uid="{00000000-0005-0000-0000-00009B1E0000}"/>
    <cellStyle name="Millares 2 3 3 8 2" xfId="9417" xr:uid="{00000000-0005-0000-0000-00009C1E0000}"/>
    <cellStyle name="Millares 2 3 3 8 2 2" xfId="18170" xr:uid="{00000000-0005-0000-0000-00009D1E0000}"/>
    <cellStyle name="Millares 2 3 3 8 2 2 2" xfId="35675" xr:uid="{AE020D52-89D9-4980-B7EA-ED554F76BD8E}"/>
    <cellStyle name="Millares 2 3 3 8 2 3" xfId="26923" xr:uid="{C5CCB141-B196-4411-9389-0BB0FA5858CD}"/>
    <cellStyle name="Millares 2 3 3 8 3" xfId="13794" xr:uid="{00000000-0005-0000-0000-00009E1E0000}"/>
    <cellStyle name="Millares 2 3 3 8 3 2" xfId="31299" xr:uid="{0779FBC8-F111-47D0-9225-EE9D8DFD9D50}"/>
    <cellStyle name="Millares 2 3 3 8 4" xfId="22547" xr:uid="{E26F3CE5-C6D7-4E10-BB76-C3A714D30720}"/>
    <cellStyle name="Millares 2 3 3 9" xfId="7229" xr:uid="{00000000-0005-0000-0000-00009F1E0000}"/>
    <cellStyle name="Millares 2 3 3 9 2" xfId="15982" xr:uid="{00000000-0005-0000-0000-0000A01E0000}"/>
    <cellStyle name="Millares 2 3 3 9 2 2" xfId="33487" xr:uid="{3B6CF1FE-3EAD-4410-A049-83B2839000AB}"/>
    <cellStyle name="Millares 2 3 3 9 3" xfId="24735" xr:uid="{DD5217B2-EBB3-4DC8-957F-EDCAF0B04A0D}"/>
    <cellStyle name="Millares 2 3 4" xfId="217" xr:uid="{00000000-0005-0000-0000-0000A11E0000}"/>
    <cellStyle name="Millares 2 3 4 10" xfId="11607" xr:uid="{00000000-0005-0000-0000-0000A21E0000}"/>
    <cellStyle name="Millares 2 3 4 10 2" xfId="29112" xr:uid="{796691BE-E928-4B08-878C-0FDB62092A6D}"/>
    <cellStyle name="Millares 2 3 4 11" xfId="20360" xr:uid="{C1499521-AA74-4D3B-855F-8E36C8BEC8BD}"/>
    <cellStyle name="Millares 2 3 4 2" xfId="2946" xr:uid="{00000000-0005-0000-0000-0000A31E0000}"/>
    <cellStyle name="Millares 2 3 4 2 2" xfId="3058" xr:uid="{00000000-0005-0000-0000-0000A41E0000}"/>
    <cellStyle name="Millares 2 3 4 2 2 2" xfId="3334" xr:uid="{00000000-0005-0000-0000-0000A51E0000}"/>
    <cellStyle name="Millares 2 3 4 2 2 2 2" xfId="3887" xr:uid="{00000000-0005-0000-0000-0000A61E0000}"/>
    <cellStyle name="Millares 2 3 4 2 2 2 2 2" xfId="4983" xr:uid="{00000000-0005-0000-0000-0000A71E0000}"/>
    <cellStyle name="Millares 2 3 4 2 2 2 2 2 2" xfId="7172" xr:uid="{00000000-0005-0000-0000-0000A81E0000}"/>
    <cellStyle name="Millares 2 3 4 2 2 2 2 2 2 2" xfId="11549" xr:uid="{00000000-0005-0000-0000-0000A91E0000}"/>
    <cellStyle name="Millares 2 3 4 2 2 2 2 2 2 2 2" xfId="20302" xr:uid="{00000000-0005-0000-0000-0000AA1E0000}"/>
    <cellStyle name="Millares 2 3 4 2 2 2 2 2 2 2 2 2" xfId="37807" xr:uid="{E8CCC53C-424C-4152-AE75-52B37094CB67}"/>
    <cellStyle name="Millares 2 3 4 2 2 2 2 2 2 2 3" xfId="29055" xr:uid="{AC8E214F-54CE-4AAA-8C9D-A3CCED0E2159}"/>
    <cellStyle name="Millares 2 3 4 2 2 2 2 2 2 3" xfId="15926" xr:uid="{00000000-0005-0000-0000-0000AB1E0000}"/>
    <cellStyle name="Millares 2 3 4 2 2 2 2 2 2 3 2" xfId="33431" xr:uid="{3DC9A947-D8BE-4323-80CA-A7D37804C443}"/>
    <cellStyle name="Millares 2 3 4 2 2 2 2 2 2 4" xfId="24679" xr:uid="{7E275C86-4CBC-4207-ACAA-B9B0DA30EDF3}"/>
    <cellStyle name="Millares 2 3 4 2 2 2 2 2 3" xfId="9361" xr:uid="{00000000-0005-0000-0000-0000AC1E0000}"/>
    <cellStyle name="Millares 2 3 4 2 2 2 2 2 3 2" xfId="18114" xr:uid="{00000000-0005-0000-0000-0000AD1E0000}"/>
    <cellStyle name="Millares 2 3 4 2 2 2 2 2 3 2 2" xfId="35619" xr:uid="{C128B381-504A-4D13-BFC4-8A745F97A705}"/>
    <cellStyle name="Millares 2 3 4 2 2 2 2 2 3 3" xfId="26867" xr:uid="{F911F5AA-60D5-460C-815B-5A7FD1B869C8}"/>
    <cellStyle name="Millares 2 3 4 2 2 2 2 2 4" xfId="13738" xr:uid="{00000000-0005-0000-0000-0000AE1E0000}"/>
    <cellStyle name="Millares 2 3 4 2 2 2 2 2 4 2" xfId="31243" xr:uid="{E0011DE0-5F3B-4657-9337-C151F66644AD}"/>
    <cellStyle name="Millares 2 3 4 2 2 2 2 2 5" xfId="22491" xr:uid="{091EB45B-86C1-4B55-AE34-0F8048D5549B}"/>
    <cellStyle name="Millares 2 3 4 2 2 2 2 3" xfId="6078" xr:uid="{00000000-0005-0000-0000-0000AF1E0000}"/>
    <cellStyle name="Millares 2 3 4 2 2 2 2 3 2" xfId="10455" xr:uid="{00000000-0005-0000-0000-0000B01E0000}"/>
    <cellStyle name="Millares 2 3 4 2 2 2 2 3 2 2" xfId="19208" xr:uid="{00000000-0005-0000-0000-0000B11E0000}"/>
    <cellStyle name="Millares 2 3 4 2 2 2 2 3 2 2 2" xfId="36713" xr:uid="{8F80B61B-096C-4A1E-8932-340600C9D044}"/>
    <cellStyle name="Millares 2 3 4 2 2 2 2 3 2 3" xfId="27961" xr:uid="{87CF7362-EC6B-4FD9-B8A8-C5CF40EA65DF}"/>
    <cellStyle name="Millares 2 3 4 2 2 2 2 3 3" xfId="14832" xr:uid="{00000000-0005-0000-0000-0000B21E0000}"/>
    <cellStyle name="Millares 2 3 4 2 2 2 2 3 3 2" xfId="32337" xr:uid="{6598B95A-8EA3-426E-B390-AD7A1059E47A}"/>
    <cellStyle name="Millares 2 3 4 2 2 2 2 3 4" xfId="23585" xr:uid="{437B69EC-7F82-4CA3-A18E-28370B331BCF}"/>
    <cellStyle name="Millares 2 3 4 2 2 2 2 4" xfId="8267" xr:uid="{00000000-0005-0000-0000-0000B31E0000}"/>
    <cellStyle name="Millares 2 3 4 2 2 2 2 4 2" xfId="17020" xr:uid="{00000000-0005-0000-0000-0000B41E0000}"/>
    <cellStyle name="Millares 2 3 4 2 2 2 2 4 2 2" xfId="34525" xr:uid="{99493189-C3BC-49D7-8DF0-754B3EA138AB}"/>
    <cellStyle name="Millares 2 3 4 2 2 2 2 4 3" xfId="25773" xr:uid="{0EAAFBEB-729D-49FF-9CDD-F284FA73F3BD}"/>
    <cellStyle name="Millares 2 3 4 2 2 2 2 5" xfId="12644" xr:uid="{00000000-0005-0000-0000-0000B51E0000}"/>
    <cellStyle name="Millares 2 3 4 2 2 2 2 5 2" xfId="30149" xr:uid="{71DBE6D2-24FB-4F1F-A2FE-CFB742B9D873}"/>
    <cellStyle name="Millares 2 3 4 2 2 2 2 6" xfId="21397" xr:uid="{D9BD4077-257A-41A8-AAD8-EE6F7F934E4A}"/>
    <cellStyle name="Millares 2 3 4 2 2 2 3" xfId="4435" xr:uid="{00000000-0005-0000-0000-0000B61E0000}"/>
    <cellStyle name="Millares 2 3 4 2 2 2 3 2" xfId="6624" xr:uid="{00000000-0005-0000-0000-0000B71E0000}"/>
    <cellStyle name="Millares 2 3 4 2 2 2 3 2 2" xfId="11001" xr:uid="{00000000-0005-0000-0000-0000B81E0000}"/>
    <cellStyle name="Millares 2 3 4 2 2 2 3 2 2 2" xfId="19754" xr:uid="{00000000-0005-0000-0000-0000B91E0000}"/>
    <cellStyle name="Millares 2 3 4 2 2 2 3 2 2 2 2" xfId="37259" xr:uid="{6E129B2B-F6BC-4EE4-9002-5C7CD735E6A9}"/>
    <cellStyle name="Millares 2 3 4 2 2 2 3 2 2 3" xfId="28507" xr:uid="{B18BFDAA-8BB6-4B95-871C-6F49593C743F}"/>
    <cellStyle name="Millares 2 3 4 2 2 2 3 2 3" xfId="15378" xr:uid="{00000000-0005-0000-0000-0000BA1E0000}"/>
    <cellStyle name="Millares 2 3 4 2 2 2 3 2 3 2" xfId="32883" xr:uid="{3A185BE7-300E-4627-B146-EAEC33EB5BEE}"/>
    <cellStyle name="Millares 2 3 4 2 2 2 3 2 4" xfId="24131" xr:uid="{6513504A-316F-4CDB-9BC1-A55E15BF0DFB}"/>
    <cellStyle name="Millares 2 3 4 2 2 2 3 3" xfId="8813" xr:uid="{00000000-0005-0000-0000-0000BB1E0000}"/>
    <cellStyle name="Millares 2 3 4 2 2 2 3 3 2" xfId="17566" xr:uid="{00000000-0005-0000-0000-0000BC1E0000}"/>
    <cellStyle name="Millares 2 3 4 2 2 2 3 3 2 2" xfId="35071" xr:uid="{22625D16-BFEF-49D9-80BE-465D67BF4008}"/>
    <cellStyle name="Millares 2 3 4 2 2 2 3 3 3" xfId="26319" xr:uid="{8FCA38A2-F185-4BBC-B6BB-1935A6093A49}"/>
    <cellStyle name="Millares 2 3 4 2 2 2 3 4" xfId="13190" xr:uid="{00000000-0005-0000-0000-0000BD1E0000}"/>
    <cellStyle name="Millares 2 3 4 2 2 2 3 4 2" xfId="30695" xr:uid="{55EF8C6C-9784-4D83-BE03-89B55BAE1870}"/>
    <cellStyle name="Millares 2 3 4 2 2 2 3 5" xfId="21943" xr:uid="{04BFB09D-BB45-4339-9D02-5B69E2319B5B}"/>
    <cellStyle name="Millares 2 3 4 2 2 2 4" xfId="5530" xr:uid="{00000000-0005-0000-0000-0000BE1E0000}"/>
    <cellStyle name="Millares 2 3 4 2 2 2 4 2" xfId="9907" xr:uid="{00000000-0005-0000-0000-0000BF1E0000}"/>
    <cellStyle name="Millares 2 3 4 2 2 2 4 2 2" xfId="18660" xr:uid="{00000000-0005-0000-0000-0000C01E0000}"/>
    <cellStyle name="Millares 2 3 4 2 2 2 4 2 2 2" xfId="36165" xr:uid="{DEC2E2A2-8DEE-4780-9D40-CC9746DD8383}"/>
    <cellStyle name="Millares 2 3 4 2 2 2 4 2 3" xfId="27413" xr:uid="{0EAF4E6A-435D-4153-B1AA-FE132DCBFC59}"/>
    <cellStyle name="Millares 2 3 4 2 2 2 4 3" xfId="14284" xr:uid="{00000000-0005-0000-0000-0000C11E0000}"/>
    <cellStyle name="Millares 2 3 4 2 2 2 4 3 2" xfId="31789" xr:uid="{A8BE2AB7-C920-48B5-8E41-B32D5204EEEE}"/>
    <cellStyle name="Millares 2 3 4 2 2 2 4 4" xfId="23037" xr:uid="{C4D336A1-8E00-47CF-9F44-61E8F2B82D83}"/>
    <cellStyle name="Millares 2 3 4 2 2 2 5" xfId="7719" xr:uid="{00000000-0005-0000-0000-0000C21E0000}"/>
    <cellStyle name="Millares 2 3 4 2 2 2 5 2" xfId="16472" xr:uid="{00000000-0005-0000-0000-0000C31E0000}"/>
    <cellStyle name="Millares 2 3 4 2 2 2 5 2 2" xfId="33977" xr:uid="{FE7E4ED4-3D26-4152-99CF-285F13BD71EB}"/>
    <cellStyle name="Millares 2 3 4 2 2 2 5 3" xfId="25225" xr:uid="{B060D5CD-33AB-423F-89EE-F5B2CEF270B6}"/>
    <cellStyle name="Millares 2 3 4 2 2 2 6" xfId="12096" xr:uid="{00000000-0005-0000-0000-0000C41E0000}"/>
    <cellStyle name="Millares 2 3 4 2 2 2 6 2" xfId="29601" xr:uid="{70AE1E7A-3DA4-4E68-AF9D-BA0AF1E91D76}"/>
    <cellStyle name="Millares 2 3 4 2 2 2 7" xfId="20849" xr:uid="{C4D3A919-2198-440F-B1F3-A18F05939B95}"/>
    <cellStyle name="Millares 2 3 4 2 2 3" xfId="3613" xr:uid="{00000000-0005-0000-0000-0000C51E0000}"/>
    <cellStyle name="Millares 2 3 4 2 2 3 2" xfId="4709" xr:uid="{00000000-0005-0000-0000-0000C61E0000}"/>
    <cellStyle name="Millares 2 3 4 2 2 3 2 2" xfId="6898" xr:uid="{00000000-0005-0000-0000-0000C71E0000}"/>
    <cellStyle name="Millares 2 3 4 2 2 3 2 2 2" xfId="11275" xr:uid="{00000000-0005-0000-0000-0000C81E0000}"/>
    <cellStyle name="Millares 2 3 4 2 2 3 2 2 2 2" xfId="20028" xr:uid="{00000000-0005-0000-0000-0000C91E0000}"/>
    <cellStyle name="Millares 2 3 4 2 2 3 2 2 2 2 2" xfId="37533" xr:uid="{B43CA29C-0BC0-463F-8FFE-56C73A47DAC4}"/>
    <cellStyle name="Millares 2 3 4 2 2 3 2 2 2 3" xfId="28781" xr:uid="{72960DAC-E2CB-4065-B82A-88B745AB09F1}"/>
    <cellStyle name="Millares 2 3 4 2 2 3 2 2 3" xfId="15652" xr:uid="{00000000-0005-0000-0000-0000CA1E0000}"/>
    <cellStyle name="Millares 2 3 4 2 2 3 2 2 3 2" xfId="33157" xr:uid="{597F4E0B-F0E0-43B6-9385-0395895A68CE}"/>
    <cellStyle name="Millares 2 3 4 2 2 3 2 2 4" xfId="24405" xr:uid="{9D7FBCFF-926D-473D-A71C-B3D47876C080}"/>
    <cellStyle name="Millares 2 3 4 2 2 3 2 3" xfId="9087" xr:uid="{00000000-0005-0000-0000-0000CB1E0000}"/>
    <cellStyle name="Millares 2 3 4 2 2 3 2 3 2" xfId="17840" xr:uid="{00000000-0005-0000-0000-0000CC1E0000}"/>
    <cellStyle name="Millares 2 3 4 2 2 3 2 3 2 2" xfId="35345" xr:uid="{F822054B-7A01-4475-AD96-5CC518015442}"/>
    <cellStyle name="Millares 2 3 4 2 2 3 2 3 3" xfId="26593" xr:uid="{BF5B3F27-40FF-4135-A870-678026056645}"/>
    <cellStyle name="Millares 2 3 4 2 2 3 2 4" xfId="13464" xr:uid="{00000000-0005-0000-0000-0000CD1E0000}"/>
    <cellStyle name="Millares 2 3 4 2 2 3 2 4 2" xfId="30969" xr:uid="{A8F5A8C1-0C67-410C-87D9-85E5B417D5CE}"/>
    <cellStyle name="Millares 2 3 4 2 2 3 2 5" xfId="22217" xr:uid="{77D00B9F-0D98-4490-9F90-6D2A6A01F052}"/>
    <cellStyle name="Millares 2 3 4 2 2 3 3" xfId="5804" xr:uid="{00000000-0005-0000-0000-0000CE1E0000}"/>
    <cellStyle name="Millares 2 3 4 2 2 3 3 2" xfId="10181" xr:uid="{00000000-0005-0000-0000-0000CF1E0000}"/>
    <cellStyle name="Millares 2 3 4 2 2 3 3 2 2" xfId="18934" xr:uid="{00000000-0005-0000-0000-0000D01E0000}"/>
    <cellStyle name="Millares 2 3 4 2 2 3 3 2 2 2" xfId="36439" xr:uid="{141694B5-B282-4C11-B8D9-6725468C967A}"/>
    <cellStyle name="Millares 2 3 4 2 2 3 3 2 3" xfId="27687" xr:uid="{3CD96A03-F825-4A6C-862D-789DAAB1F3D8}"/>
    <cellStyle name="Millares 2 3 4 2 2 3 3 3" xfId="14558" xr:uid="{00000000-0005-0000-0000-0000D11E0000}"/>
    <cellStyle name="Millares 2 3 4 2 2 3 3 3 2" xfId="32063" xr:uid="{027E4A98-A829-4E9D-9D51-9B0C03833966}"/>
    <cellStyle name="Millares 2 3 4 2 2 3 3 4" xfId="23311" xr:uid="{586361E3-A9CF-4E94-86FB-1F2C73DBEBBF}"/>
    <cellStyle name="Millares 2 3 4 2 2 3 4" xfId="7993" xr:uid="{00000000-0005-0000-0000-0000D21E0000}"/>
    <cellStyle name="Millares 2 3 4 2 2 3 4 2" xfId="16746" xr:uid="{00000000-0005-0000-0000-0000D31E0000}"/>
    <cellStyle name="Millares 2 3 4 2 2 3 4 2 2" xfId="34251" xr:uid="{CF8BCCD7-7A4A-4BC6-9F48-C61CDDFD34C3}"/>
    <cellStyle name="Millares 2 3 4 2 2 3 4 3" xfId="25499" xr:uid="{8A4F21FB-4B95-4221-8B2C-724E4ECE47CB}"/>
    <cellStyle name="Millares 2 3 4 2 2 3 5" xfId="12370" xr:uid="{00000000-0005-0000-0000-0000D41E0000}"/>
    <cellStyle name="Millares 2 3 4 2 2 3 5 2" xfId="29875" xr:uid="{2D492EF3-4309-4F6D-92D1-B6CC3960CA7D}"/>
    <cellStyle name="Millares 2 3 4 2 2 3 6" xfId="21123" xr:uid="{8A733E61-855B-4848-B162-F4132B8ED154}"/>
    <cellStyle name="Millares 2 3 4 2 2 4" xfId="4161" xr:uid="{00000000-0005-0000-0000-0000D51E0000}"/>
    <cellStyle name="Millares 2 3 4 2 2 4 2" xfId="6350" xr:uid="{00000000-0005-0000-0000-0000D61E0000}"/>
    <cellStyle name="Millares 2 3 4 2 2 4 2 2" xfId="10727" xr:uid="{00000000-0005-0000-0000-0000D71E0000}"/>
    <cellStyle name="Millares 2 3 4 2 2 4 2 2 2" xfId="19480" xr:uid="{00000000-0005-0000-0000-0000D81E0000}"/>
    <cellStyle name="Millares 2 3 4 2 2 4 2 2 2 2" xfId="36985" xr:uid="{D25357F5-5A37-4AFD-A6DD-44BFD14E38A1}"/>
    <cellStyle name="Millares 2 3 4 2 2 4 2 2 3" xfId="28233" xr:uid="{57DA2CC7-DDD5-4A12-BE7C-58FC2E45A528}"/>
    <cellStyle name="Millares 2 3 4 2 2 4 2 3" xfId="15104" xr:uid="{00000000-0005-0000-0000-0000D91E0000}"/>
    <cellStyle name="Millares 2 3 4 2 2 4 2 3 2" xfId="32609" xr:uid="{A2D991D1-9675-4ED3-A23E-435DC109BAA9}"/>
    <cellStyle name="Millares 2 3 4 2 2 4 2 4" xfId="23857" xr:uid="{09BF5A2D-4446-4C31-8323-CC15448726E3}"/>
    <cellStyle name="Millares 2 3 4 2 2 4 3" xfId="8539" xr:uid="{00000000-0005-0000-0000-0000DA1E0000}"/>
    <cellStyle name="Millares 2 3 4 2 2 4 3 2" xfId="17292" xr:uid="{00000000-0005-0000-0000-0000DB1E0000}"/>
    <cellStyle name="Millares 2 3 4 2 2 4 3 2 2" xfId="34797" xr:uid="{6434E966-4EDA-4B04-B3AF-B21BC7B4AB5F}"/>
    <cellStyle name="Millares 2 3 4 2 2 4 3 3" xfId="26045" xr:uid="{F8C83581-E94F-4042-B5EA-9A541C73CAFD}"/>
    <cellStyle name="Millares 2 3 4 2 2 4 4" xfId="12916" xr:uid="{00000000-0005-0000-0000-0000DC1E0000}"/>
    <cellStyle name="Millares 2 3 4 2 2 4 4 2" xfId="30421" xr:uid="{7E87C98A-9396-4DC8-9286-4E7DAB3890C0}"/>
    <cellStyle name="Millares 2 3 4 2 2 4 5" xfId="21669" xr:uid="{5579CDE4-F181-4B51-B629-4F3986F161B1}"/>
    <cellStyle name="Millares 2 3 4 2 2 5" xfId="5256" xr:uid="{00000000-0005-0000-0000-0000DD1E0000}"/>
    <cellStyle name="Millares 2 3 4 2 2 5 2" xfId="9633" xr:uid="{00000000-0005-0000-0000-0000DE1E0000}"/>
    <cellStyle name="Millares 2 3 4 2 2 5 2 2" xfId="18386" xr:uid="{00000000-0005-0000-0000-0000DF1E0000}"/>
    <cellStyle name="Millares 2 3 4 2 2 5 2 2 2" xfId="35891" xr:uid="{82126F71-30B7-4286-8216-7BEBB95F72B5}"/>
    <cellStyle name="Millares 2 3 4 2 2 5 2 3" xfId="27139" xr:uid="{8E814204-4486-4333-81BC-8BDF05157AC6}"/>
    <cellStyle name="Millares 2 3 4 2 2 5 3" xfId="14010" xr:uid="{00000000-0005-0000-0000-0000E01E0000}"/>
    <cellStyle name="Millares 2 3 4 2 2 5 3 2" xfId="31515" xr:uid="{D0F35F8E-4516-42FF-947D-D2DE132729AB}"/>
    <cellStyle name="Millares 2 3 4 2 2 5 4" xfId="22763" xr:uid="{3CC8C0F5-7603-4A01-AFFD-AE65969C851E}"/>
    <cellStyle name="Millares 2 3 4 2 2 6" xfId="7445" xr:uid="{00000000-0005-0000-0000-0000E11E0000}"/>
    <cellStyle name="Millares 2 3 4 2 2 6 2" xfId="16198" xr:uid="{00000000-0005-0000-0000-0000E21E0000}"/>
    <cellStyle name="Millares 2 3 4 2 2 6 2 2" xfId="33703" xr:uid="{7964C6C0-4A6F-4246-B738-B1F5009AB7DF}"/>
    <cellStyle name="Millares 2 3 4 2 2 6 3" xfId="24951" xr:uid="{5B46E86A-5B3E-430A-9E98-F8815640B62A}"/>
    <cellStyle name="Millares 2 3 4 2 2 7" xfId="11822" xr:uid="{00000000-0005-0000-0000-0000E31E0000}"/>
    <cellStyle name="Millares 2 3 4 2 2 7 2" xfId="29327" xr:uid="{5E0778DE-A11D-4C85-AEBC-C4421F9F64D6}"/>
    <cellStyle name="Millares 2 3 4 2 2 8" xfId="20575" xr:uid="{E1B0C93B-EA27-4B94-B591-B6B81C04CA2D}"/>
    <cellStyle name="Millares 2 3 4 2 3" xfId="3222" xr:uid="{00000000-0005-0000-0000-0000E41E0000}"/>
    <cellStyle name="Millares 2 3 4 2 3 2" xfId="3775" xr:uid="{00000000-0005-0000-0000-0000E51E0000}"/>
    <cellStyle name="Millares 2 3 4 2 3 2 2" xfId="4871" xr:uid="{00000000-0005-0000-0000-0000E61E0000}"/>
    <cellStyle name="Millares 2 3 4 2 3 2 2 2" xfId="7060" xr:uid="{00000000-0005-0000-0000-0000E71E0000}"/>
    <cellStyle name="Millares 2 3 4 2 3 2 2 2 2" xfId="11437" xr:uid="{00000000-0005-0000-0000-0000E81E0000}"/>
    <cellStyle name="Millares 2 3 4 2 3 2 2 2 2 2" xfId="20190" xr:uid="{00000000-0005-0000-0000-0000E91E0000}"/>
    <cellStyle name="Millares 2 3 4 2 3 2 2 2 2 2 2" xfId="37695" xr:uid="{91D26A37-17BF-4705-AE34-B4A41AE3DFCF}"/>
    <cellStyle name="Millares 2 3 4 2 3 2 2 2 2 3" xfId="28943" xr:uid="{1A30EC0C-873B-438B-A795-2E034F65BD2B}"/>
    <cellStyle name="Millares 2 3 4 2 3 2 2 2 3" xfId="15814" xr:uid="{00000000-0005-0000-0000-0000EA1E0000}"/>
    <cellStyle name="Millares 2 3 4 2 3 2 2 2 3 2" xfId="33319" xr:uid="{9F9133A7-E901-4965-B3F9-A38F7E5B3E23}"/>
    <cellStyle name="Millares 2 3 4 2 3 2 2 2 4" xfId="24567" xr:uid="{17109EE6-5F67-4F80-B7E0-6DC9EAAE3B1F}"/>
    <cellStyle name="Millares 2 3 4 2 3 2 2 3" xfId="9249" xr:uid="{00000000-0005-0000-0000-0000EB1E0000}"/>
    <cellStyle name="Millares 2 3 4 2 3 2 2 3 2" xfId="18002" xr:uid="{00000000-0005-0000-0000-0000EC1E0000}"/>
    <cellStyle name="Millares 2 3 4 2 3 2 2 3 2 2" xfId="35507" xr:uid="{6C162ABA-03EC-4553-99FC-D08A2144BD70}"/>
    <cellStyle name="Millares 2 3 4 2 3 2 2 3 3" xfId="26755" xr:uid="{3BDB0655-EB8A-4E2E-8C27-7024C7ECD21A}"/>
    <cellStyle name="Millares 2 3 4 2 3 2 2 4" xfId="13626" xr:uid="{00000000-0005-0000-0000-0000ED1E0000}"/>
    <cellStyle name="Millares 2 3 4 2 3 2 2 4 2" xfId="31131" xr:uid="{CC35B851-120C-4E59-98E3-8F0CFE249E7D}"/>
    <cellStyle name="Millares 2 3 4 2 3 2 2 5" xfId="22379" xr:uid="{D99BA43D-B954-44BE-A5C6-42F9AB22BF9F}"/>
    <cellStyle name="Millares 2 3 4 2 3 2 3" xfId="5966" xr:uid="{00000000-0005-0000-0000-0000EE1E0000}"/>
    <cellStyle name="Millares 2 3 4 2 3 2 3 2" xfId="10343" xr:uid="{00000000-0005-0000-0000-0000EF1E0000}"/>
    <cellStyle name="Millares 2 3 4 2 3 2 3 2 2" xfId="19096" xr:uid="{00000000-0005-0000-0000-0000F01E0000}"/>
    <cellStyle name="Millares 2 3 4 2 3 2 3 2 2 2" xfId="36601" xr:uid="{2EF26556-0BE1-42F6-A15C-DA4A375F6401}"/>
    <cellStyle name="Millares 2 3 4 2 3 2 3 2 3" xfId="27849" xr:uid="{CFAECBEF-8790-438D-8993-B04819491040}"/>
    <cellStyle name="Millares 2 3 4 2 3 2 3 3" xfId="14720" xr:uid="{00000000-0005-0000-0000-0000F11E0000}"/>
    <cellStyle name="Millares 2 3 4 2 3 2 3 3 2" xfId="32225" xr:uid="{C024CC77-BAE0-4505-97D8-42ED017503C0}"/>
    <cellStyle name="Millares 2 3 4 2 3 2 3 4" xfId="23473" xr:uid="{7983B384-35AA-4650-B8B1-E49B15CD06C3}"/>
    <cellStyle name="Millares 2 3 4 2 3 2 4" xfId="8155" xr:uid="{00000000-0005-0000-0000-0000F21E0000}"/>
    <cellStyle name="Millares 2 3 4 2 3 2 4 2" xfId="16908" xr:uid="{00000000-0005-0000-0000-0000F31E0000}"/>
    <cellStyle name="Millares 2 3 4 2 3 2 4 2 2" xfId="34413" xr:uid="{96CC9B14-FD46-4591-BB46-7215E2A9195D}"/>
    <cellStyle name="Millares 2 3 4 2 3 2 4 3" xfId="25661" xr:uid="{CC4DE730-7C75-49A2-9D68-01B04196A862}"/>
    <cellStyle name="Millares 2 3 4 2 3 2 5" xfId="12532" xr:uid="{00000000-0005-0000-0000-0000F41E0000}"/>
    <cellStyle name="Millares 2 3 4 2 3 2 5 2" xfId="30037" xr:uid="{FA9F3DF4-C8AC-4892-81E2-169B4482D2A4}"/>
    <cellStyle name="Millares 2 3 4 2 3 2 6" xfId="21285" xr:uid="{104BC9FE-9022-486C-90F9-B4D17E53E4AD}"/>
    <cellStyle name="Millares 2 3 4 2 3 3" xfId="4323" xr:uid="{00000000-0005-0000-0000-0000F51E0000}"/>
    <cellStyle name="Millares 2 3 4 2 3 3 2" xfId="6512" xr:uid="{00000000-0005-0000-0000-0000F61E0000}"/>
    <cellStyle name="Millares 2 3 4 2 3 3 2 2" xfId="10889" xr:uid="{00000000-0005-0000-0000-0000F71E0000}"/>
    <cellStyle name="Millares 2 3 4 2 3 3 2 2 2" xfId="19642" xr:uid="{00000000-0005-0000-0000-0000F81E0000}"/>
    <cellStyle name="Millares 2 3 4 2 3 3 2 2 2 2" xfId="37147" xr:uid="{B4F6250C-9064-4BB6-9273-7B13C8BC6D7B}"/>
    <cellStyle name="Millares 2 3 4 2 3 3 2 2 3" xfId="28395" xr:uid="{282C3494-1F51-44BD-82C3-E94632D1E2EE}"/>
    <cellStyle name="Millares 2 3 4 2 3 3 2 3" xfId="15266" xr:uid="{00000000-0005-0000-0000-0000F91E0000}"/>
    <cellStyle name="Millares 2 3 4 2 3 3 2 3 2" xfId="32771" xr:uid="{89F8522D-E57C-44FE-AC11-088FCB56285D}"/>
    <cellStyle name="Millares 2 3 4 2 3 3 2 4" xfId="24019" xr:uid="{F2EDB02B-291C-464B-A94A-D1D47EB7FBF0}"/>
    <cellStyle name="Millares 2 3 4 2 3 3 3" xfId="8701" xr:uid="{00000000-0005-0000-0000-0000FA1E0000}"/>
    <cellStyle name="Millares 2 3 4 2 3 3 3 2" xfId="17454" xr:uid="{00000000-0005-0000-0000-0000FB1E0000}"/>
    <cellStyle name="Millares 2 3 4 2 3 3 3 2 2" xfId="34959" xr:uid="{D9316F55-8EDF-4ECC-82C3-2B513260305F}"/>
    <cellStyle name="Millares 2 3 4 2 3 3 3 3" xfId="26207" xr:uid="{ECD9850F-64D4-49C3-B220-CE72735D2172}"/>
    <cellStyle name="Millares 2 3 4 2 3 3 4" xfId="13078" xr:uid="{00000000-0005-0000-0000-0000FC1E0000}"/>
    <cellStyle name="Millares 2 3 4 2 3 3 4 2" xfId="30583" xr:uid="{F0F45A4C-9632-4CAE-AA06-B24C610F4132}"/>
    <cellStyle name="Millares 2 3 4 2 3 3 5" xfId="21831" xr:uid="{2AA501D7-8C69-45B6-B990-4E78E75BF6DC}"/>
    <cellStyle name="Millares 2 3 4 2 3 4" xfId="5418" xr:uid="{00000000-0005-0000-0000-0000FD1E0000}"/>
    <cellStyle name="Millares 2 3 4 2 3 4 2" xfId="9795" xr:uid="{00000000-0005-0000-0000-0000FE1E0000}"/>
    <cellStyle name="Millares 2 3 4 2 3 4 2 2" xfId="18548" xr:uid="{00000000-0005-0000-0000-0000FF1E0000}"/>
    <cellStyle name="Millares 2 3 4 2 3 4 2 2 2" xfId="36053" xr:uid="{A9241EB2-259E-4CCD-8921-432C3DDC4E82}"/>
    <cellStyle name="Millares 2 3 4 2 3 4 2 3" xfId="27301" xr:uid="{0241CA36-0F67-4553-BA3D-B2A10D14CC12}"/>
    <cellStyle name="Millares 2 3 4 2 3 4 3" xfId="14172" xr:uid="{00000000-0005-0000-0000-0000001F0000}"/>
    <cellStyle name="Millares 2 3 4 2 3 4 3 2" xfId="31677" xr:uid="{B4EE7D6E-037B-41B7-81C2-DC3A686F3655}"/>
    <cellStyle name="Millares 2 3 4 2 3 4 4" xfId="22925" xr:uid="{3EFE4898-00B2-4F86-84EB-79953952264E}"/>
    <cellStyle name="Millares 2 3 4 2 3 5" xfId="7607" xr:uid="{00000000-0005-0000-0000-0000011F0000}"/>
    <cellStyle name="Millares 2 3 4 2 3 5 2" xfId="16360" xr:uid="{00000000-0005-0000-0000-0000021F0000}"/>
    <cellStyle name="Millares 2 3 4 2 3 5 2 2" xfId="33865" xr:uid="{6F39B8C6-98FD-4FCF-B798-9F0FF455C73C}"/>
    <cellStyle name="Millares 2 3 4 2 3 5 3" xfId="25113" xr:uid="{4B4AD5BC-7958-4BA0-B324-42B1ED7FC11D}"/>
    <cellStyle name="Millares 2 3 4 2 3 6" xfId="11984" xr:uid="{00000000-0005-0000-0000-0000031F0000}"/>
    <cellStyle name="Millares 2 3 4 2 3 6 2" xfId="29489" xr:uid="{02CD68E2-1EA9-41BA-9A46-026911321873}"/>
    <cellStyle name="Millares 2 3 4 2 3 7" xfId="20737" xr:uid="{B5B172B1-5BEC-4ABE-A77A-4DA1616719AF}"/>
    <cellStyle name="Millares 2 3 4 2 4" xfId="3501" xr:uid="{00000000-0005-0000-0000-0000041F0000}"/>
    <cellStyle name="Millares 2 3 4 2 4 2" xfId="4597" xr:uid="{00000000-0005-0000-0000-0000051F0000}"/>
    <cellStyle name="Millares 2 3 4 2 4 2 2" xfId="6786" xr:uid="{00000000-0005-0000-0000-0000061F0000}"/>
    <cellStyle name="Millares 2 3 4 2 4 2 2 2" xfId="11163" xr:uid="{00000000-0005-0000-0000-0000071F0000}"/>
    <cellStyle name="Millares 2 3 4 2 4 2 2 2 2" xfId="19916" xr:uid="{00000000-0005-0000-0000-0000081F0000}"/>
    <cellStyle name="Millares 2 3 4 2 4 2 2 2 2 2" xfId="37421" xr:uid="{3C79EDA8-D1A0-49A1-A7D6-D2FB82FC950A}"/>
    <cellStyle name="Millares 2 3 4 2 4 2 2 2 3" xfId="28669" xr:uid="{DA83596E-181F-4C2D-96D3-64D0EA1528FA}"/>
    <cellStyle name="Millares 2 3 4 2 4 2 2 3" xfId="15540" xr:uid="{00000000-0005-0000-0000-0000091F0000}"/>
    <cellStyle name="Millares 2 3 4 2 4 2 2 3 2" xfId="33045" xr:uid="{CB847453-4798-4737-B555-DD9CF9200531}"/>
    <cellStyle name="Millares 2 3 4 2 4 2 2 4" xfId="24293" xr:uid="{037E05D7-2131-4575-BD16-EFC818103A94}"/>
    <cellStyle name="Millares 2 3 4 2 4 2 3" xfId="8975" xr:uid="{00000000-0005-0000-0000-00000A1F0000}"/>
    <cellStyle name="Millares 2 3 4 2 4 2 3 2" xfId="17728" xr:uid="{00000000-0005-0000-0000-00000B1F0000}"/>
    <cellStyle name="Millares 2 3 4 2 4 2 3 2 2" xfId="35233" xr:uid="{75B1E30E-9D48-4459-AEAD-A3A18D477CFB}"/>
    <cellStyle name="Millares 2 3 4 2 4 2 3 3" xfId="26481" xr:uid="{6FFDF8D4-D087-457B-8ADE-D864F66AB69E}"/>
    <cellStyle name="Millares 2 3 4 2 4 2 4" xfId="13352" xr:uid="{00000000-0005-0000-0000-00000C1F0000}"/>
    <cellStyle name="Millares 2 3 4 2 4 2 4 2" xfId="30857" xr:uid="{B032CFCD-B25E-4D25-AE63-1AFB78AD1349}"/>
    <cellStyle name="Millares 2 3 4 2 4 2 5" xfId="22105" xr:uid="{D1F70109-503E-4536-904D-8214A4DF8ACD}"/>
    <cellStyle name="Millares 2 3 4 2 4 3" xfId="5692" xr:uid="{00000000-0005-0000-0000-00000D1F0000}"/>
    <cellStyle name="Millares 2 3 4 2 4 3 2" xfId="10069" xr:uid="{00000000-0005-0000-0000-00000E1F0000}"/>
    <cellStyle name="Millares 2 3 4 2 4 3 2 2" xfId="18822" xr:uid="{00000000-0005-0000-0000-00000F1F0000}"/>
    <cellStyle name="Millares 2 3 4 2 4 3 2 2 2" xfId="36327" xr:uid="{66086322-8AAC-44A3-8166-D2FAA8A60E2C}"/>
    <cellStyle name="Millares 2 3 4 2 4 3 2 3" xfId="27575" xr:uid="{953061D2-824E-4499-80A7-E68382907715}"/>
    <cellStyle name="Millares 2 3 4 2 4 3 3" xfId="14446" xr:uid="{00000000-0005-0000-0000-0000101F0000}"/>
    <cellStyle name="Millares 2 3 4 2 4 3 3 2" xfId="31951" xr:uid="{01CAF05F-C832-4EF7-B479-BD28C472707A}"/>
    <cellStyle name="Millares 2 3 4 2 4 3 4" xfId="23199" xr:uid="{3A14A78E-53C1-41BE-9AEC-A17C5766C8D4}"/>
    <cellStyle name="Millares 2 3 4 2 4 4" xfId="7881" xr:uid="{00000000-0005-0000-0000-0000111F0000}"/>
    <cellStyle name="Millares 2 3 4 2 4 4 2" xfId="16634" xr:uid="{00000000-0005-0000-0000-0000121F0000}"/>
    <cellStyle name="Millares 2 3 4 2 4 4 2 2" xfId="34139" xr:uid="{E58D9CB3-69C5-4E07-888A-F7C8E5E7518A}"/>
    <cellStyle name="Millares 2 3 4 2 4 4 3" xfId="25387" xr:uid="{18D87C75-CE6C-476A-AFAF-C73662593228}"/>
    <cellStyle name="Millares 2 3 4 2 4 5" xfId="12258" xr:uid="{00000000-0005-0000-0000-0000131F0000}"/>
    <cellStyle name="Millares 2 3 4 2 4 5 2" xfId="29763" xr:uid="{EA281444-5870-47F7-8ADD-028F70FB667B}"/>
    <cellStyle name="Millares 2 3 4 2 4 6" xfId="21011" xr:uid="{5D1072E3-9592-4F5C-97A4-9DFC27A1C3C2}"/>
    <cellStyle name="Millares 2 3 4 2 5" xfId="4049" xr:uid="{00000000-0005-0000-0000-0000141F0000}"/>
    <cellStyle name="Millares 2 3 4 2 5 2" xfId="6238" xr:uid="{00000000-0005-0000-0000-0000151F0000}"/>
    <cellStyle name="Millares 2 3 4 2 5 2 2" xfId="10615" xr:uid="{00000000-0005-0000-0000-0000161F0000}"/>
    <cellStyle name="Millares 2 3 4 2 5 2 2 2" xfId="19368" xr:uid="{00000000-0005-0000-0000-0000171F0000}"/>
    <cellStyle name="Millares 2 3 4 2 5 2 2 2 2" xfId="36873" xr:uid="{E3C6C4BD-8131-44E3-9C8B-10555C9FBBA7}"/>
    <cellStyle name="Millares 2 3 4 2 5 2 2 3" xfId="28121" xr:uid="{0CDA6F9A-B2A9-4335-833D-69A2D819442E}"/>
    <cellStyle name="Millares 2 3 4 2 5 2 3" xfId="14992" xr:uid="{00000000-0005-0000-0000-0000181F0000}"/>
    <cellStyle name="Millares 2 3 4 2 5 2 3 2" xfId="32497" xr:uid="{2F990CFF-E688-45FF-B3BC-96F91CC3EC9C}"/>
    <cellStyle name="Millares 2 3 4 2 5 2 4" xfId="23745" xr:uid="{F32A3C01-C805-4A8B-9CAB-664F9C933EA6}"/>
    <cellStyle name="Millares 2 3 4 2 5 3" xfId="8427" xr:uid="{00000000-0005-0000-0000-0000191F0000}"/>
    <cellStyle name="Millares 2 3 4 2 5 3 2" xfId="17180" xr:uid="{00000000-0005-0000-0000-00001A1F0000}"/>
    <cellStyle name="Millares 2 3 4 2 5 3 2 2" xfId="34685" xr:uid="{2AE1EF5A-F813-4B9F-919E-A3AEE1336129}"/>
    <cellStyle name="Millares 2 3 4 2 5 3 3" xfId="25933" xr:uid="{AD36FEF7-2D27-4E7F-A649-BB3F9AA2329C}"/>
    <cellStyle name="Millares 2 3 4 2 5 4" xfId="12804" xr:uid="{00000000-0005-0000-0000-00001B1F0000}"/>
    <cellStyle name="Millares 2 3 4 2 5 4 2" xfId="30309" xr:uid="{98C72466-34E7-4705-8D10-DD88957315F7}"/>
    <cellStyle name="Millares 2 3 4 2 5 5" xfId="21557" xr:uid="{CCB0D4AA-EF1E-428B-AD53-7D8DE4AEB654}"/>
    <cellStyle name="Millares 2 3 4 2 6" xfId="5144" xr:uid="{00000000-0005-0000-0000-00001C1F0000}"/>
    <cellStyle name="Millares 2 3 4 2 6 2" xfId="9521" xr:uid="{00000000-0005-0000-0000-00001D1F0000}"/>
    <cellStyle name="Millares 2 3 4 2 6 2 2" xfId="18274" xr:uid="{00000000-0005-0000-0000-00001E1F0000}"/>
    <cellStyle name="Millares 2 3 4 2 6 2 2 2" xfId="35779" xr:uid="{EEAE4073-FFED-4AE0-9226-9E94B155A7FA}"/>
    <cellStyle name="Millares 2 3 4 2 6 2 3" xfId="27027" xr:uid="{A8D76A0E-0157-40E2-B821-2A46ED2F15B3}"/>
    <cellStyle name="Millares 2 3 4 2 6 3" xfId="13898" xr:uid="{00000000-0005-0000-0000-00001F1F0000}"/>
    <cellStyle name="Millares 2 3 4 2 6 3 2" xfId="31403" xr:uid="{47C6F3A3-7C66-4FC4-95E0-166F0E36A8A4}"/>
    <cellStyle name="Millares 2 3 4 2 6 4" xfId="22651" xr:uid="{7BE3038F-6ACB-4ABC-AAEC-C9B0BCB3CD63}"/>
    <cellStyle name="Millares 2 3 4 2 7" xfId="7333" xr:uid="{00000000-0005-0000-0000-0000201F0000}"/>
    <cellStyle name="Millares 2 3 4 2 7 2" xfId="16086" xr:uid="{00000000-0005-0000-0000-0000211F0000}"/>
    <cellStyle name="Millares 2 3 4 2 7 2 2" xfId="33591" xr:uid="{FB1C0F90-1CCE-4432-98CD-1138B874395E}"/>
    <cellStyle name="Millares 2 3 4 2 7 3" xfId="24839" xr:uid="{C9B79ED6-BC06-4204-A771-910FDF389C1C}"/>
    <cellStyle name="Millares 2 3 4 2 8" xfId="11710" xr:uid="{00000000-0005-0000-0000-0000221F0000}"/>
    <cellStyle name="Millares 2 3 4 2 8 2" xfId="29215" xr:uid="{64092C98-FB1F-42AD-9872-FF59A0809196}"/>
    <cellStyle name="Millares 2 3 4 2 9" xfId="20463" xr:uid="{D64CC5F8-4A17-4F89-AABC-EDE37CB68419}"/>
    <cellStyle name="Millares 2 3 4 3" xfId="3001" xr:uid="{00000000-0005-0000-0000-0000231F0000}"/>
    <cellStyle name="Millares 2 3 4 3 2" xfId="3277" xr:uid="{00000000-0005-0000-0000-0000241F0000}"/>
    <cellStyle name="Millares 2 3 4 3 2 2" xfId="3830" xr:uid="{00000000-0005-0000-0000-0000251F0000}"/>
    <cellStyle name="Millares 2 3 4 3 2 2 2" xfId="4926" xr:uid="{00000000-0005-0000-0000-0000261F0000}"/>
    <cellStyle name="Millares 2 3 4 3 2 2 2 2" xfId="7115" xr:uid="{00000000-0005-0000-0000-0000271F0000}"/>
    <cellStyle name="Millares 2 3 4 3 2 2 2 2 2" xfId="11492" xr:uid="{00000000-0005-0000-0000-0000281F0000}"/>
    <cellStyle name="Millares 2 3 4 3 2 2 2 2 2 2" xfId="20245" xr:uid="{00000000-0005-0000-0000-0000291F0000}"/>
    <cellStyle name="Millares 2 3 4 3 2 2 2 2 2 2 2" xfId="37750" xr:uid="{0187E40E-D769-451D-99DD-0C0BF0759C98}"/>
    <cellStyle name="Millares 2 3 4 3 2 2 2 2 2 3" xfId="28998" xr:uid="{9BEDCE66-F94F-4F66-9701-7F557F9414BC}"/>
    <cellStyle name="Millares 2 3 4 3 2 2 2 2 3" xfId="15869" xr:uid="{00000000-0005-0000-0000-00002A1F0000}"/>
    <cellStyle name="Millares 2 3 4 3 2 2 2 2 3 2" xfId="33374" xr:uid="{9177DA89-47BA-4FA4-9F6F-2B828069FA39}"/>
    <cellStyle name="Millares 2 3 4 3 2 2 2 2 4" xfId="24622" xr:uid="{61C3AAFE-A628-4B8C-986A-3E199FBF688B}"/>
    <cellStyle name="Millares 2 3 4 3 2 2 2 3" xfId="9304" xr:uid="{00000000-0005-0000-0000-00002B1F0000}"/>
    <cellStyle name="Millares 2 3 4 3 2 2 2 3 2" xfId="18057" xr:uid="{00000000-0005-0000-0000-00002C1F0000}"/>
    <cellStyle name="Millares 2 3 4 3 2 2 2 3 2 2" xfId="35562" xr:uid="{2A57D156-3056-456C-8A28-5E34308C7E1A}"/>
    <cellStyle name="Millares 2 3 4 3 2 2 2 3 3" xfId="26810" xr:uid="{E78FC3BB-F9B9-47EC-86C0-64943F974484}"/>
    <cellStyle name="Millares 2 3 4 3 2 2 2 4" xfId="13681" xr:uid="{00000000-0005-0000-0000-00002D1F0000}"/>
    <cellStyle name="Millares 2 3 4 3 2 2 2 4 2" xfId="31186" xr:uid="{E3E919B4-137A-4C0E-BDC5-B492B2888CDE}"/>
    <cellStyle name="Millares 2 3 4 3 2 2 2 5" xfId="22434" xr:uid="{D13B5C6A-DFCC-4A57-BC8E-5B87D1F35518}"/>
    <cellStyle name="Millares 2 3 4 3 2 2 3" xfId="6021" xr:uid="{00000000-0005-0000-0000-00002E1F0000}"/>
    <cellStyle name="Millares 2 3 4 3 2 2 3 2" xfId="10398" xr:uid="{00000000-0005-0000-0000-00002F1F0000}"/>
    <cellStyle name="Millares 2 3 4 3 2 2 3 2 2" xfId="19151" xr:uid="{00000000-0005-0000-0000-0000301F0000}"/>
    <cellStyle name="Millares 2 3 4 3 2 2 3 2 2 2" xfId="36656" xr:uid="{890D6EC8-6C51-4593-B4C6-DF549385978A}"/>
    <cellStyle name="Millares 2 3 4 3 2 2 3 2 3" xfId="27904" xr:uid="{128DCD52-0B76-46EC-B498-6D7E7C9AE9F1}"/>
    <cellStyle name="Millares 2 3 4 3 2 2 3 3" xfId="14775" xr:uid="{00000000-0005-0000-0000-0000311F0000}"/>
    <cellStyle name="Millares 2 3 4 3 2 2 3 3 2" xfId="32280" xr:uid="{F9228984-C073-4C06-A2B9-6586FE057C91}"/>
    <cellStyle name="Millares 2 3 4 3 2 2 3 4" xfId="23528" xr:uid="{31F72841-651C-4FE9-96B7-2BA9E879F8B8}"/>
    <cellStyle name="Millares 2 3 4 3 2 2 4" xfId="8210" xr:uid="{00000000-0005-0000-0000-0000321F0000}"/>
    <cellStyle name="Millares 2 3 4 3 2 2 4 2" xfId="16963" xr:uid="{00000000-0005-0000-0000-0000331F0000}"/>
    <cellStyle name="Millares 2 3 4 3 2 2 4 2 2" xfId="34468" xr:uid="{7B305219-BD07-424D-ACB1-EBBC02499DF6}"/>
    <cellStyle name="Millares 2 3 4 3 2 2 4 3" xfId="25716" xr:uid="{FFF599B4-39DF-4815-B0D4-E0F9A1246EAB}"/>
    <cellStyle name="Millares 2 3 4 3 2 2 5" xfId="12587" xr:uid="{00000000-0005-0000-0000-0000341F0000}"/>
    <cellStyle name="Millares 2 3 4 3 2 2 5 2" xfId="30092" xr:uid="{9ADDD26C-8238-4CCA-9013-3D030E6ACFD4}"/>
    <cellStyle name="Millares 2 3 4 3 2 2 6" xfId="21340" xr:uid="{43CB1764-3AA5-4B63-A1F7-543A96DCA3AF}"/>
    <cellStyle name="Millares 2 3 4 3 2 3" xfId="4378" xr:uid="{00000000-0005-0000-0000-0000351F0000}"/>
    <cellStyle name="Millares 2 3 4 3 2 3 2" xfId="6567" xr:uid="{00000000-0005-0000-0000-0000361F0000}"/>
    <cellStyle name="Millares 2 3 4 3 2 3 2 2" xfId="10944" xr:uid="{00000000-0005-0000-0000-0000371F0000}"/>
    <cellStyle name="Millares 2 3 4 3 2 3 2 2 2" xfId="19697" xr:uid="{00000000-0005-0000-0000-0000381F0000}"/>
    <cellStyle name="Millares 2 3 4 3 2 3 2 2 2 2" xfId="37202" xr:uid="{6A529874-5685-405F-A87E-38FA6E5D0DB1}"/>
    <cellStyle name="Millares 2 3 4 3 2 3 2 2 3" xfId="28450" xr:uid="{1671D1CC-18C3-4402-971B-E2E7D2B34D2F}"/>
    <cellStyle name="Millares 2 3 4 3 2 3 2 3" xfId="15321" xr:uid="{00000000-0005-0000-0000-0000391F0000}"/>
    <cellStyle name="Millares 2 3 4 3 2 3 2 3 2" xfId="32826" xr:uid="{07575C73-654A-4C91-8A69-C2EA36F51D3F}"/>
    <cellStyle name="Millares 2 3 4 3 2 3 2 4" xfId="24074" xr:uid="{679AA20B-A87A-43EA-A584-550F877E4B77}"/>
    <cellStyle name="Millares 2 3 4 3 2 3 3" xfId="8756" xr:uid="{00000000-0005-0000-0000-00003A1F0000}"/>
    <cellStyle name="Millares 2 3 4 3 2 3 3 2" xfId="17509" xr:uid="{00000000-0005-0000-0000-00003B1F0000}"/>
    <cellStyle name="Millares 2 3 4 3 2 3 3 2 2" xfId="35014" xr:uid="{1DA50A4D-EDEE-4DC5-8512-3AADC1CCDF62}"/>
    <cellStyle name="Millares 2 3 4 3 2 3 3 3" xfId="26262" xr:uid="{CBDF7C68-432D-49FC-9ECA-17C4D6325C3F}"/>
    <cellStyle name="Millares 2 3 4 3 2 3 4" xfId="13133" xr:uid="{00000000-0005-0000-0000-00003C1F0000}"/>
    <cellStyle name="Millares 2 3 4 3 2 3 4 2" xfId="30638" xr:uid="{FF5E56FD-DC42-4F94-B5E7-5B6DFF8F2FE4}"/>
    <cellStyle name="Millares 2 3 4 3 2 3 5" xfId="21886" xr:uid="{F0156AED-7220-4293-91D2-0A1969020D20}"/>
    <cellStyle name="Millares 2 3 4 3 2 4" xfId="5473" xr:uid="{00000000-0005-0000-0000-00003D1F0000}"/>
    <cellStyle name="Millares 2 3 4 3 2 4 2" xfId="9850" xr:uid="{00000000-0005-0000-0000-00003E1F0000}"/>
    <cellStyle name="Millares 2 3 4 3 2 4 2 2" xfId="18603" xr:uid="{00000000-0005-0000-0000-00003F1F0000}"/>
    <cellStyle name="Millares 2 3 4 3 2 4 2 2 2" xfId="36108" xr:uid="{FE8FA71F-90E4-4EFE-9C5F-D265F5B6EACF}"/>
    <cellStyle name="Millares 2 3 4 3 2 4 2 3" xfId="27356" xr:uid="{E2844286-D1CC-4FCA-BE06-2D623B15E443}"/>
    <cellStyle name="Millares 2 3 4 3 2 4 3" xfId="14227" xr:uid="{00000000-0005-0000-0000-0000401F0000}"/>
    <cellStyle name="Millares 2 3 4 3 2 4 3 2" xfId="31732" xr:uid="{6504FE00-1D43-46F2-9C36-1B1FF339ABDF}"/>
    <cellStyle name="Millares 2 3 4 3 2 4 4" xfId="22980" xr:uid="{42822C1B-ABE0-43EB-A878-82B435441C87}"/>
    <cellStyle name="Millares 2 3 4 3 2 5" xfId="7662" xr:uid="{00000000-0005-0000-0000-0000411F0000}"/>
    <cellStyle name="Millares 2 3 4 3 2 5 2" xfId="16415" xr:uid="{00000000-0005-0000-0000-0000421F0000}"/>
    <cellStyle name="Millares 2 3 4 3 2 5 2 2" xfId="33920" xr:uid="{754FC006-B404-4FC1-BA8A-884551214FCE}"/>
    <cellStyle name="Millares 2 3 4 3 2 5 3" xfId="25168" xr:uid="{16297839-20D5-44B8-8E72-74D2C3A5E266}"/>
    <cellStyle name="Millares 2 3 4 3 2 6" xfId="12039" xr:uid="{00000000-0005-0000-0000-0000431F0000}"/>
    <cellStyle name="Millares 2 3 4 3 2 6 2" xfId="29544" xr:uid="{6453B494-A2EA-4FFB-9718-BB3D47D3F4C2}"/>
    <cellStyle name="Millares 2 3 4 3 2 7" xfId="20792" xr:uid="{B2BD0D5A-620F-477B-8565-3212F5A81903}"/>
    <cellStyle name="Millares 2 3 4 3 3" xfId="3556" xr:uid="{00000000-0005-0000-0000-0000441F0000}"/>
    <cellStyle name="Millares 2 3 4 3 3 2" xfId="4652" xr:uid="{00000000-0005-0000-0000-0000451F0000}"/>
    <cellStyle name="Millares 2 3 4 3 3 2 2" xfId="6841" xr:uid="{00000000-0005-0000-0000-0000461F0000}"/>
    <cellStyle name="Millares 2 3 4 3 3 2 2 2" xfId="11218" xr:uid="{00000000-0005-0000-0000-0000471F0000}"/>
    <cellStyle name="Millares 2 3 4 3 3 2 2 2 2" xfId="19971" xr:uid="{00000000-0005-0000-0000-0000481F0000}"/>
    <cellStyle name="Millares 2 3 4 3 3 2 2 2 2 2" xfId="37476" xr:uid="{37DCC7D6-8CCE-45D2-B285-E9E57B2A8F83}"/>
    <cellStyle name="Millares 2 3 4 3 3 2 2 2 3" xfId="28724" xr:uid="{66394A14-5FDF-4E34-9E3D-85E6D527627C}"/>
    <cellStyle name="Millares 2 3 4 3 3 2 2 3" xfId="15595" xr:uid="{00000000-0005-0000-0000-0000491F0000}"/>
    <cellStyle name="Millares 2 3 4 3 3 2 2 3 2" xfId="33100" xr:uid="{72BEF6B5-3D4E-46DE-9C23-6C96AB5BAFB3}"/>
    <cellStyle name="Millares 2 3 4 3 3 2 2 4" xfId="24348" xr:uid="{5DDB2343-5927-468F-929E-D3D6A34DE13E}"/>
    <cellStyle name="Millares 2 3 4 3 3 2 3" xfId="9030" xr:uid="{00000000-0005-0000-0000-00004A1F0000}"/>
    <cellStyle name="Millares 2 3 4 3 3 2 3 2" xfId="17783" xr:uid="{00000000-0005-0000-0000-00004B1F0000}"/>
    <cellStyle name="Millares 2 3 4 3 3 2 3 2 2" xfId="35288" xr:uid="{1AABEF59-4D7C-422D-87C8-F237804165F1}"/>
    <cellStyle name="Millares 2 3 4 3 3 2 3 3" xfId="26536" xr:uid="{4D63AD4E-F55D-4CFE-A03D-1241F75D8270}"/>
    <cellStyle name="Millares 2 3 4 3 3 2 4" xfId="13407" xr:uid="{00000000-0005-0000-0000-00004C1F0000}"/>
    <cellStyle name="Millares 2 3 4 3 3 2 4 2" xfId="30912" xr:uid="{2A6CC8D0-FC9C-4120-AD26-BA7CE67A42FB}"/>
    <cellStyle name="Millares 2 3 4 3 3 2 5" xfId="22160" xr:uid="{30078671-BFF5-4C6D-B88F-3A399003F201}"/>
    <cellStyle name="Millares 2 3 4 3 3 3" xfId="5747" xr:uid="{00000000-0005-0000-0000-00004D1F0000}"/>
    <cellStyle name="Millares 2 3 4 3 3 3 2" xfId="10124" xr:uid="{00000000-0005-0000-0000-00004E1F0000}"/>
    <cellStyle name="Millares 2 3 4 3 3 3 2 2" xfId="18877" xr:uid="{00000000-0005-0000-0000-00004F1F0000}"/>
    <cellStyle name="Millares 2 3 4 3 3 3 2 2 2" xfId="36382" xr:uid="{2D8BB8C7-8573-4D76-86E7-F75A74C5C6C1}"/>
    <cellStyle name="Millares 2 3 4 3 3 3 2 3" xfId="27630" xr:uid="{AF7AFB97-4A59-4284-875A-24D6118319C5}"/>
    <cellStyle name="Millares 2 3 4 3 3 3 3" xfId="14501" xr:uid="{00000000-0005-0000-0000-0000501F0000}"/>
    <cellStyle name="Millares 2 3 4 3 3 3 3 2" xfId="32006" xr:uid="{E8BF40D6-85B4-401D-A4A5-71124CB71158}"/>
    <cellStyle name="Millares 2 3 4 3 3 3 4" xfId="23254" xr:uid="{C8DDFB5C-152A-4EFD-B10B-CDFE2A391FD0}"/>
    <cellStyle name="Millares 2 3 4 3 3 4" xfId="7936" xr:uid="{00000000-0005-0000-0000-0000511F0000}"/>
    <cellStyle name="Millares 2 3 4 3 3 4 2" xfId="16689" xr:uid="{00000000-0005-0000-0000-0000521F0000}"/>
    <cellStyle name="Millares 2 3 4 3 3 4 2 2" xfId="34194" xr:uid="{6D22F133-199F-43B2-AE28-2E571F87DC03}"/>
    <cellStyle name="Millares 2 3 4 3 3 4 3" xfId="25442" xr:uid="{8B8B3719-D439-4B58-820B-A74B77CE018A}"/>
    <cellStyle name="Millares 2 3 4 3 3 5" xfId="12313" xr:uid="{00000000-0005-0000-0000-0000531F0000}"/>
    <cellStyle name="Millares 2 3 4 3 3 5 2" xfId="29818" xr:uid="{A60CF17B-B563-4FC4-91B7-9678CAFB70DD}"/>
    <cellStyle name="Millares 2 3 4 3 3 6" xfId="21066" xr:uid="{E837EC66-D5AB-4064-B6B7-C87833940581}"/>
    <cellStyle name="Millares 2 3 4 3 4" xfId="4104" xr:uid="{00000000-0005-0000-0000-0000541F0000}"/>
    <cellStyle name="Millares 2 3 4 3 4 2" xfId="6293" xr:uid="{00000000-0005-0000-0000-0000551F0000}"/>
    <cellStyle name="Millares 2 3 4 3 4 2 2" xfId="10670" xr:uid="{00000000-0005-0000-0000-0000561F0000}"/>
    <cellStyle name="Millares 2 3 4 3 4 2 2 2" xfId="19423" xr:uid="{00000000-0005-0000-0000-0000571F0000}"/>
    <cellStyle name="Millares 2 3 4 3 4 2 2 2 2" xfId="36928" xr:uid="{03937401-184B-4AD5-9F2D-F37568D5B4D1}"/>
    <cellStyle name="Millares 2 3 4 3 4 2 2 3" xfId="28176" xr:uid="{7B811BF7-107C-4BC0-8146-F0167E7C54E9}"/>
    <cellStyle name="Millares 2 3 4 3 4 2 3" xfId="15047" xr:uid="{00000000-0005-0000-0000-0000581F0000}"/>
    <cellStyle name="Millares 2 3 4 3 4 2 3 2" xfId="32552" xr:uid="{6244C293-9015-475A-9F77-D19B909D02DF}"/>
    <cellStyle name="Millares 2 3 4 3 4 2 4" xfId="23800" xr:uid="{DC58E865-2113-45C6-9963-F6393D69551D}"/>
    <cellStyle name="Millares 2 3 4 3 4 3" xfId="8482" xr:uid="{00000000-0005-0000-0000-0000591F0000}"/>
    <cellStyle name="Millares 2 3 4 3 4 3 2" xfId="17235" xr:uid="{00000000-0005-0000-0000-00005A1F0000}"/>
    <cellStyle name="Millares 2 3 4 3 4 3 2 2" xfId="34740" xr:uid="{40319E25-14A1-4AF1-957D-AB0611E2DACD}"/>
    <cellStyle name="Millares 2 3 4 3 4 3 3" xfId="25988" xr:uid="{A47CDF33-3015-4869-A9E3-1D6757798008}"/>
    <cellStyle name="Millares 2 3 4 3 4 4" xfId="12859" xr:uid="{00000000-0005-0000-0000-00005B1F0000}"/>
    <cellStyle name="Millares 2 3 4 3 4 4 2" xfId="30364" xr:uid="{DFE6B9F5-FC3B-4E5F-9B0C-2B232BE58936}"/>
    <cellStyle name="Millares 2 3 4 3 4 5" xfId="21612" xr:uid="{BE69276E-CFE4-4C1E-988D-38D30EBB9162}"/>
    <cellStyle name="Millares 2 3 4 3 5" xfId="5199" xr:uid="{00000000-0005-0000-0000-00005C1F0000}"/>
    <cellStyle name="Millares 2 3 4 3 5 2" xfId="9576" xr:uid="{00000000-0005-0000-0000-00005D1F0000}"/>
    <cellStyle name="Millares 2 3 4 3 5 2 2" xfId="18329" xr:uid="{00000000-0005-0000-0000-00005E1F0000}"/>
    <cellStyle name="Millares 2 3 4 3 5 2 2 2" xfId="35834" xr:uid="{7CB6EE32-A8CC-4F01-829D-2A8CA0C8CCF0}"/>
    <cellStyle name="Millares 2 3 4 3 5 2 3" xfId="27082" xr:uid="{E8DA8AF1-67A3-4D9F-B2A1-EB28EB01D323}"/>
    <cellStyle name="Millares 2 3 4 3 5 3" xfId="13953" xr:uid="{00000000-0005-0000-0000-00005F1F0000}"/>
    <cellStyle name="Millares 2 3 4 3 5 3 2" xfId="31458" xr:uid="{2BE91FF4-82DF-4DA2-ADEB-DAA1FF3F5E0A}"/>
    <cellStyle name="Millares 2 3 4 3 5 4" xfId="22706" xr:uid="{18804382-884D-4315-955A-D0BBC998F6E7}"/>
    <cellStyle name="Millares 2 3 4 3 6" xfId="7388" xr:uid="{00000000-0005-0000-0000-0000601F0000}"/>
    <cellStyle name="Millares 2 3 4 3 6 2" xfId="16141" xr:uid="{00000000-0005-0000-0000-0000611F0000}"/>
    <cellStyle name="Millares 2 3 4 3 6 2 2" xfId="33646" xr:uid="{694B2F12-317C-4F63-9206-0CF6BB8A58DD}"/>
    <cellStyle name="Millares 2 3 4 3 6 3" xfId="24894" xr:uid="{C39F30E3-1CE0-4D5E-AC2B-C96625296ADC}"/>
    <cellStyle name="Millares 2 3 4 3 7" xfId="11765" xr:uid="{00000000-0005-0000-0000-0000621F0000}"/>
    <cellStyle name="Millares 2 3 4 3 7 2" xfId="29270" xr:uid="{1DB7B4DD-0503-418E-B10F-0259807A65C3}"/>
    <cellStyle name="Millares 2 3 4 3 8" xfId="20518" xr:uid="{C5677B46-931D-4E97-9802-EA8B62CCCFEE}"/>
    <cellStyle name="Millares 2 3 4 4" xfId="2888" xr:uid="{00000000-0005-0000-0000-0000631F0000}"/>
    <cellStyle name="Millares 2 3 4 4 2" xfId="3167" xr:uid="{00000000-0005-0000-0000-0000641F0000}"/>
    <cellStyle name="Millares 2 3 4 4 2 2" xfId="3720" xr:uid="{00000000-0005-0000-0000-0000651F0000}"/>
    <cellStyle name="Millares 2 3 4 4 2 2 2" xfId="4816" xr:uid="{00000000-0005-0000-0000-0000661F0000}"/>
    <cellStyle name="Millares 2 3 4 4 2 2 2 2" xfId="7005" xr:uid="{00000000-0005-0000-0000-0000671F0000}"/>
    <cellStyle name="Millares 2 3 4 4 2 2 2 2 2" xfId="11382" xr:uid="{00000000-0005-0000-0000-0000681F0000}"/>
    <cellStyle name="Millares 2 3 4 4 2 2 2 2 2 2" xfId="20135" xr:uid="{00000000-0005-0000-0000-0000691F0000}"/>
    <cellStyle name="Millares 2 3 4 4 2 2 2 2 2 2 2" xfId="37640" xr:uid="{EED3C369-A856-4E04-8C1A-0169A99C65A7}"/>
    <cellStyle name="Millares 2 3 4 4 2 2 2 2 2 3" xfId="28888" xr:uid="{4C0F210C-3A70-4621-B79E-3ECFD78BAF7E}"/>
    <cellStyle name="Millares 2 3 4 4 2 2 2 2 3" xfId="15759" xr:uid="{00000000-0005-0000-0000-00006A1F0000}"/>
    <cellStyle name="Millares 2 3 4 4 2 2 2 2 3 2" xfId="33264" xr:uid="{7EA213B7-4E3F-475B-BE84-D710F1294D4F}"/>
    <cellStyle name="Millares 2 3 4 4 2 2 2 2 4" xfId="24512" xr:uid="{25EC91E1-8BC4-48E3-909F-3D4026A65248}"/>
    <cellStyle name="Millares 2 3 4 4 2 2 2 3" xfId="9194" xr:uid="{00000000-0005-0000-0000-00006B1F0000}"/>
    <cellStyle name="Millares 2 3 4 4 2 2 2 3 2" xfId="17947" xr:uid="{00000000-0005-0000-0000-00006C1F0000}"/>
    <cellStyle name="Millares 2 3 4 4 2 2 2 3 2 2" xfId="35452" xr:uid="{0607C2C9-2524-4EE3-83CB-AA1F8CCD58C4}"/>
    <cellStyle name="Millares 2 3 4 4 2 2 2 3 3" xfId="26700" xr:uid="{1E16FE67-B0BE-4431-8E26-BE349D35C7A8}"/>
    <cellStyle name="Millares 2 3 4 4 2 2 2 4" xfId="13571" xr:uid="{00000000-0005-0000-0000-00006D1F0000}"/>
    <cellStyle name="Millares 2 3 4 4 2 2 2 4 2" xfId="31076" xr:uid="{2BAB71E7-F304-40D9-A745-4820CD810151}"/>
    <cellStyle name="Millares 2 3 4 4 2 2 2 5" xfId="22324" xr:uid="{DDF2A4C7-0EFF-4658-8178-8DD2A9DEF8E2}"/>
    <cellStyle name="Millares 2 3 4 4 2 2 3" xfId="5911" xr:uid="{00000000-0005-0000-0000-00006E1F0000}"/>
    <cellStyle name="Millares 2 3 4 4 2 2 3 2" xfId="10288" xr:uid="{00000000-0005-0000-0000-00006F1F0000}"/>
    <cellStyle name="Millares 2 3 4 4 2 2 3 2 2" xfId="19041" xr:uid="{00000000-0005-0000-0000-0000701F0000}"/>
    <cellStyle name="Millares 2 3 4 4 2 2 3 2 2 2" xfId="36546" xr:uid="{AF5F42BC-6875-4452-960C-7CA98C3786F9}"/>
    <cellStyle name="Millares 2 3 4 4 2 2 3 2 3" xfId="27794" xr:uid="{AC155B09-AB1A-4069-982C-A42828C29C45}"/>
    <cellStyle name="Millares 2 3 4 4 2 2 3 3" xfId="14665" xr:uid="{00000000-0005-0000-0000-0000711F0000}"/>
    <cellStyle name="Millares 2 3 4 4 2 2 3 3 2" xfId="32170" xr:uid="{F95DD679-72A0-4C90-B2DB-2F4F673893E3}"/>
    <cellStyle name="Millares 2 3 4 4 2 2 3 4" xfId="23418" xr:uid="{9F930FAA-7411-46DB-BE1E-ACE70CF7CD8D}"/>
    <cellStyle name="Millares 2 3 4 4 2 2 4" xfId="8100" xr:uid="{00000000-0005-0000-0000-0000721F0000}"/>
    <cellStyle name="Millares 2 3 4 4 2 2 4 2" xfId="16853" xr:uid="{00000000-0005-0000-0000-0000731F0000}"/>
    <cellStyle name="Millares 2 3 4 4 2 2 4 2 2" xfId="34358" xr:uid="{BBBD5256-6BF9-4F44-BCC3-D5E767572690}"/>
    <cellStyle name="Millares 2 3 4 4 2 2 4 3" xfId="25606" xr:uid="{ACA3CB9C-2F7F-47B6-A506-ED5969B4AC33}"/>
    <cellStyle name="Millares 2 3 4 4 2 2 5" xfId="12477" xr:uid="{00000000-0005-0000-0000-0000741F0000}"/>
    <cellStyle name="Millares 2 3 4 4 2 2 5 2" xfId="29982" xr:uid="{7484F50E-8E90-4528-ADBD-D8FE8333AF9F}"/>
    <cellStyle name="Millares 2 3 4 4 2 2 6" xfId="21230" xr:uid="{B16E7805-686D-4566-A2A7-D952CA0BCD75}"/>
    <cellStyle name="Millares 2 3 4 4 2 3" xfId="4268" xr:uid="{00000000-0005-0000-0000-0000751F0000}"/>
    <cellStyle name="Millares 2 3 4 4 2 3 2" xfId="6457" xr:uid="{00000000-0005-0000-0000-0000761F0000}"/>
    <cellStyle name="Millares 2 3 4 4 2 3 2 2" xfId="10834" xr:uid="{00000000-0005-0000-0000-0000771F0000}"/>
    <cellStyle name="Millares 2 3 4 4 2 3 2 2 2" xfId="19587" xr:uid="{00000000-0005-0000-0000-0000781F0000}"/>
    <cellStyle name="Millares 2 3 4 4 2 3 2 2 2 2" xfId="37092" xr:uid="{49BC72B8-0EB8-4863-87F2-9FC9C78FF4E3}"/>
    <cellStyle name="Millares 2 3 4 4 2 3 2 2 3" xfId="28340" xr:uid="{F08894EF-3534-4112-B7BD-E3A56B2579E9}"/>
    <cellStyle name="Millares 2 3 4 4 2 3 2 3" xfId="15211" xr:uid="{00000000-0005-0000-0000-0000791F0000}"/>
    <cellStyle name="Millares 2 3 4 4 2 3 2 3 2" xfId="32716" xr:uid="{1D169C21-CA77-4FD8-A751-A840E22ABC99}"/>
    <cellStyle name="Millares 2 3 4 4 2 3 2 4" xfId="23964" xr:uid="{69EEE4B9-7F9B-4D5F-B052-76F2C21D5667}"/>
    <cellStyle name="Millares 2 3 4 4 2 3 3" xfId="8646" xr:uid="{00000000-0005-0000-0000-00007A1F0000}"/>
    <cellStyle name="Millares 2 3 4 4 2 3 3 2" xfId="17399" xr:uid="{00000000-0005-0000-0000-00007B1F0000}"/>
    <cellStyle name="Millares 2 3 4 4 2 3 3 2 2" xfId="34904" xr:uid="{9F67DB07-90E2-4340-A585-B5AA27D9BC7E}"/>
    <cellStyle name="Millares 2 3 4 4 2 3 3 3" xfId="26152" xr:uid="{F0B68634-C6E0-4D2F-BF44-AABD86784D6A}"/>
    <cellStyle name="Millares 2 3 4 4 2 3 4" xfId="13023" xr:uid="{00000000-0005-0000-0000-00007C1F0000}"/>
    <cellStyle name="Millares 2 3 4 4 2 3 4 2" xfId="30528" xr:uid="{6A9F5182-0F04-4C6C-A9BF-FAE87193FAB7}"/>
    <cellStyle name="Millares 2 3 4 4 2 3 5" xfId="21776" xr:uid="{3D6E900F-1AF1-4D24-90A5-6E8EB7A7E81E}"/>
    <cellStyle name="Millares 2 3 4 4 2 4" xfId="5363" xr:uid="{00000000-0005-0000-0000-00007D1F0000}"/>
    <cellStyle name="Millares 2 3 4 4 2 4 2" xfId="9740" xr:uid="{00000000-0005-0000-0000-00007E1F0000}"/>
    <cellStyle name="Millares 2 3 4 4 2 4 2 2" xfId="18493" xr:uid="{00000000-0005-0000-0000-00007F1F0000}"/>
    <cellStyle name="Millares 2 3 4 4 2 4 2 2 2" xfId="35998" xr:uid="{DFC30ABA-3CB8-425E-B630-164C56A0CFAB}"/>
    <cellStyle name="Millares 2 3 4 4 2 4 2 3" xfId="27246" xr:uid="{C1D2DCD6-59D0-4232-98AD-8DCAC78A43B9}"/>
    <cellStyle name="Millares 2 3 4 4 2 4 3" xfId="14117" xr:uid="{00000000-0005-0000-0000-0000801F0000}"/>
    <cellStyle name="Millares 2 3 4 4 2 4 3 2" xfId="31622" xr:uid="{64A2A801-B9D4-4B10-B1E7-2FAE74E1AE44}"/>
    <cellStyle name="Millares 2 3 4 4 2 4 4" xfId="22870" xr:uid="{553B93C3-257F-4CFD-9255-1CDF86A50665}"/>
    <cellStyle name="Millares 2 3 4 4 2 5" xfId="7552" xr:uid="{00000000-0005-0000-0000-0000811F0000}"/>
    <cellStyle name="Millares 2 3 4 4 2 5 2" xfId="16305" xr:uid="{00000000-0005-0000-0000-0000821F0000}"/>
    <cellStyle name="Millares 2 3 4 4 2 5 2 2" xfId="33810" xr:uid="{AC5B8190-8BE6-4ED5-9D5B-B7A6D3D29687}"/>
    <cellStyle name="Millares 2 3 4 4 2 5 3" xfId="25058" xr:uid="{B837D3D4-CE5C-4501-B582-EDDBADB8633B}"/>
    <cellStyle name="Millares 2 3 4 4 2 6" xfId="11929" xr:uid="{00000000-0005-0000-0000-0000831F0000}"/>
    <cellStyle name="Millares 2 3 4 4 2 6 2" xfId="29434" xr:uid="{13E36217-E2AD-4A46-89DF-2BFAC5433D3A}"/>
    <cellStyle name="Millares 2 3 4 4 2 7" xfId="20682" xr:uid="{52833EBA-1898-44A6-80F9-EA7CE0294ADD}"/>
    <cellStyle name="Millares 2 3 4 4 3" xfId="3446" xr:uid="{00000000-0005-0000-0000-0000841F0000}"/>
    <cellStyle name="Millares 2 3 4 4 3 2" xfId="4542" xr:uid="{00000000-0005-0000-0000-0000851F0000}"/>
    <cellStyle name="Millares 2 3 4 4 3 2 2" xfId="6731" xr:uid="{00000000-0005-0000-0000-0000861F0000}"/>
    <cellStyle name="Millares 2 3 4 4 3 2 2 2" xfId="11108" xr:uid="{00000000-0005-0000-0000-0000871F0000}"/>
    <cellStyle name="Millares 2 3 4 4 3 2 2 2 2" xfId="19861" xr:uid="{00000000-0005-0000-0000-0000881F0000}"/>
    <cellStyle name="Millares 2 3 4 4 3 2 2 2 2 2" xfId="37366" xr:uid="{95B425DD-38B1-4A73-A54D-1AA03087FA60}"/>
    <cellStyle name="Millares 2 3 4 4 3 2 2 2 3" xfId="28614" xr:uid="{078F641D-8503-47A7-BD53-CFEA64D0DD1F}"/>
    <cellStyle name="Millares 2 3 4 4 3 2 2 3" xfId="15485" xr:uid="{00000000-0005-0000-0000-0000891F0000}"/>
    <cellStyle name="Millares 2 3 4 4 3 2 2 3 2" xfId="32990" xr:uid="{2C8D539C-8299-4256-A2EA-317AE000CCAE}"/>
    <cellStyle name="Millares 2 3 4 4 3 2 2 4" xfId="24238" xr:uid="{971FB147-9332-47FD-A562-2EFD6809752E}"/>
    <cellStyle name="Millares 2 3 4 4 3 2 3" xfId="8920" xr:uid="{00000000-0005-0000-0000-00008A1F0000}"/>
    <cellStyle name="Millares 2 3 4 4 3 2 3 2" xfId="17673" xr:uid="{00000000-0005-0000-0000-00008B1F0000}"/>
    <cellStyle name="Millares 2 3 4 4 3 2 3 2 2" xfId="35178" xr:uid="{9C683AB2-4E6D-403B-8177-6AB195A01476}"/>
    <cellStyle name="Millares 2 3 4 4 3 2 3 3" xfId="26426" xr:uid="{81063D8D-ECB1-412E-9869-142F48A48E54}"/>
    <cellStyle name="Millares 2 3 4 4 3 2 4" xfId="13297" xr:uid="{00000000-0005-0000-0000-00008C1F0000}"/>
    <cellStyle name="Millares 2 3 4 4 3 2 4 2" xfId="30802" xr:uid="{D055FF35-8249-4E23-BFE0-E82A201D1AD1}"/>
    <cellStyle name="Millares 2 3 4 4 3 2 5" xfId="22050" xr:uid="{6B7E2CF0-33D5-4131-B597-D71F4F944676}"/>
    <cellStyle name="Millares 2 3 4 4 3 3" xfId="5637" xr:uid="{00000000-0005-0000-0000-00008D1F0000}"/>
    <cellStyle name="Millares 2 3 4 4 3 3 2" xfId="10014" xr:uid="{00000000-0005-0000-0000-00008E1F0000}"/>
    <cellStyle name="Millares 2 3 4 4 3 3 2 2" xfId="18767" xr:uid="{00000000-0005-0000-0000-00008F1F0000}"/>
    <cellStyle name="Millares 2 3 4 4 3 3 2 2 2" xfId="36272" xr:uid="{BF737646-8939-424F-9EF6-5AFC819B8499}"/>
    <cellStyle name="Millares 2 3 4 4 3 3 2 3" xfId="27520" xr:uid="{0C3950AB-7129-4DCD-A11F-BB228A8986DF}"/>
    <cellStyle name="Millares 2 3 4 4 3 3 3" xfId="14391" xr:uid="{00000000-0005-0000-0000-0000901F0000}"/>
    <cellStyle name="Millares 2 3 4 4 3 3 3 2" xfId="31896" xr:uid="{F35BC038-E98E-46AD-A193-701E06826226}"/>
    <cellStyle name="Millares 2 3 4 4 3 3 4" xfId="23144" xr:uid="{712380E0-2087-48ED-B719-CBD8C6380688}"/>
    <cellStyle name="Millares 2 3 4 4 3 4" xfId="7826" xr:uid="{00000000-0005-0000-0000-0000911F0000}"/>
    <cellStyle name="Millares 2 3 4 4 3 4 2" xfId="16579" xr:uid="{00000000-0005-0000-0000-0000921F0000}"/>
    <cellStyle name="Millares 2 3 4 4 3 4 2 2" xfId="34084" xr:uid="{561D4278-0F0D-4757-9754-5225396C4D79}"/>
    <cellStyle name="Millares 2 3 4 4 3 4 3" xfId="25332" xr:uid="{F4522948-DAD3-4751-AED8-D34D332F0568}"/>
    <cellStyle name="Millares 2 3 4 4 3 5" xfId="12203" xr:uid="{00000000-0005-0000-0000-0000931F0000}"/>
    <cellStyle name="Millares 2 3 4 4 3 5 2" xfId="29708" xr:uid="{AFB69A23-7B4B-4F32-B518-59CE2D95A0F8}"/>
    <cellStyle name="Millares 2 3 4 4 3 6" xfId="20956" xr:uid="{798D9BAB-C3ED-4F2C-A38F-F546B535185D}"/>
    <cellStyle name="Millares 2 3 4 4 4" xfId="3994" xr:uid="{00000000-0005-0000-0000-0000941F0000}"/>
    <cellStyle name="Millares 2 3 4 4 4 2" xfId="6183" xr:uid="{00000000-0005-0000-0000-0000951F0000}"/>
    <cellStyle name="Millares 2 3 4 4 4 2 2" xfId="10560" xr:uid="{00000000-0005-0000-0000-0000961F0000}"/>
    <cellStyle name="Millares 2 3 4 4 4 2 2 2" xfId="19313" xr:uid="{00000000-0005-0000-0000-0000971F0000}"/>
    <cellStyle name="Millares 2 3 4 4 4 2 2 2 2" xfId="36818" xr:uid="{1FF2A5E8-CEBD-4250-A3FA-2DD99825B8EC}"/>
    <cellStyle name="Millares 2 3 4 4 4 2 2 3" xfId="28066" xr:uid="{8189F522-C65B-4800-A9CE-EE329BBF806C}"/>
    <cellStyle name="Millares 2 3 4 4 4 2 3" xfId="14937" xr:uid="{00000000-0005-0000-0000-0000981F0000}"/>
    <cellStyle name="Millares 2 3 4 4 4 2 3 2" xfId="32442" xr:uid="{27AC5A5B-C6E7-4FBD-99E3-97EE2E32DCAE}"/>
    <cellStyle name="Millares 2 3 4 4 4 2 4" xfId="23690" xr:uid="{00C62531-AC3D-43DC-9954-B1CABC981886}"/>
    <cellStyle name="Millares 2 3 4 4 4 3" xfId="8372" xr:uid="{00000000-0005-0000-0000-0000991F0000}"/>
    <cellStyle name="Millares 2 3 4 4 4 3 2" xfId="17125" xr:uid="{00000000-0005-0000-0000-00009A1F0000}"/>
    <cellStyle name="Millares 2 3 4 4 4 3 2 2" xfId="34630" xr:uid="{9A9B9429-C870-4332-901A-C8E5B043D67F}"/>
    <cellStyle name="Millares 2 3 4 4 4 3 3" xfId="25878" xr:uid="{2A33E949-6942-4D79-9840-46F7AC2516AB}"/>
    <cellStyle name="Millares 2 3 4 4 4 4" xfId="12749" xr:uid="{00000000-0005-0000-0000-00009B1F0000}"/>
    <cellStyle name="Millares 2 3 4 4 4 4 2" xfId="30254" xr:uid="{2E4FA3FF-B529-4987-BB7C-6958B57E9D97}"/>
    <cellStyle name="Millares 2 3 4 4 4 5" xfId="21502" xr:uid="{AE1B371E-3AE2-4B23-9245-810C96DEE3B1}"/>
    <cellStyle name="Millares 2 3 4 4 5" xfId="5089" xr:uid="{00000000-0005-0000-0000-00009C1F0000}"/>
    <cellStyle name="Millares 2 3 4 4 5 2" xfId="9466" xr:uid="{00000000-0005-0000-0000-00009D1F0000}"/>
    <cellStyle name="Millares 2 3 4 4 5 2 2" xfId="18219" xr:uid="{00000000-0005-0000-0000-00009E1F0000}"/>
    <cellStyle name="Millares 2 3 4 4 5 2 2 2" xfId="35724" xr:uid="{6D7AB53F-A43E-4AED-979F-931B8DCAA822}"/>
    <cellStyle name="Millares 2 3 4 4 5 2 3" xfId="26972" xr:uid="{DBC205F6-8EB8-45C6-93DB-97B00C77F508}"/>
    <cellStyle name="Millares 2 3 4 4 5 3" xfId="13843" xr:uid="{00000000-0005-0000-0000-00009F1F0000}"/>
    <cellStyle name="Millares 2 3 4 4 5 3 2" xfId="31348" xr:uid="{1A97D181-E6DC-4A2D-B523-8125D7C4B4E1}"/>
    <cellStyle name="Millares 2 3 4 4 5 4" xfId="22596" xr:uid="{9F63CD40-F060-47E1-9975-974C59B7005D}"/>
    <cellStyle name="Millares 2 3 4 4 6" xfId="7278" xr:uid="{00000000-0005-0000-0000-0000A01F0000}"/>
    <cellStyle name="Millares 2 3 4 4 6 2" xfId="16031" xr:uid="{00000000-0005-0000-0000-0000A11F0000}"/>
    <cellStyle name="Millares 2 3 4 4 6 2 2" xfId="33536" xr:uid="{059EDC6F-AF8E-4B72-BFAA-16FA20E6B931}"/>
    <cellStyle name="Millares 2 3 4 4 6 3" xfId="24784" xr:uid="{F8315551-FEA0-4208-886A-DBC9E7B2A38D}"/>
    <cellStyle name="Millares 2 3 4 4 7" xfId="11655" xr:uid="{00000000-0005-0000-0000-0000A21F0000}"/>
    <cellStyle name="Millares 2 3 4 4 7 2" xfId="29160" xr:uid="{2656FDE3-FA89-44A9-BC24-768A3217B136}"/>
    <cellStyle name="Millares 2 3 4 4 8" xfId="20408" xr:uid="{1B65986E-30C4-4EC8-9646-8BE2C9820D25}"/>
    <cellStyle name="Millares 2 3 4 5" xfId="3117" xr:uid="{00000000-0005-0000-0000-0000A31F0000}"/>
    <cellStyle name="Millares 2 3 4 5 2" xfId="3671" xr:uid="{00000000-0005-0000-0000-0000A41F0000}"/>
    <cellStyle name="Millares 2 3 4 5 2 2" xfId="4767" xr:uid="{00000000-0005-0000-0000-0000A51F0000}"/>
    <cellStyle name="Millares 2 3 4 5 2 2 2" xfId="6956" xr:uid="{00000000-0005-0000-0000-0000A61F0000}"/>
    <cellStyle name="Millares 2 3 4 5 2 2 2 2" xfId="11333" xr:uid="{00000000-0005-0000-0000-0000A71F0000}"/>
    <cellStyle name="Millares 2 3 4 5 2 2 2 2 2" xfId="20086" xr:uid="{00000000-0005-0000-0000-0000A81F0000}"/>
    <cellStyle name="Millares 2 3 4 5 2 2 2 2 2 2" xfId="37591" xr:uid="{370093EB-6CC7-4045-B1A8-1B615D26DF45}"/>
    <cellStyle name="Millares 2 3 4 5 2 2 2 2 3" xfId="28839" xr:uid="{2DD38676-69D4-411C-970F-E48A91E2ADFA}"/>
    <cellStyle name="Millares 2 3 4 5 2 2 2 3" xfId="15710" xr:uid="{00000000-0005-0000-0000-0000A91F0000}"/>
    <cellStyle name="Millares 2 3 4 5 2 2 2 3 2" xfId="33215" xr:uid="{E8012C20-143F-4FEA-96B5-8D949224E99E}"/>
    <cellStyle name="Millares 2 3 4 5 2 2 2 4" xfId="24463" xr:uid="{5CC9BDAB-4497-4D8B-A65D-420287CCA4D3}"/>
    <cellStyle name="Millares 2 3 4 5 2 2 3" xfId="9145" xr:uid="{00000000-0005-0000-0000-0000AA1F0000}"/>
    <cellStyle name="Millares 2 3 4 5 2 2 3 2" xfId="17898" xr:uid="{00000000-0005-0000-0000-0000AB1F0000}"/>
    <cellStyle name="Millares 2 3 4 5 2 2 3 2 2" xfId="35403" xr:uid="{CC5422F1-1351-42EC-883E-4916EF2F627A}"/>
    <cellStyle name="Millares 2 3 4 5 2 2 3 3" xfId="26651" xr:uid="{0943C097-332D-406F-8C09-E9EF9F5B3241}"/>
    <cellStyle name="Millares 2 3 4 5 2 2 4" xfId="13522" xr:uid="{00000000-0005-0000-0000-0000AC1F0000}"/>
    <cellStyle name="Millares 2 3 4 5 2 2 4 2" xfId="31027" xr:uid="{C7A21814-7B1E-4D67-979B-7F99126E8A5C}"/>
    <cellStyle name="Millares 2 3 4 5 2 2 5" xfId="22275" xr:uid="{B673CD4A-EEC3-4DD6-88FE-62D1A4AD2198}"/>
    <cellStyle name="Millares 2 3 4 5 2 3" xfId="5862" xr:uid="{00000000-0005-0000-0000-0000AD1F0000}"/>
    <cellStyle name="Millares 2 3 4 5 2 3 2" xfId="10239" xr:uid="{00000000-0005-0000-0000-0000AE1F0000}"/>
    <cellStyle name="Millares 2 3 4 5 2 3 2 2" xfId="18992" xr:uid="{00000000-0005-0000-0000-0000AF1F0000}"/>
    <cellStyle name="Millares 2 3 4 5 2 3 2 2 2" xfId="36497" xr:uid="{57E4BE70-BACA-470A-8AA2-8A10814CD62F}"/>
    <cellStyle name="Millares 2 3 4 5 2 3 2 3" xfId="27745" xr:uid="{2500DC5A-2360-47B3-B5B3-3BD038864CAC}"/>
    <cellStyle name="Millares 2 3 4 5 2 3 3" xfId="14616" xr:uid="{00000000-0005-0000-0000-0000B01F0000}"/>
    <cellStyle name="Millares 2 3 4 5 2 3 3 2" xfId="32121" xr:uid="{69389627-A688-45A5-806B-CB2444CA1285}"/>
    <cellStyle name="Millares 2 3 4 5 2 3 4" xfId="23369" xr:uid="{95733088-F945-4223-B874-19F3B14C61C6}"/>
    <cellStyle name="Millares 2 3 4 5 2 4" xfId="8051" xr:uid="{00000000-0005-0000-0000-0000B11F0000}"/>
    <cellStyle name="Millares 2 3 4 5 2 4 2" xfId="16804" xr:uid="{00000000-0005-0000-0000-0000B21F0000}"/>
    <cellStyle name="Millares 2 3 4 5 2 4 2 2" xfId="34309" xr:uid="{7B4B458D-72DC-47B0-8211-F594D14F9BB2}"/>
    <cellStyle name="Millares 2 3 4 5 2 4 3" xfId="25557" xr:uid="{D97A15C8-6B0E-464B-BFA5-6E0B96C9EB51}"/>
    <cellStyle name="Millares 2 3 4 5 2 5" xfId="12428" xr:uid="{00000000-0005-0000-0000-0000B31F0000}"/>
    <cellStyle name="Millares 2 3 4 5 2 5 2" xfId="29933" xr:uid="{06B1F7E3-D578-415B-BC56-85EFEF09CE29}"/>
    <cellStyle name="Millares 2 3 4 5 2 6" xfId="21181" xr:uid="{22FE198B-7C7C-4CB8-98B3-C88A5A4CBD64}"/>
    <cellStyle name="Millares 2 3 4 5 3" xfId="4219" xr:uid="{00000000-0005-0000-0000-0000B41F0000}"/>
    <cellStyle name="Millares 2 3 4 5 3 2" xfId="6408" xr:uid="{00000000-0005-0000-0000-0000B51F0000}"/>
    <cellStyle name="Millares 2 3 4 5 3 2 2" xfId="10785" xr:uid="{00000000-0005-0000-0000-0000B61F0000}"/>
    <cellStyle name="Millares 2 3 4 5 3 2 2 2" xfId="19538" xr:uid="{00000000-0005-0000-0000-0000B71F0000}"/>
    <cellStyle name="Millares 2 3 4 5 3 2 2 2 2" xfId="37043" xr:uid="{AC6A1915-BD72-4BCC-BA0A-7F39FC812D6B}"/>
    <cellStyle name="Millares 2 3 4 5 3 2 2 3" xfId="28291" xr:uid="{C11EBB8C-76B8-4307-992C-0AE3D6AC4BD9}"/>
    <cellStyle name="Millares 2 3 4 5 3 2 3" xfId="15162" xr:uid="{00000000-0005-0000-0000-0000B81F0000}"/>
    <cellStyle name="Millares 2 3 4 5 3 2 3 2" xfId="32667" xr:uid="{D37B6427-6DDC-4382-AA5E-27A62B0DAF11}"/>
    <cellStyle name="Millares 2 3 4 5 3 2 4" xfId="23915" xr:uid="{D81AA2C4-65FB-447C-8C15-35E1F13DB243}"/>
    <cellStyle name="Millares 2 3 4 5 3 3" xfId="8597" xr:uid="{00000000-0005-0000-0000-0000B91F0000}"/>
    <cellStyle name="Millares 2 3 4 5 3 3 2" xfId="17350" xr:uid="{00000000-0005-0000-0000-0000BA1F0000}"/>
    <cellStyle name="Millares 2 3 4 5 3 3 2 2" xfId="34855" xr:uid="{C1D8A4A4-F3F3-4A71-9E6E-3974AEB25FA8}"/>
    <cellStyle name="Millares 2 3 4 5 3 3 3" xfId="26103" xr:uid="{26B68879-134D-4EC0-BCEF-95926FD9B9B7}"/>
    <cellStyle name="Millares 2 3 4 5 3 4" xfId="12974" xr:uid="{00000000-0005-0000-0000-0000BB1F0000}"/>
    <cellStyle name="Millares 2 3 4 5 3 4 2" xfId="30479" xr:uid="{E610202D-6E3B-4C1D-A3E6-BDE61E9A7D26}"/>
    <cellStyle name="Millares 2 3 4 5 3 5" xfId="21727" xr:uid="{8DFDCBB1-B76D-416B-B15A-E59444E216D7}"/>
    <cellStyle name="Millares 2 3 4 5 4" xfId="5314" xr:uid="{00000000-0005-0000-0000-0000BC1F0000}"/>
    <cellStyle name="Millares 2 3 4 5 4 2" xfId="9691" xr:uid="{00000000-0005-0000-0000-0000BD1F0000}"/>
    <cellStyle name="Millares 2 3 4 5 4 2 2" xfId="18444" xr:uid="{00000000-0005-0000-0000-0000BE1F0000}"/>
    <cellStyle name="Millares 2 3 4 5 4 2 2 2" xfId="35949" xr:uid="{6EFEC75A-EEA0-4B60-AF70-EF375C1CAEBB}"/>
    <cellStyle name="Millares 2 3 4 5 4 2 3" xfId="27197" xr:uid="{348C189E-5D25-4CE7-9A51-749633B3325C}"/>
    <cellStyle name="Millares 2 3 4 5 4 3" xfId="14068" xr:uid="{00000000-0005-0000-0000-0000BF1F0000}"/>
    <cellStyle name="Millares 2 3 4 5 4 3 2" xfId="31573" xr:uid="{54742C69-927D-4BE0-9D58-4D3359060D19}"/>
    <cellStyle name="Millares 2 3 4 5 4 4" xfId="22821" xr:uid="{C6D98B17-92E0-4B0D-B072-2CE0A193102D}"/>
    <cellStyle name="Millares 2 3 4 5 5" xfId="7503" xr:uid="{00000000-0005-0000-0000-0000C01F0000}"/>
    <cellStyle name="Millares 2 3 4 5 5 2" xfId="16256" xr:uid="{00000000-0005-0000-0000-0000C11F0000}"/>
    <cellStyle name="Millares 2 3 4 5 5 2 2" xfId="33761" xr:uid="{4975CB45-4C5B-400D-948D-96FEF9CE8D15}"/>
    <cellStyle name="Millares 2 3 4 5 5 3" xfId="25009" xr:uid="{527F2200-0B88-4843-A940-E82DF79FAFE1}"/>
    <cellStyle name="Millares 2 3 4 5 6" xfId="11880" xr:uid="{00000000-0005-0000-0000-0000C21F0000}"/>
    <cellStyle name="Millares 2 3 4 5 6 2" xfId="29385" xr:uid="{63302015-68AB-4125-898B-672BCA2A50B9}"/>
    <cellStyle name="Millares 2 3 4 5 7" xfId="20633" xr:uid="{8B31790B-6389-47A7-8B22-F4A87F242EFF}"/>
    <cellStyle name="Millares 2 3 4 6" xfId="3396" xr:uid="{00000000-0005-0000-0000-0000C31F0000}"/>
    <cellStyle name="Millares 2 3 4 6 2" xfId="4493" xr:uid="{00000000-0005-0000-0000-0000C41F0000}"/>
    <cellStyle name="Millares 2 3 4 6 2 2" xfId="6682" xr:uid="{00000000-0005-0000-0000-0000C51F0000}"/>
    <cellStyle name="Millares 2 3 4 6 2 2 2" xfId="11059" xr:uid="{00000000-0005-0000-0000-0000C61F0000}"/>
    <cellStyle name="Millares 2 3 4 6 2 2 2 2" xfId="19812" xr:uid="{00000000-0005-0000-0000-0000C71F0000}"/>
    <cellStyle name="Millares 2 3 4 6 2 2 2 2 2" xfId="37317" xr:uid="{FF72FB0E-C481-44FA-855F-90368680CD5F}"/>
    <cellStyle name="Millares 2 3 4 6 2 2 2 3" xfId="28565" xr:uid="{451827C2-7F97-410A-9496-D7513D09517D}"/>
    <cellStyle name="Millares 2 3 4 6 2 2 3" xfId="15436" xr:uid="{00000000-0005-0000-0000-0000C81F0000}"/>
    <cellStyle name="Millares 2 3 4 6 2 2 3 2" xfId="32941" xr:uid="{64404251-057F-494B-B111-03CC8AEC1D0B}"/>
    <cellStyle name="Millares 2 3 4 6 2 2 4" xfId="24189" xr:uid="{796D7ABD-66D0-40D0-9A8F-695671A512EA}"/>
    <cellStyle name="Millares 2 3 4 6 2 3" xfId="8871" xr:uid="{00000000-0005-0000-0000-0000C91F0000}"/>
    <cellStyle name="Millares 2 3 4 6 2 3 2" xfId="17624" xr:uid="{00000000-0005-0000-0000-0000CA1F0000}"/>
    <cellStyle name="Millares 2 3 4 6 2 3 2 2" xfId="35129" xr:uid="{ADBDAB03-53E6-49FF-AFB4-A334074A328E}"/>
    <cellStyle name="Millares 2 3 4 6 2 3 3" xfId="26377" xr:uid="{EB25B783-6AE2-4AB9-81A5-B37C80F1DD50}"/>
    <cellStyle name="Millares 2 3 4 6 2 4" xfId="13248" xr:uid="{00000000-0005-0000-0000-0000CB1F0000}"/>
    <cellStyle name="Millares 2 3 4 6 2 4 2" xfId="30753" xr:uid="{20180A1D-FAA7-46F8-BE89-783BBFEE4AD7}"/>
    <cellStyle name="Millares 2 3 4 6 2 5" xfId="22001" xr:uid="{5A090C7F-D61B-4D9F-AAFB-464A8EC3DD66}"/>
    <cellStyle name="Millares 2 3 4 6 3" xfId="5588" xr:uid="{00000000-0005-0000-0000-0000CC1F0000}"/>
    <cellStyle name="Millares 2 3 4 6 3 2" xfId="9965" xr:uid="{00000000-0005-0000-0000-0000CD1F0000}"/>
    <cellStyle name="Millares 2 3 4 6 3 2 2" xfId="18718" xr:uid="{00000000-0005-0000-0000-0000CE1F0000}"/>
    <cellStyle name="Millares 2 3 4 6 3 2 2 2" xfId="36223" xr:uid="{C8CB78FA-BC53-40E7-B049-6816CA7E6544}"/>
    <cellStyle name="Millares 2 3 4 6 3 2 3" xfId="27471" xr:uid="{794DB252-8DF3-4E87-A196-ECF55B40D691}"/>
    <cellStyle name="Millares 2 3 4 6 3 3" xfId="14342" xr:uid="{00000000-0005-0000-0000-0000CF1F0000}"/>
    <cellStyle name="Millares 2 3 4 6 3 3 2" xfId="31847" xr:uid="{9EC0B698-D680-4AE8-83B6-6B8EC8143EA3}"/>
    <cellStyle name="Millares 2 3 4 6 3 4" xfId="23095" xr:uid="{F9810602-CC1E-409E-AC54-60A7F122F4D6}"/>
    <cellStyle name="Millares 2 3 4 6 4" xfId="7777" xr:uid="{00000000-0005-0000-0000-0000D01F0000}"/>
    <cellStyle name="Millares 2 3 4 6 4 2" xfId="16530" xr:uid="{00000000-0005-0000-0000-0000D11F0000}"/>
    <cellStyle name="Millares 2 3 4 6 4 2 2" xfId="34035" xr:uid="{6270E27F-CBEC-45DE-B387-49CEA06E1C21}"/>
    <cellStyle name="Millares 2 3 4 6 4 3" xfId="25283" xr:uid="{131A1F0A-3D50-4523-B384-9EE615C8DA99}"/>
    <cellStyle name="Millares 2 3 4 6 5" xfId="12154" xr:uid="{00000000-0005-0000-0000-0000D21F0000}"/>
    <cellStyle name="Millares 2 3 4 6 5 2" xfId="29659" xr:uid="{9A7494DF-35DB-41E5-8F18-E3F19D947048}"/>
    <cellStyle name="Millares 2 3 4 6 6" xfId="20907" xr:uid="{F6FBE5D9-D8D3-4F45-B408-4F0DB51ACC9F}"/>
    <cellStyle name="Millares 2 3 4 7" xfId="3946" xr:uid="{00000000-0005-0000-0000-0000D31F0000}"/>
    <cellStyle name="Millares 2 3 4 7 2" xfId="6135" xr:uid="{00000000-0005-0000-0000-0000D41F0000}"/>
    <cellStyle name="Millares 2 3 4 7 2 2" xfId="10512" xr:uid="{00000000-0005-0000-0000-0000D51F0000}"/>
    <cellStyle name="Millares 2 3 4 7 2 2 2" xfId="19265" xr:uid="{00000000-0005-0000-0000-0000D61F0000}"/>
    <cellStyle name="Millares 2 3 4 7 2 2 2 2" xfId="36770" xr:uid="{DA7D3715-1096-4C71-9399-ABEBDC696DA4}"/>
    <cellStyle name="Millares 2 3 4 7 2 2 3" xfId="28018" xr:uid="{8EB76F84-8763-4FF3-84E8-C5EAB2D1419B}"/>
    <cellStyle name="Millares 2 3 4 7 2 3" xfId="14889" xr:uid="{00000000-0005-0000-0000-0000D71F0000}"/>
    <cellStyle name="Millares 2 3 4 7 2 3 2" xfId="32394" xr:uid="{8571263E-CBEC-4948-9EDE-AAC6D2B4402D}"/>
    <cellStyle name="Millares 2 3 4 7 2 4" xfId="23642" xr:uid="{C9AB05A9-CFB6-4E76-B22A-C1766E6B1631}"/>
    <cellStyle name="Millares 2 3 4 7 3" xfId="8324" xr:uid="{00000000-0005-0000-0000-0000D81F0000}"/>
    <cellStyle name="Millares 2 3 4 7 3 2" xfId="17077" xr:uid="{00000000-0005-0000-0000-0000D91F0000}"/>
    <cellStyle name="Millares 2 3 4 7 3 2 2" xfId="34582" xr:uid="{D09F1F49-C8BD-4AD6-AD06-767E56FFC61B}"/>
    <cellStyle name="Millares 2 3 4 7 3 3" xfId="25830" xr:uid="{86E9F347-0905-4D7B-BBC2-AA4AA46A87A7}"/>
    <cellStyle name="Millares 2 3 4 7 4" xfId="12701" xr:uid="{00000000-0005-0000-0000-0000DA1F0000}"/>
    <cellStyle name="Millares 2 3 4 7 4 2" xfId="30206" xr:uid="{48DA3EF2-9E2A-40F3-A5AF-C518346B6E67}"/>
    <cellStyle name="Millares 2 3 4 7 5" xfId="21454" xr:uid="{77064D93-FE18-4283-9758-C23730AF5E7C}"/>
    <cellStyle name="Millares 2 3 4 8" xfId="5041" xr:uid="{00000000-0005-0000-0000-0000DB1F0000}"/>
    <cellStyle name="Millares 2 3 4 8 2" xfId="9418" xr:uid="{00000000-0005-0000-0000-0000DC1F0000}"/>
    <cellStyle name="Millares 2 3 4 8 2 2" xfId="18171" xr:uid="{00000000-0005-0000-0000-0000DD1F0000}"/>
    <cellStyle name="Millares 2 3 4 8 2 2 2" xfId="35676" xr:uid="{EA07AF23-F880-4E56-9424-1972BCBE577B}"/>
    <cellStyle name="Millares 2 3 4 8 2 3" xfId="26924" xr:uid="{5D5A1AD5-AFFD-4587-8283-7394D9735328}"/>
    <cellStyle name="Millares 2 3 4 8 3" xfId="13795" xr:uid="{00000000-0005-0000-0000-0000DE1F0000}"/>
    <cellStyle name="Millares 2 3 4 8 3 2" xfId="31300" xr:uid="{9A3C3CB7-1E5A-4375-B65D-1C2CFE07AD0C}"/>
    <cellStyle name="Millares 2 3 4 8 4" xfId="22548" xr:uid="{E0F0E58D-5835-4ECB-B926-316DCC7DC69F}"/>
    <cellStyle name="Millares 2 3 4 9" xfId="7230" xr:uid="{00000000-0005-0000-0000-0000DF1F0000}"/>
    <cellStyle name="Millares 2 3 4 9 2" xfId="15983" xr:uid="{00000000-0005-0000-0000-0000E01F0000}"/>
    <cellStyle name="Millares 2 3 4 9 2 2" xfId="33488" xr:uid="{79804F44-E405-46A6-B93D-7A1B0360BA09}"/>
    <cellStyle name="Millares 2 3 4 9 3" xfId="24736" xr:uid="{55CD6AE0-172D-490D-9EF1-1F8F7CEE661D}"/>
    <cellStyle name="Millares 2 3 5" xfId="2942" xr:uid="{00000000-0005-0000-0000-0000E11F0000}"/>
    <cellStyle name="Millares 2 3 5 2" xfId="3054" xr:uid="{00000000-0005-0000-0000-0000E21F0000}"/>
    <cellStyle name="Millares 2 3 5 2 2" xfId="3330" xr:uid="{00000000-0005-0000-0000-0000E31F0000}"/>
    <cellStyle name="Millares 2 3 5 2 2 2" xfId="3883" xr:uid="{00000000-0005-0000-0000-0000E41F0000}"/>
    <cellStyle name="Millares 2 3 5 2 2 2 2" xfId="4979" xr:uid="{00000000-0005-0000-0000-0000E51F0000}"/>
    <cellStyle name="Millares 2 3 5 2 2 2 2 2" xfId="7168" xr:uid="{00000000-0005-0000-0000-0000E61F0000}"/>
    <cellStyle name="Millares 2 3 5 2 2 2 2 2 2" xfId="11545" xr:uid="{00000000-0005-0000-0000-0000E71F0000}"/>
    <cellStyle name="Millares 2 3 5 2 2 2 2 2 2 2" xfId="20298" xr:uid="{00000000-0005-0000-0000-0000E81F0000}"/>
    <cellStyle name="Millares 2 3 5 2 2 2 2 2 2 2 2" xfId="37803" xr:uid="{029D7DD2-86B5-4F5B-8D5B-58ECFD752B67}"/>
    <cellStyle name="Millares 2 3 5 2 2 2 2 2 2 3" xfId="29051" xr:uid="{EB83B2EE-C9DF-46B2-974A-2FDC53BC9676}"/>
    <cellStyle name="Millares 2 3 5 2 2 2 2 2 3" xfId="15922" xr:uid="{00000000-0005-0000-0000-0000E91F0000}"/>
    <cellStyle name="Millares 2 3 5 2 2 2 2 2 3 2" xfId="33427" xr:uid="{7AD1ED23-68BC-4660-AB45-D1836F1FBD44}"/>
    <cellStyle name="Millares 2 3 5 2 2 2 2 2 4" xfId="24675" xr:uid="{AFC96469-C232-4756-AC70-D08B073420A2}"/>
    <cellStyle name="Millares 2 3 5 2 2 2 2 3" xfId="9357" xr:uid="{00000000-0005-0000-0000-0000EA1F0000}"/>
    <cellStyle name="Millares 2 3 5 2 2 2 2 3 2" xfId="18110" xr:uid="{00000000-0005-0000-0000-0000EB1F0000}"/>
    <cellStyle name="Millares 2 3 5 2 2 2 2 3 2 2" xfId="35615" xr:uid="{1EA9D236-1A58-47DC-9807-8B8DB01F041C}"/>
    <cellStyle name="Millares 2 3 5 2 2 2 2 3 3" xfId="26863" xr:uid="{B4CC8F32-E857-4BDB-9C57-96D06F0E31CF}"/>
    <cellStyle name="Millares 2 3 5 2 2 2 2 4" xfId="13734" xr:uid="{00000000-0005-0000-0000-0000EC1F0000}"/>
    <cellStyle name="Millares 2 3 5 2 2 2 2 4 2" xfId="31239" xr:uid="{3C4F4AB7-3A28-4369-863B-EE23AF5B528A}"/>
    <cellStyle name="Millares 2 3 5 2 2 2 2 5" xfId="22487" xr:uid="{2DC41640-77FC-409F-A6EE-B438099C80A1}"/>
    <cellStyle name="Millares 2 3 5 2 2 2 3" xfId="6074" xr:uid="{00000000-0005-0000-0000-0000ED1F0000}"/>
    <cellStyle name="Millares 2 3 5 2 2 2 3 2" xfId="10451" xr:uid="{00000000-0005-0000-0000-0000EE1F0000}"/>
    <cellStyle name="Millares 2 3 5 2 2 2 3 2 2" xfId="19204" xr:uid="{00000000-0005-0000-0000-0000EF1F0000}"/>
    <cellStyle name="Millares 2 3 5 2 2 2 3 2 2 2" xfId="36709" xr:uid="{DFAE1341-188D-43AC-AA84-733811C73733}"/>
    <cellStyle name="Millares 2 3 5 2 2 2 3 2 3" xfId="27957" xr:uid="{ABB7ED15-40F7-4F6C-95B3-335313103326}"/>
    <cellStyle name="Millares 2 3 5 2 2 2 3 3" xfId="14828" xr:uid="{00000000-0005-0000-0000-0000F01F0000}"/>
    <cellStyle name="Millares 2 3 5 2 2 2 3 3 2" xfId="32333" xr:uid="{0DBC53AF-C370-4F71-BF43-429A207201A0}"/>
    <cellStyle name="Millares 2 3 5 2 2 2 3 4" xfId="23581" xr:uid="{37E8BBC8-8ED7-460F-A35B-E6771DFC2F10}"/>
    <cellStyle name="Millares 2 3 5 2 2 2 4" xfId="8263" xr:uid="{00000000-0005-0000-0000-0000F11F0000}"/>
    <cellStyle name="Millares 2 3 5 2 2 2 4 2" xfId="17016" xr:uid="{00000000-0005-0000-0000-0000F21F0000}"/>
    <cellStyle name="Millares 2 3 5 2 2 2 4 2 2" xfId="34521" xr:uid="{A2AC61E1-31A1-4A82-AA23-115CB464886D}"/>
    <cellStyle name="Millares 2 3 5 2 2 2 4 3" xfId="25769" xr:uid="{963566C1-C74B-490F-BC43-B63443F16418}"/>
    <cellStyle name="Millares 2 3 5 2 2 2 5" xfId="12640" xr:uid="{00000000-0005-0000-0000-0000F31F0000}"/>
    <cellStyle name="Millares 2 3 5 2 2 2 5 2" xfId="30145" xr:uid="{8E15DD4A-79FC-4598-AEC0-A41DC6094AE7}"/>
    <cellStyle name="Millares 2 3 5 2 2 2 6" xfId="21393" xr:uid="{908D62A0-6C99-4064-9D44-E897A4F35692}"/>
    <cellStyle name="Millares 2 3 5 2 2 3" xfId="4431" xr:uid="{00000000-0005-0000-0000-0000F41F0000}"/>
    <cellStyle name="Millares 2 3 5 2 2 3 2" xfId="6620" xr:uid="{00000000-0005-0000-0000-0000F51F0000}"/>
    <cellStyle name="Millares 2 3 5 2 2 3 2 2" xfId="10997" xr:uid="{00000000-0005-0000-0000-0000F61F0000}"/>
    <cellStyle name="Millares 2 3 5 2 2 3 2 2 2" xfId="19750" xr:uid="{00000000-0005-0000-0000-0000F71F0000}"/>
    <cellStyle name="Millares 2 3 5 2 2 3 2 2 2 2" xfId="37255" xr:uid="{AA585C22-D821-465D-A975-5374A589EA00}"/>
    <cellStyle name="Millares 2 3 5 2 2 3 2 2 3" xfId="28503" xr:uid="{A4B80B7D-E965-4DEB-BF8D-F1FBE4E588F0}"/>
    <cellStyle name="Millares 2 3 5 2 2 3 2 3" xfId="15374" xr:uid="{00000000-0005-0000-0000-0000F81F0000}"/>
    <cellStyle name="Millares 2 3 5 2 2 3 2 3 2" xfId="32879" xr:uid="{CF85A6FF-601F-4EEE-B142-40F92653BE27}"/>
    <cellStyle name="Millares 2 3 5 2 2 3 2 4" xfId="24127" xr:uid="{EA43B6B6-ADF8-444B-8DE5-5ADB3116D7EE}"/>
    <cellStyle name="Millares 2 3 5 2 2 3 3" xfId="8809" xr:uid="{00000000-0005-0000-0000-0000F91F0000}"/>
    <cellStyle name="Millares 2 3 5 2 2 3 3 2" xfId="17562" xr:uid="{00000000-0005-0000-0000-0000FA1F0000}"/>
    <cellStyle name="Millares 2 3 5 2 2 3 3 2 2" xfId="35067" xr:uid="{DAB08AAD-81FD-45FD-89C6-F60BD15ADBFF}"/>
    <cellStyle name="Millares 2 3 5 2 2 3 3 3" xfId="26315" xr:uid="{EF51B621-74B1-47AD-8EED-1E24C11F487F}"/>
    <cellStyle name="Millares 2 3 5 2 2 3 4" xfId="13186" xr:uid="{00000000-0005-0000-0000-0000FB1F0000}"/>
    <cellStyle name="Millares 2 3 5 2 2 3 4 2" xfId="30691" xr:uid="{AE3F37B6-E037-49BB-9D94-473C894A7E0D}"/>
    <cellStyle name="Millares 2 3 5 2 2 3 5" xfId="21939" xr:uid="{5D369FF3-5B6C-4876-9EC5-CCA12B676B83}"/>
    <cellStyle name="Millares 2 3 5 2 2 4" xfId="5526" xr:uid="{00000000-0005-0000-0000-0000FC1F0000}"/>
    <cellStyle name="Millares 2 3 5 2 2 4 2" xfId="9903" xr:uid="{00000000-0005-0000-0000-0000FD1F0000}"/>
    <cellStyle name="Millares 2 3 5 2 2 4 2 2" xfId="18656" xr:uid="{00000000-0005-0000-0000-0000FE1F0000}"/>
    <cellStyle name="Millares 2 3 5 2 2 4 2 2 2" xfId="36161" xr:uid="{5A359A02-8143-447A-A6DF-ED0375DCC7F4}"/>
    <cellStyle name="Millares 2 3 5 2 2 4 2 3" xfId="27409" xr:uid="{789FF225-7431-4B55-B068-9E23B655C3C6}"/>
    <cellStyle name="Millares 2 3 5 2 2 4 3" xfId="14280" xr:uid="{00000000-0005-0000-0000-0000FF1F0000}"/>
    <cellStyle name="Millares 2 3 5 2 2 4 3 2" xfId="31785" xr:uid="{48B0170A-D534-442B-A156-9D24B38F6A4C}"/>
    <cellStyle name="Millares 2 3 5 2 2 4 4" xfId="23033" xr:uid="{12B50B93-1FD4-4523-985E-BC80B0AE1C4B}"/>
    <cellStyle name="Millares 2 3 5 2 2 5" xfId="7715" xr:uid="{00000000-0005-0000-0000-000000200000}"/>
    <cellStyle name="Millares 2 3 5 2 2 5 2" xfId="16468" xr:uid="{00000000-0005-0000-0000-000001200000}"/>
    <cellStyle name="Millares 2 3 5 2 2 5 2 2" xfId="33973" xr:uid="{BD25CF7B-5D0A-4F9B-8EB3-41A3ECF017CC}"/>
    <cellStyle name="Millares 2 3 5 2 2 5 3" xfId="25221" xr:uid="{404F533A-5124-4F05-8D2E-2BE6F906E4C1}"/>
    <cellStyle name="Millares 2 3 5 2 2 6" xfId="12092" xr:uid="{00000000-0005-0000-0000-000002200000}"/>
    <cellStyle name="Millares 2 3 5 2 2 6 2" xfId="29597" xr:uid="{8B353032-7917-4F2B-BFCC-AFCBB1D09D70}"/>
    <cellStyle name="Millares 2 3 5 2 2 7" xfId="20845" xr:uid="{64127435-DE46-484D-9270-0BC5A3D141AE}"/>
    <cellStyle name="Millares 2 3 5 2 3" xfId="3609" xr:uid="{00000000-0005-0000-0000-000003200000}"/>
    <cellStyle name="Millares 2 3 5 2 3 2" xfId="4705" xr:uid="{00000000-0005-0000-0000-000004200000}"/>
    <cellStyle name="Millares 2 3 5 2 3 2 2" xfId="6894" xr:uid="{00000000-0005-0000-0000-000005200000}"/>
    <cellStyle name="Millares 2 3 5 2 3 2 2 2" xfId="11271" xr:uid="{00000000-0005-0000-0000-000006200000}"/>
    <cellStyle name="Millares 2 3 5 2 3 2 2 2 2" xfId="20024" xr:uid="{00000000-0005-0000-0000-000007200000}"/>
    <cellStyle name="Millares 2 3 5 2 3 2 2 2 2 2" xfId="37529" xr:uid="{335FE289-A114-40B0-9BD5-D2D0B9DCFD6C}"/>
    <cellStyle name="Millares 2 3 5 2 3 2 2 2 3" xfId="28777" xr:uid="{B0A0553F-A8C1-4B76-9920-37DD5AFE2FA0}"/>
    <cellStyle name="Millares 2 3 5 2 3 2 2 3" xfId="15648" xr:uid="{00000000-0005-0000-0000-000008200000}"/>
    <cellStyle name="Millares 2 3 5 2 3 2 2 3 2" xfId="33153" xr:uid="{C2F8EB5E-098C-4085-AE77-0CDD7EC0D779}"/>
    <cellStyle name="Millares 2 3 5 2 3 2 2 4" xfId="24401" xr:uid="{1776EFA7-27A7-46AE-B733-002B98A1557F}"/>
    <cellStyle name="Millares 2 3 5 2 3 2 3" xfId="9083" xr:uid="{00000000-0005-0000-0000-000009200000}"/>
    <cellStyle name="Millares 2 3 5 2 3 2 3 2" xfId="17836" xr:uid="{00000000-0005-0000-0000-00000A200000}"/>
    <cellStyle name="Millares 2 3 5 2 3 2 3 2 2" xfId="35341" xr:uid="{2143D071-C087-427F-8495-F6C64B1C5FEF}"/>
    <cellStyle name="Millares 2 3 5 2 3 2 3 3" xfId="26589" xr:uid="{D927F0D9-ACBF-4E70-AF2F-0F8387491DD6}"/>
    <cellStyle name="Millares 2 3 5 2 3 2 4" xfId="13460" xr:uid="{00000000-0005-0000-0000-00000B200000}"/>
    <cellStyle name="Millares 2 3 5 2 3 2 4 2" xfId="30965" xr:uid="{8C437643-7A6D-4463-A249-CCAD9AB6B936}"/>
    <cellStyle name="Millares 2 3 5 2 3 2 5" xfId="22213" xr:uid="{9E6D509D-FA95-4949-A611-480A90B01ADD}"/>
    <cellStyle name="Millares 2 3 5 2 3 3" xfId="5800" xr:uid="{00000000-0005-0000-0000-00000C200000}"/>
    <cellStyle name="Millares 2 3 5 2 3 3 2" xfId="10177" xr:uid="{00000000-0005-0000-0000-00000D200000}"/>
    <cellStyle name="Millares 2 3 5 2 3 3 2 2" xfId="18930" xr:uid="{00000000-0005-0000-0000-00000E200000}"/>
    <cellStyle name="Millares 2 3 5 2 3 3 2 2 2" xfId="36435" xr:uid="{44F93A3B-A0C1-473B-9867-A4DF6B7DC8FF}"/>
    <cellStyle name="Millares 2 3 5 2 3 3 2 3" xfId="27683" xr:uid="{31AD3427-E1CE-4B4C-BB60-91FB2CE040C3}"/>
    <cellStyle name="Millares 2 3 5 2 3 3 3" xfId="14554" xr:uid="{00000000-0005-0000-0000-00000F200000}"/>
    <cellStyle name="Millares 2 3 5 2 3 3 3 2" xfId="32059" xr:uid="{F592B18A-D40D-47C8-A400-38480FA87822}"/>
    <cellStyle name="Millares 2 3 5 2 3 3 4" xfId="23307" xr:uid="{96E7929C-D622-4D0C-9E76-62FA5CB4941D}"/>
    <cellStyle name="Millares 2 3 5 2 3 4" xfId="7989" xr:uid="{00000000-0005-0000-0000-000010200000}"/>
    <cellStyle name="Millares 2 3 5 2 3 4 2" xfId="16742" xr:uid="{00000000-0005-0000-0000-000011200000}"/>
    <cellStyle name="Millares 2 3 5 2 3 4 2 2" xfId="34247" xr:uid="{407E2412-5884-49E8-B272-B1E6C309FD94}"/>
    <cellStyle name="Millares 2 3 5 2 3 4 3" xfId="25495" xr:uid="{2E9794B0-9124-436B-BB2D-CC6B046832E5}"/>
    <cellStyle name="Millares 2 3 5 2 3 5" xfId="12366" xr:uid="{00000000-0005-0000-0000-000012200000}"/>
    <cellStyle name="Millares 2 3 5 2 3 5 2" xfId="29871" xr:uid="{2B0F231B-E9E5-44FD-A5E5-30B136BB2A96}"/>
    <cellStyle name="Millares 2 3 5 2 3 6" xfId="21119" xr:uid="{DA61811A-FAA1-4013-BDF1-A3809F7EA6F5}"/>
    <cellStyle name="Millares 2 3 5 2 4" xfId="4157" xr:uid="{00000000-0005-0000-0000-000013200000}"/>
    <cellStyle name="Millares 2 3 5 2 4 2" xfId="6346" xr:uid="{00000000-0005-0000-0000-000014200000}"/>
    <cellStyle name="Millares 2 3 5 2 4 2 2" xfId="10723" xr:uid="{00000000-0005-0000-0000-000015200000}"/>
    <cellStyle name="Millares 2 3 5 2 4 2 2 2" xfId="19476" xr:uid="{00000000-0005-0000-0000-000016200000}"/>
    <cellStyle name="Millares 2 3 5 2 4 2 2 2 2" xfId="36981" xr:uid="{8AB03E9E-45BC-46EA-B4A5-2C85462AAD58}"/>
    <cellStyle name="Millares 2 3 5 2 4 2 2 3" xfId="28229" xr:uid="{CABEA84F-F9B5-4236-9A65-F6FBE11A6A40}"/>
    <cellStyle name="Millares 2 3 5 2 4 2 3" xfId="15100" xr:uid="{00000000-0005-0000-0000-000017200000}"/>
    <cellStyle name="Millares 2 3 5 2 4 2 3 2" xfId="32605" xr:uid="{04A2F8B9-F725-472F-A0AC-D7878643908D}"/>
    <cellStyle name="Millares 2 3 5 2 4 2 4" xfId="23853" xr:uid="{0B49168A-FACE-47F8-82ED-2AC4D6D73387}"/>
    <cellStyle name="Millares 2 3 5 2 4 3" xfId="8535" xr:uid="{00000000-0005-0000-0000-000018200000}"/>
    <cellStyle name="Millares 2 3 5 2 4 3 2" xfId="17288" xr:uid="{00000000-0005-0000-0000-000019200000}"/>
    <cellStyle name="Millares 2 3 5 2 4 3 2 2" xfId="34793" xr:uid="{39F2A280-6506-4D0D-BB00-FF79F3B4B6EF}"/>
    <cellStyle name="Millares 2 3 5 2 4 3 3" xfId="26041" xr:uid="{39F13503-50E6-4FFE-8FA7-FE3877AE4F2A}"/>
    <cellStyle name="Millares 2 3 5 2 4 4" xfId="12912" xr:uid="{00000000-0005-0000-0000-00001A200000}"/>
    <cellStyle name="Millares 2 3 5 2 4 4 2" xfId="30417" xr:uid="{41A4DFBF-538E-42D9-8B1E-4D11280852BB}"/>
    <cellStyle name="Millares 2 3 5 2 4 5" xfId="21665" xr:uid="{4D320990-86ED-42D7-9F1F-0D52F16B3F82}"/>
    <cellStyle name="Millares 2 3 5 2 5" xfId="5252" xr:uid="{00000000-0005-0000-0000-00001B200000}"/>
    <cellStyle name="Millares 2 3 5 2 5 2" xfId="9629" xr:uid="{00000000-0005-0000-0000-00001C200000}"/>
    <cellStyle name="Millares 2 3 5 2 5 2 2" xfId="18382" xr:uid="{00000000-0005-0000-0000-00001D200000}"/>
    <cellStyle name="Millares 2 3 5 2 5 2 2 2" xfId="35887" xr:uid="{B936093B-51DF-486B-ABCB-FBF942B6B1FB}"/>
    <cellStyle name="Millares 2 3 5 2 5 2 3" xfId="27135" xr:uid="{69D52A9F-016E-4CF3-BA4E-5B3B60F85A79}"/>
    <cellStyle name="Millares 2 3 5 2 5 3" xfId="14006" xr:uid="{00000000-0005-0000-0000-00001E200000}"/>
    <cellStyle name="Millares 2 3 5 2 5 3 2" xfId="31511" xr:uid="{C70D8F0A-4533-4708-A5F3-58C6D3F9053E}"/>
    <cellStyle name="Millares 2 3 5 2 5 4" xfId="22759" xr:uid="{73BBB901-A392-4F10-8E2F-D23DD60F2502}"/>
    <cellStyle name="Millares 2 3 5 2 6" xfId="7441" xr:uid="{00000000-0005-0000-0000-00001F200000}"/>
    <cellStyle name="Millares 2 3 5 2 6 2" xfId="16194" xr:uid="{00000000-0005-0000-0000-000020200000}"/>
    <cellStyle name="Millares 2 3 5 2 6 2 2" xfId="33699" xr:uid="{92C1F87F-C734-4049-A628-3BFB9C1208E9}"/>
    <cellStyle name="Millares 2 3 5 2 6 3" xfId="24947" xr:uid="{3CB2FD71-41F9-4797-ABDF-61D0A80E9BD4}"/>
    <cellStyle name="Millares 2 3 5 2 7" xfId="11818" xr:uid="{00000000-0005-0000-0000-000021200000}"/>
    <cellStyle name="Millares 2 3 5 2 7 2" xfId="29323" xr:uid="{B439D21F-EA13-4C2A-808D-A87281C03309}"/>
    <cellStyle name="Millares 2 3 5 2 8" xfId="20571" xr:uid="{789AB2C1-BA54-4113-9FE3-700878871548}"/>
    <cellStyle name="Millares 2 3 5 3" xfId="3218" xr:uid="{00000000-0005-0000-0000-000022200000}"/>
    <cellStyle name="Millares 2 3 5 3 2" xfId="3771" xr:uid="{00000000-0005-0000-0000-000023200000}"/>
    <cellStyle name="Millares 2 3 5 3 2 2" xfId="4867" xr:uid="{00000000-0005-0000-0000-000024200000}"/>
    <cellStyle name="Millares 2 3 5 3 2 2 2" xfId="7056" xr:uid="{00000000-0005-0000-0000-000025200000}"/>
    <cellStyle name="Millares 2 3 5 3 2 2 2 2" xfId="11433" xr:uid="{00000000-0005-0000-0000-000026200000}"/>
    <cellStyle name="Millares 2 3 5 3 2 2 2 2 2" xfId="20186" xr:uid="{00000000-0005-0000-0000-000027200000}"/>
    <cellStyle name="Millares 2 3 5 3 2 2 2 2 2 2" xfId="37691" xr:uid="{738DE859-92A6-4B1A-92B7-62026BDD29B0}"/>
    <cellStyle name="Millares 2 3 5 3 2 2 2 2 3" xfId="28939" xr:uid="{F7ACF78D-8F5F-4B9D-A873-AB7D306EA8D0}"/>
    <cellStyle name="Millares 2 3 5 3 2 2 2 3" xfId="15810" xr:uid="{00000000-0005-0000-0000-000028200000}"/>
    <cellStyle name="Millares 2 3 5 3 2 2 2 3 2" xfId="33315" xr:uid="{19330BEC-5D8A-409B-B131-F865325FFCDC}"/>
    <cellStyle name="Millares 2 3 5 3 2 2 2 4" xfId="24563" xr:uid="{2779A883-129C-49C8-AFB3-47C6190D743F}"/>
    <cellStyle name="Millares 2 3 5 3 2 2 3" xfId="9245" xr:uid="{00000000-0005-0000-0000-000029200000}"/>
    <cellStyle name="Millares 2 3 5 3 2 2 3 2" xfId="17998" xr:uid="{00000000-0005-0000-0000-00002A200000}"/>
    <cellStyle name="Millares 2 3 5 3 2 2 3 2 2" xfId="35503" xr:uid="{4538694A-B790-4A34-84FF-412B1C998B78}"/>
    <cellStyle name="Millares 2 3 5 3 2 2 3 3" xfId="26751" xr:uid="{7910D9FB-5B2D-4F17-934F-46C1BAE352B0}"/>
    <cellStyle name="Millares 2 3 5 3 2 2 4" xfId="13622" xr:uid="{00000000-0005-0000-0000-00002B200000}"/>
    <cellStyle name="Millares 2 3 5 3 2 2 4 2" xfId="31127" xr:uid="{B299626F-0ADE-49B6-A144-89FCA2030B3E}"/>
    <cellStyle name="Millares 2 3 5 3 2 2 5" xfId="22375" xr:uid="{90059928-2F21-4092-BF8B-EC07FB568DB9}"/>
    <cellStyle name="Millares 2 3 5 3 2 3" xfId="5962" xr:uid="{00000000-0005-0000-0000-00002C200000}"/>
    <cellStyle name="Millares 2 3 5 3 2 3 2" xfId="10339" xr:uid="{00000000-0005-0000-0000-00002D200000}"/>
    <cellStyle name="Millares 2 3 5 3 2 3 2 2" xfId="19092" xr:uid="{00000000-0005-0000-0000-00002E200000}"/>
    <cellStyle name="Millares 2 3 5 3 2 3 2 2 2" xfId="36597" xr:uid="{F4745066-C6CC-4A2E-B732-33B7FFD52017}"/>
    <cellStyle name="Millares 2 3 5 3 2 3 2 3" xfId="27845" xr:uid="{AA023AA7-3DB8-449B-A373-B30A349A6B0F}"/>
    <cellStyle name="Millares 2 3 5 3 2 3 3" xfId="14716" xr:uid="{00000000-0005-0000-0000-00002F200000}"/>
    <cellStyle name="Millares 2 3 5 3 2 3 3 2" xfId="32221" xr:uid="{C2B4271D-892D-4AC4-BBE4-E1BCE7763CB8}"/>
    <cellStyle name="Millares 2 3 5 3 2 3 4" xfId="23469" xr:uid="{7EFD4E45-6E68-419E-9F2E-2DAC194D83A3}"/>
    <cellStyle name="Millares 2 3 5 3 2 4" xfId="8151" xr:uid="{00000000-0005-0000-0000-000030200000}"/>
    <cellStyle name="Millares 2 3 5 3 2 4 2" xfId="16904" xr:uid="{00000000-0005-0000-0000-000031200000}"/>
    <cellStyle name="Millares 2 3 5 3 2 4 2 2" xfId="34409" xr:uid="{83384183-BCF5-41B5-93BB-006E067DFD86}"/>
    <cellStyle name="Millares 2 3 5 3 2 4 3" xfId="25657" xr:uid="{AD227740-CD61-4140-BB5E-A6328DD61A29}"/>
    <cellStyle name="Millares 2 3 5 3 2 5" xfId="12528" xr:uid="{00000000-0005-0000-0000-000032200000}"/>
    <cellStyle name="Millares 2 3 5 3 2 5 2" xfId="30033" xr:uid="{5E333E1A-8E91-4B22-881D-BF0943ADA952}"/>
    <cellStyle name="Millares 2 3 5 3 2 6" xfId="21281" xr:uid="{D3CF3227-0E01-48CE-97EC-4EAE982AF80B}"/>
    <cellStyle name="Millares 2 3 5 3 3" xfId="4319" xr:uid="{00000000-0005-0000-0000-000033200000}"/>
    <cellStyle name="Millares 2 3 5 3 3 2" xfId="6508" xr:uid="{00000000-0005-0000-0000-000034200000}"/>
    <cellStyle name="Millares 2 3 5 3 3 2 2" xfId="10885" xr:uid="{00000000-0005-0000-0000-000035200000}"/>
    <cellStyle name="Millares 2 3 5 3 3 2 2 2" xfId="19638" xr:uid="{00000000-0005-0000-0000-000036200000}"/>
    <cellStyle name="Millares 2 3 5 3 3 2 2 2 2" xfId="37143" xr:uid="{EC9E8A12-33E0-4F20-801F-E1E0584A5BC4}"/>
    <cellStyle name="Millares 2 3 5 3 3 2 2 3" xfId="28391" xr:uid="{561424F1-032A-44C9-A262-6BD2C6DB824F}"/>
    <cellStyle name="Millares 2 3 5 3 3 2 3" xfId="15262" xr:uid="{00000000-0005-0000-0000-000037200000}"/>
    <cellStyle name="Millares 2 3 5 3 3 2 3 2" xfId="32767" xr:uid="{213ADAB1-A9D4-4F97-BE56-6C7109669377}"/>
    <cellStyle name="Millares 2 3 5 3 3 2 4" xfId="24015" xr:uid="{691955A4-62D4-45AE-B011-2A4195CEC39F}"/>
    <cellStyle name="Millares 2 3 5 3 3 3" xfId="8697" xr:uid="{00000000-0005-0000-0000-000038200000}"/>
    <cellStyle name="Millares 2 3 5 3 3 3 2" xfId="17450" xr:uid="{00000000-0005-0000-0000-000039200000}"/>
    <cellStyle name="Millares 2 3 5 3 3 3 2 2" xfId="34955" xr:uid="{6F0819E3-C54E-44AF-89B2-39C4B332EACA}"/>
    <cellStyle name="Millares 2 3 5 3 3 3 3" xfId="26203" xr:uid="{0459AC71-9BC9-4169-B7CE-2FE606507523}"/>
    <cellStyle name="Millares 2 3 5 3 3 4" xfId="13074" xr:uid="{00000000-0005-0000-0000-00003A200000}"/>
    <cellStyle name="Millares 2 3 5 3 3 4 2" xfId="30579" xr:uid="{9BEA14FF-9E21-475D-91CE-20CB4221A73A}"/>
    <cellStyle name="Millares 2 3 5 3 3 5" xfId="21827" xr:uid="{C6335C3F-F4F3-4E82-B81B-C199981632B9}"/>
    <cellStyle name="Millares 2 3 5 3 4" xfId="5414" xr:uid="{00000000-0005-0000-0000-00003B200000}"/>
    <cellStyle name="Millares 2 3 5 3 4 2" xfId="9791" xr:uid="{00000000-0005-0000-0000-00003C200000}"/>
    <cellStyle name="Millares 2 3 5 3 4 2 2" xfId="18544" xr:uid="{00000000-0005-0000-0000-00003D200000}"/>
    <cellStyle name="Millares 2 3 5 3 4 2 2 2" xfId="36049" xr:uid="{D8275D7F-2C5E-4685-88F0-EAF52B449746}"/>
    <cellStyle name="Millares 2 3 5 3 4 2 3" xfId="27297" xr:uid="{ADADAA0B-C962-4DE0-9972-962898CA27BD}"/>
    <cellStyle name="Millares 2 3 5 3 4 3" xfId="14168" xr:uid="{00000000-0005-0000-0000-00003E200000}"/>
    <cellStyle name="Millares 2 3 5 3 4 3 2" xfId="31673" xr:uid="{F5ABF51B-53C0-415C-B110-95045325D151}"/>
    <cellStyle name="Millares 2 3 5 3 4 4" xfId="22921" xr:uid="{7CDD1A47-E08D-4A45-BD0B-58C100A704F2}"/>
    <cellStyle name="Millares 2 3 5 3 5" xfId="7603" xr:uid="{00000000-0005-0000-0000-00003F200000}"/>
    <cellStyle name="Millares 2 3 5 3 5 2" xfId="16356" xr:uid="{00000000-0005-0000-0000-000040200000}"/>
    <cellStyle name="Millares 2 3 5 3 5 2 2" xfId="33861" xr:uid="{7B4368F9-1EAA-44EF-B220-4373EE1FFF9C}"/>
    <cellStyle name="Millares 2 3 5 3 5 3" xfId="25109" xr:uid="{FCBFEA35-5FE6-4089-A1E4-06E0B8383362}"/>
    <cellStyle name="Millares 2 3 5 3 6" xfId="11980" xr:uid="{00000000-0005-0000-0000-000041200000}"/>
    <cellStyle name="Millares 2 3 5 3 6 2" xfId="29485" xr:uid="{AB16586F-AEDB-4682-84C1-D075D88BA401}"/>
    <cellStyle name="Millares 2 3 5 3 7" xfId="20733" xr:uid="{DEAE96CC-47C2-4358-AE9A-4866A2AA6E88}"/>
    <cellStyle name="Millares 2 3 5 4" xfId="3497" xr:uid="{00000000-0005-0000-0000-000042200000}"/>
    <cellStyle name="Millares 2 3 5 4 2" xfId="4593" xr:uid="{00000000-0005-0000-0000-000043200000}"/>
    <cellStyle name="Millares 2 3 5 4 2 2" xfId="6782" xr:uid="{00000000-0005-0000-0000-000044200000}"/>
    <cellStyle name="Millares 2 3 5 4 2 2 2" xfId="11159" xr:uid="{00000000-0005-0000-0000-000045200000}"/>
    <cellStyle name="Millares 2 3 5 4 2 2 2 2" xfId="19912" xr:uid="{00000000-0005-0000-0000-000046200000}"/>
    <cellStyle name="Millares 2 3 5 4 2 2 2 2 2" xfId="37417" xr:uid="{093B457E-64C4-4513-9B10-222949885628}"/>
    <cellStyle name="Millares 2 3 5 4 2 2 2 3" xfId="28665" xr:uid="{F70D5DD4-92A7-45FE-9FCC-4B06AED620F0}"/>
    <cellStyle name="Millares 2 3 5 4 2 2 3" xfId="15536" xr:uid="{00000000-0005-0000-0000-000047200000}"/>
    <cellStyle name="Millares 2 3 5 4 2 2 3 2" xfId="33041" xr:uid="{D8DFB185-930F-4676-B144-AD5B9561169D}"/>
    <cellStyle name="Millares 2 3 5 4 2 2 4" xfId="24289" xr:uid="{6F92B390-3928-458C-BB2D-4398DDA771CF}"/>
    <cellStyle name="Millares 2 3 5 4 2 3" xfId="8971" xr:uid="{00000000-0005-0000-0000-000048200000}"/>
    <cellStyle name="Millares 2 3 5 4 2 3 2" xfId="17724" xr:uid="{00000000-0005-0000-0000-000049200000}"/>
    <cellStyle name="Millares 2 3 5 4 2 3 2 2" xfId="35229" xr:uid="{9EA52162-A50B-413E-BE16-099C10D6D5AE}"/>
    <cellStyle name="Millares 2 3 5 4 2 3 3" xfId="26477" xr:uid="{FB9D617A-B14C-4834-A563-51EC491613F2}"/>
    <cellStyle name="Millares 2 3 5 4 2 4" xfId="13348" xr:uid="{00000000-0005-0000-0000-00004A200000}"/>
    <cellStyle name="Millares 2 3 5 4 2 4 2" xfId="30853" xr:uid="{91A9D6D9-8D4A-4C10-A475-949DC399EF4C}"/>
    <cellStyle name="Millares 2 3 5 4 2 5" xfId="22101" xr:uid="{F55A7D2A-93FF-46B6-B17A-5748F28AE3AF}"/>
    <cellStyle name="Millares 2 3 5 4 3" xfId="5688" xr:uid="{00000000-0005-0000-0000-00004B200000}"/>
    <cellStyle name="Millares 2 3 5 4 3 2" xfId="10065" xr:uid="{00000000-0005-0000-0000-00004C200000}"/>
    <cellStyle name="Millares 2 3 5 4 3 2 2" xfId="18818" xr:uid="{00000000-0005-0000-0000-00004D200000}"/>
    <cellStyle name="Millares 2 3 5 4 3 2 2 2" xfId="36323" xr:uid="{583267E6-2FEB-41FE-92CD-FBADC2A8CD41}"/>
    <cellStyle name="Millares 2 3 5 4 3 2 3" xfId="27571" xr:uid="{503A5A6F-1710-401A-B226-F12550A797CB}"/>
    <cellStyle name="Millares 2 3 5 4 3 3" xfId="14442" xr:uid="{00000000-0005-0000-0000-00004E200000}"/>
    <cellStyle name="Millares 2 3 5 4 3 3 2" xfId="31947" xr:uid="{2DF2A818-7F79-4C76-97F8-805ABAD6972D}"/>
    <cellStyle name="Millares 2 3 5 4 3 4" xfId="23195" xr:uid="{5A1BA700-50EB-4725-BBB9-79051D971A3C}"/>
    <cellStyle name="Millares 2 3 5 4 4" xfId="7877" xr:uid="{00000000-0005-0000-0000-00004F200000}"/>
    <cellStyle name="Millares 2 3 5 4 4 2" xfId="16630" xr:uid="{00000000-0005-0000-0000-000050200000}"/>
    <cellStyle name="Millares 2 3 5 4 4 2 2" xfId="34135" xr:uid="{5D4B050C-BD60-40DC-994F-AB8583918725}"/>
    <cellStyle name="Millares 2 3 5 4 4 3" xfId="25383" xr:uid="{E93D0626-FDBA-4CD1-80D6-DBA7FFB04B06}"/>
    <cellStyle name="Millares 2 3 5 4 5" xfId="12254" xr:uid="{00000000-0005-0000-0000-000051200000}"/>
    <cellStyle name="Millares 2 3 5 4 5 2" xfId="29759" xr:uid="{0CF8EE49-D202-40AE-B75C-06363277C78A}"/>
    <cellStyle name="Millares 2 3 5 4 6" xfId="21007" xr:uid="{7E2DFA93-3148-43D1-8C98-4C2AF7217D06}"/>
    <cellStyle name="Millares 2 3 5 5" xfId="4045" xr:uid="{00000000-0005-0000-0000-000052200000}"/>
    <cellStyle name="Millares 2 3 5 5 2" xfId="6234" xr:uid="{00000000-0005-0000-0000-000053200000}"/>
    <cellStyle name="Millares 2 3 5 5 2 2" xfId="10611" xr:uid="{00000000-0005-0000-0000-000054200000}"/>
    <cellStyle name="Millares 2 3 5 5 2 2 2" xfId="19364" xr:uid="{00000000-0005-0000-0000-000055200000}"/>
    <cellStyle name="Millares 2 3 5 5 2 2 2 2" xfId="36869" xr:uid="{7AD6FCEF-BD3F-4918-B4D0-421B7F147B2D}"/>
    <cellStyle name="Millares 2 3 5 5 2 2 3" xfId="28117" xr:uid="{BFDB5F3A-E0B2-4474-9EC6-FF30211536A6}"/>
    <cellStyle name="Millares 2 3 5 5 2 3" xfId="14988" xr:uid="{00000000-0005-0000-0000-000056200000}"/>
    <cellStyle name="Millares 2 3 5 5 2 3 2" xfId="32493" xr:uid="{AFFA8FBC-A1F8-4E2A-994B-813FDBE06B30}"/>
    <cellStyle name="Millares 2 3 5 5 2 4" xfId="23741" xr:uid="{406F656A-24A0-4EC9-839D-F3501CFAA8D0}"/>
    <cellStyle name="Millares 2 3 5 5 3" xfId="8423" xr:uid="{00000000-0005-0000-0000-000057200000}"/>
    <cellStyle name="Millares 2 3 5 5 3 2" xfId="17176" xr:uid="{00000000-0005-0000-0000-000058200000}"/>
    <cellStyle name="Millares 2 3 5 5 3 2 2" xfId="34681" xr:uid="{56C0B001-9417-43F7-BD04-71CD42E46D2D}"/>
    <cellStyle name="Millares 2 3 5 5 3 3" xfId="25929" xr:uid="{733FF2F5-7FD4-49FD-A377-D5614B8D3892}"/>
    <cellStyle name="Millares 2 3 5 5 4" xfId="12800" xr:uid="{00000000-0005-0000-0000-000059200000}"/>
    <cellStyle name="Millares 2 3 5 5 4 2" xfId="30305" xr:uid="{A8700F72-D628-4AC6-8ECB-04571BD62081}"/>
    <cellStyle name="Millares 2 3 5 5 5" xfId="21553" xr:uid="{9BE29188-D1D9-477B-A91E-997AE84DFFCB}"/>
    <cellStyle name="Millares 2 3 5 6" xfId="5140" xr:uid="{00000000-0005-0000-0000-00005A200000}"/>
    <cellStyle name="Millares 2 3 5 6 2" xfId="9517" xr:uid="{00000000-0005-0000-0000-00005B200000}"/>
    <cellStyle name="Millares 2 3 5 6 2 2" xfId="18270" xr:uid="{00000000-0005-0000-0000-00005C200000}"/>
    <cellStyle name="Millares 2 3 5 6 2 2 2" xfId="35775" xr:uid="{F21EB62A-AAAA-44CA-916D-2F84CFFEDA18}"/>
    <cellStyle name="Millares 2 3 5 6 2 3" xfId="27023" xr:uid="{A5929092-B441-432F-80A0-D0900477E5F9}"/>
    <cellStyle name="Millares 2 3 5 6 3" xfId="13894" xr:uid="{00000000-0005-0000-0000-00005D200000}"/>
    <cellStyle name="Millares 2 3 5 6 3 2" xfId="31399" xr:uid="{31EA7D04-49AA-4629-AB42-BC8B44F5283C}"/>
    <cellStyle name="Millares 2 3 5 6 4" xfId="22647" xr:uid="{13BB3EE9-D0CC-4595-9B7E-6C83E28B12AD}"/>
    <cellStyle name="Millares 2 3 5 7" xfId="7329" xr:uid="{00000000-0005-0000-0000-00005E200000}"/>
    <cellStyle name="Millares 2 3 5 7 2" xfId="16082" xr:uid="{00000000-0005-0000-0000-00005F200000}"/>
    <cellStyle name="Millares 2 3 5 7 2 2" xfId="33587" xr:uid="{B4E074FF-9962-447C-9160-409C6159FBC4}"/>
    <cellStyle name="Millares 2 3 5 7 3" xfId="24835" xr:uid="{92D84266-4DC4-4803-AD43-0D3D4DE690A2}"/>
    <cellStyle name="Millares 2 3 5 8" xfId="11706" xr:uid="{00000000-0005-0000-0000-000060200000}"/>
    <cellStyle name="Millares 2 3 5 8 2" xfId="29211" xr:uid="{7B4D64D4-A7E2-4A46-9C88-8902723A8868}"/>
    <cellStyle name="Millares 2 3 5 9" xfId="20459" xr:uid="{DD6669C5-B4AB-4EFE-AD0F-FA543E61D8CB}"/>
    <cellStyle name="Millares 2 3 6" xfId="2997" xr:uid="{00000000-0005-0000-0000-000061200000}"/>
    <cellStyle name="Millares 2 3 6 2" xfId="3273" xr:uid="{00000000-0005-0000-0000-000062200000}"/>
    <cellStyle name="Millares 2 3 6 2 2" xfId="3826" xr:uid="{00000000-0005-0000-0000-000063200000}"/>
    <cellStyle name="Millares 2 3 6 2 2 2" xfId="4922" xr:uid="{00000000-0005-0000-0000-000064200000}"/>
    <cellStyle name="Millares 2 3 6 2 2 2 2" xfId="7111" xr:uid="{00000000-0005-0000-0000-000065200000}"/>
    <cellStyle name="Millares 2 3 6 2 2 2 2 2" xfId="11488" xr:uid="{00000000-0005-0000-0000-000066200000}"/>
    <cellStyle name="Millares 2 3 6 2 2 2 2 2 2" xfId="20241" xr:uid="{00000000-0005-0000-0000-000067200000}"/>
    <cellStyle name="Millares 2 3 6 2 2 2 2 2 2 2" xfId="37746" xr:uid="{7A8B451B-764D-4101-BDE7-849214F41A6E}"/>
    <cellStyle name="Millares 2 3 6 2 2 2 2 2 3" xfId="28994" xr:uid="{A0CE7CB6-EEB3-45B6-8259-7CF292DF45C2}"/>
    <cellStyle name="Millares 2 3 6 2 2 2 2 3" xfId="15865" xr:uid="{00000000-0005-0000-0000-000068200000}"/>
    <cellStyle name="Millares 2 3 6 2 2 2 2 3 2" xfId="33370" xr:uid="{2EC4F485-ACD3-4C5B-BE09-C6EC8A62333C}"/>
    <cellStyle name="Millares 2 3 6 2 2 2 2 4" xfId="24618" xr:uid="{3624D2F5-CABB-498A-9E72-C0876DB37784}"/>
    <cellStyle name="Millares 2 3 6 2 2 2 3" xfId="9300" xr:uid="{00000000-0005-0000-0000-000069200000}"/>
    <cellStyle name="Millares 2 3 6 2 2 2 3 2" xfId="18053" xr:uid="{00000000-0005-0000-0000-00006A200000}"/>
    <cellStyle name="Millares 2 3 6 2 2 2 3 2 2" xfId="35558" xr:uid="{791DE771-C37C-4B63-B193-A946A0B2A2FC}"/>
    <cellStyle name="Millares 2 3 6 2 2 2 3 3" xfId="26806" xr:uid="{EA7FC9F5-797B-425F-ACEB-2D58326E726A}"/>
    <cellStyle name="Millares 2 3 6 2 2 2 4" xfId="13677" xr:uid="{00000000-0005-0000-0000-00006B200000}"/>
    <cellStyle name="Millares 2 3 6 2 2 2 4 2" xfId="31182" xr:uid="{BD020A60-0A01-4676-9C64-C7754363B614}"/>
    <cellStyle name="Millares 2 3 6 2 2 2 5" xfId="22430" xr:uid="{086FE313-228A-44CC-8413-AF3793BB802D}"/>
    <cellStyle name="Millares 2 3 6 2 2 3" xfId="6017" xr:uid="{00000000-0005-0000-0000-00006C200000}"/>
    <cellStyle name="Millares 2 3 6 2 2 3 2" xfId="10394" xr:uid="{00000000-0005-0000-0000-00006D200000}"/>
    <cellStyle name="Millares 2 3 6 2 2 3 2 2" xfId="19147" xr:uid="{00000000-0005-0000-0000-00006E200000}"/>
    <cellStyle name="Millares 2 3 6 2 2 3 2 2 2" xfId="36652" xr:uid="{312FAFD2-303E-41E7-8E16-98FC7B1FED69}"/>
    <cellStyle name="Millares 2 3 6 2 2 3 2 3" xfId="27900" xr:uid="{A03BF057-4363-4B16-A334-05A0B62118AE}"/>
    <cellStyle name="Millares 2 3 6 2 2 3 3" xfId="14771" xr:uid="{00000000-0005-0000-0000-00006F200000}"/>
    <cellStyle name="Millares 2 3 6 2 2 3 3 2" xfId="32276" xr:uid="{23FF6AD9-CBB3-4366-9E4A-432AB79F81A2}"/>
    <cellStyle name="Millares 2 3 6 2 2 3 4" xfId="23524" xr:uid="{D2E65D54-D907-4B50-B15C-0FB03C5CFC69}"/>
    <cellStyle name="Millares 2 3 6 2 2 4" xfId="8206" xr:uid="{00000000-0005-0000-0000-000070200000}"/>
    <cellStyle name="Millares 2 3 6 2 2 4 2" xfId="16959" xr:uid="{00000000-0005-0000-0000-000071200000}"/>
    <cellStyle name="Millares 2 3 6 2 2 4 2 2" xfId="34464" xr:uid="{98642E64-F533-4103-B8E6-7552E4DF8356}"/>
    <cellStyle name="Millares 2 3 6 2 2 4 3" xfId="25712" xr:uid="{9BC6F255-BD93-4457-911A-5E62E05D1661}"/>
    <cellStyle name="Millares 2 3 6 2 2 5" xfId="12583" xr:uid="{00000000-0005-0000-0000-000072200000}"/>
    <cellStyle name="Millares 2 3 6 2 2 5 2" xfId="30088" xr:uid="{2656E529-42A2-4DD9-98DE-5B0EB4DF0987}"/>
    <cellStyle name="Millares 2 3 6 2 2 6" xfId="21336" xr:uid="{96E62BF7-0810-4A9B-9B81-9AF7342E8665}"/>
    <cellStyle name="Millares 2 3 6 2 3" xfId="4374" xr:uid="{00000000-0005-0000-0000-000073200000}"/>
    <cellStyle name="Millares 2 3 6 2 3 2" xfId="6563" xr:uid="{00000000-0005-0000-0000-000074200000}"/>
    <cellStyle name="Millares 2 3 6 2 3 2 2" xfId="10940" xr:uid="{00000000-0005-0000-0000-000075200000}"/>
    <cellStyle name="Millares 2 3 6 2 3 2 2 2" xfId="19693" xr:uid="{00000000-0005-0000-0000-000076200000}"/>
    <cellStyle name="Millares 2 3 6 2 3 2 2 2 2" xfId="37198" xr:uid="{33CFA340-2BCC-453E-9B7F-054C47E982FD}"/>
    <cellStyle name="Millares 2 3 6 2 3 2 2 3" xfId="28446" xr:uid="{9A1C169A-9E30-45C5-94CB-949D423964B9}"/>
    <cellStyle name="Millares 2 3 6 2 3 2 3" xfId="15317" xr:uid="{00000000-0005-0000-0000-000077200000}"/>
    <cellStyle name="Millares 2 3 6 2 3 2 3 2" xfId="32822" xr:uid="{E46B3690-7F8F-423A-BCB9-701992C73AEF}"/>
    <cellStyle name="Millares 2 3 6 2 3 2 4" xfId="24070" xr:uid="{6199EEF9-799A-4DE6-AF74-030474CA8F4E}"/>
    <cellStyle name="Millares 2 3 6 2 3 3" xfId="8752" xr:uid="{00000000-0005-0000-0000-000078200000}"/>
    <cellStyle name="Millares 2 3 6 2 3 3 2" xfId="17505" xr:uid="{00000000-0005-0000-0000-000079200000}"/>
    <cellStyle name="Millares 2 3 6 2 3 3 2 2" xfId="35010" xr:uid="{BFAB63EE-0199-4DAB-8A6F-3D2A463F6FD5}"/>
    <cellStyle name="Millares 2 3 6 2 3 3 3" xfId="26258" xr:uid="{4402EFD6-58EE-4432-81C4-518663C04913}"/>
    <cellStyle name="Millares 2 3 6 2 3 4" xfId="13129" xr:uid="{00000000-0005-0000-0000-00007A200000}"/>
    <cellStyle name="Millares 2 3 6 2 3 4 2" xfId="30634" xr:uid="{E94F955C-A93C-4E60-9AEE-5D53158E1DD3}"/>
    <cellStyle name="Millares 2 3 6 2 3 5" xfId="21882" xr:uid="{6CEA5FCB-2CC7-4B03-B970-92021206B7CE}"/>
    <cellStyle name="Millares 2 3 6 2 4" xfId="5469" xr:uid="{00000000-0005-0000-0000-00007B200000}"/>
    <cellStyle name="Millares 2 3 6 2 4 2" xfId="9846" xr:uid="{00000000-0005-0000-0000-00007C200000}"/>
    <cellStyle name="Millares 2 3 6 2 4 2 2" xfId="18599" xr:uid="{00000000-0005-0000-0000-00007D200000}"/>
    <cellStyle name="Millares 2 3 6 2 4 2 2 2" xfId="36104" xr:uid="{509AC07A-6433-4B64-9697-F0C898A75989}"/>
    <cellStyle name="Millares 2 3 6 2 4 2 3" xfId="27352" xr:uid="{F7D215A8-B579-476E-8D26-D12DCBB0B9EC}"/>
    <cellStyle name="Millares 2 3 6 2 4 3" xfId="14223" xr:uid="{00000000-0005-0000-0000-00007E200000}"/>
    <cellStyle name="Millares 2 3 6 2 4 3 2" xfId="31728" xr:uid="{FF06AD28-9B19-4905-8408-58974AE1A22D}"/>
    <cellStyle name="Millares 2 3 6 2 4 4" xfId="22976" xr:uid="{991C7DA1-1041-4D2B-9777-6E6106CC9B64}"/>
    <cellStyle name="Millares 2 3 6 2 5" xfId="7658" xr:uid="{00000000-0005-0000-0000-00007F200000}"/>
    <cellStyle name="Millares 2 3 6 2 5 2" xfId="16411" xr:uid="{00000000-0005-0000-0000-000080200000}"/>
    <cellStyle name="Millares 2 3 6 2 5 2 2" xfId="33916" xr:uid="{4846EEE3-5786-4ADD-8F14-9B4966131DE4}"/>
    <cellStyle name="Millares 2 3 6 2 5 3" xfId="25164" xr:uid="{6EA2E7B5-9536-4691-AA9D-6FE70B89919B}"/>
    <cellStyle name="Millares 2 3 6 2 6" xfId="12035" xr:uid="{00000000-0005-0000-0000-000081200000}"/>
    <cellStyle name="Millares 2 3 6 2 6 2" xfId="29540" xr:uid="{C54F7646-6237-4EAE-A169-CC16DBC1E8C5}"/>
    <cellStyle name="Millares 2 3 6 2 7" xfId="20788" xr:uid="{0A3963BF-869F-4009-9A53-9AABC42A69F9}"/>
    <cellStyle name="Millares 2 3 6 3" xfId="3552" xr:uid="{00000000-0005-0000-0000-000082200000}"/>
    <cellStyle name="Millares 2 3 6 3 2" xfId="4648" xr:uid="{00000000-0005-0000-0000-000083200000}"/>
    <cellStyle name="Millares 2 3 6 3 2 2" xfId="6837" xr:uid="{00000000-0005-0000-0000-000084200000}"/>
    <cellStyle name="Millares 2 3 6 3 2 2 2" xfId="11214" xr:uid="{00000000-0005-0000-0000-000085200000}"/>
    <cellStyle name="Millares 2 3 6 3 2 2 2 2" xfId="19967" xr:uid="{00000000-0005-0000-0000-000086200000}"/>
    <cellStyle name="Millares 2 3 6 3 2 2 2 2 2" xfId="37472" xr:uid="{34101581-8896-4BF5-9F66-D25B1482353B}"/>
    <cellStyle name="Millares 2 3 6 3 2 2 2 3" xfId="28720" xr:uid="{3194D065-EA50-465B-B407-B9D85706D2E1}"/>
    <cellStyle name="Millares 2 3 6 3 2 2 3" xfId="15591" xr:uid="{00000000-0005-0000-0000-000087200000}"/>
    <cellStyle name="Millares 2 3 6 3 2 2 3 2" xfId="33096" xr:uid="{9CF25015-9F12-48A7-B7DA-92818B0EBBEB}"/>
    <cellStyle name="Millares 2 3 6 3 2 2 4" xfId="24344" xr:uid="{8A6B32AD-3498-42B0-9505-BB20D1725558}"/>
    <cellStyle name="Millares 2 3 6 3 2 3" xfId="9026" xr:uid="{00000000-0005-0000-0000-000088200000}"/>
    <cellStyle name="Millares 2 3 6 3 2 3 2" xfId="17779" xr:uid="{00000000-0005-0000-0000-000089200000}"/>
    <cellStyle name="Millares 2 3 6 3 2 3 2 2" xfId="35284" xr:uid="{52621432-5DB4-4CD0-A0C3-C697B629CFD3}"/>
    <cellStyle name="Millares 2 3 6 3 2 3 3" xfId="26532" xr:uid="{C628C328-2EA4-416E-B8A7-FA46C538A7B1}"/>
    <cellStyle name="Millares 2 3 6 3 2 4" xfId="13403" xr:uid="{00000000-0005-0000-0000-00008A200000}"/>
    <cellStyle name="Millares 2 3 6 3 2 4 2" xfId="30908" xr:uid="{A9091FE9-D9E7-4066-A0A5-45B5F587870F}"/>
    <cellStyle name="Millares 2 3 6 3 2 5" xfId="22156" xr:uid="{477FE83B-D601-4442-A762-70E5E17BD2D7}"/>
    <cellStyle name="Millares 2 3 6 3 3" xfId="5743" xr:uid="{00000000-0005-0000-0000-00008B200000}"/>
    <cellStyle name="Millares 2 3 6 3 3 2" xfId="10120" xr:uid="{00000000-0005-0000-0000-00008C200000}"/>
    <cellStyle name="Millares 2 3 6 3 3 2 2" xfId="18873" xr:uid="{00000000-0005-0000-0000-00008D200000}"/>
    <cellStyle name="Millares 2 3 6 3 3 2 2 2" xfId="36378" xr:uid="{E8B98DFA-F186-4688-A27F-F9AEFB2F5A05}"/>
    <cellStyle name="Millares 2 3 6 3 3 2 3" xfId="27626" xr:uid="{4610611F-7D6F-4C96-87F7-2BF02049000D}"/>
    <cellStyle name="Millares 2 3 6 3 3 3" xfId="14497" xr:uid="{00000000-0005-0000-0000-00008E200000}"/>
    <cellStyle name="Millares 2 3 6 3 3 3 2" xfId="32002" xr:uid="{CD4E535E-7CC4-40FB-AAB9-35CA743D6B85}"/>
    <cellStyle name="Millares 2 3 6 3 3 4" xfId="23250" xr:uid="{A30CE8B6-3470-4047-8EC4-15149FF12C88}"/>
    <cellStyle name="Millares 2 3 6 3 4" xfId="7932" xr:uid="{00000000-0005-0000-0000-00008F200000}"/>
    <cellStyle name="Millares 2 3 6 3 4 2" xfId="16685" xr:uid="{00000000-0005-0000-0000-000090200000}"/>
    <cellStyle name="Millares 2 3 6 3 4 2 2" xfId="34190" xr:uid="{F4723F9D-FDBB-4842-A9DB-3E08A115EFDF}"/>
    <cellStyle name="Millares 2 3 6 3 4 3" xfId="25438" xr:uid="{A367A744-2050-402D-9726-96E4F3534AB8}"/>
    <cellStyle name="Millares 2 3 6 3 5" xfId="12309" xr:uid="{00000000-0005-0000-0000-000091200000}"/>
    <cellStyle name="Millares 2 3 6 3 5 2" xfId="29814" xr:uid="{81D7DE97-F26D-4F17-8216-D185D48353D8}"/>
    <cellStyle name="Millares 2 3 6 3 6" xfId="21062" xr:uid="{A51BD7B5-E0D8-448B-856B-166652F99AC5}"/>
    <cellStyle name="Millares 2 3 6 4" xfId="4100" xr:uid="{00000000-0005-0000-0000-000092200000}"/>
    <cellStyle name="Millares 2 3 6 4 2" xfId="6289" xr:uid="{00000000-0005-0000-0000-000093200000}"/>
    <cellStyle name="Millares 2 3 6 4 2 2" xfId="10666" xr:uid="{00000000-0005-0000-0000-000094200000}"/>
    <cellStyle name="Millares 2 3 6 4 2 2 2" xfId="19419" xr:uid="{00000000-0005-0000-0000-000095200000}"/>
    <cellStyle name="Millares 2 3 6 4 2 2 2 2" xfId="36924" xr:uid="{6A166A85-392C-465C-80C5-C8016FD7DCE7}"/>
    <cellStyle name="Millares 2 3 6 4 2 2 3" xfId="28172" xr:uid="{6B721E78-5BAC-4A1F-95E0-665390B44ABB}"/>
    <cellStyle name="Millares 2 3 6 4 2 3" xfId="15043" xr:uid="{00000000-0005-0000-0000-000096200000}"/>
    <cellStyle name="Millares 2 3 6 4 2 3 2" xfId="32548" xr:uid="{10AFACB3-4509-4969-AAE0-5668AF1F0CA4}"/>
    <cellStyle name="Millares 2 3 6 4 2 4" xfId="23796" xr:uid="{8A2CED0B-CAAF-470A-B3E3-CCA1B4F1335D}"/>
    <cellStyle name="Millares 2 3 6 4 3" xfId="8478" xr:uid="{00000000-0005-0000-0000-000097200000}"/>
    <cellStyle name="Millares 2 3 6 4 3 2" xfId="17231" xr:uid="{00000000-0005-0000-0000-000098200000}"/>
    <cellStyle name="Millares 2 3 6 4 3 2 2" xfId="34736" xr:uid="{4BA12FF5-D32D-46FE-99BD-BE6E21238DDA}"/>
    <cellStyle name="Millares 2 3 6 4 3 3" xfId="25984" xr:uid="{720F11E7-0B97-43D1-8E60-3B855AA8BCA0}"/>
    <cellStyle name="Millares 2 3 6 4 4" xfId="12855" xr:uid="{00000000-0005-0000-0000-000099200000}"/>
    <cellStyle name="Millares 2 3 6 4 4 2" xfId="30360" xr:uid="{B37FC67F-C7E5-4AFA-8D19-481A4326317D}"/>
    <cellStyle name="Millares 2 3 6 4 5" xfId="21608" xr:uid="{0EF0D2E3-264E-47FE-97C1-100A340BCC1A}"/>
    <cellStyle name="Millares 2 3 6 5" xfId="5195" xr:uid="{00000000-0005-0000-0000-00009A200000}"/>
    <cellStyle name="Millares 2 3 6 5 2" xfId="9572" xr:uid="{00000000-0005-0000-0000-00009B200000}"/>
    <cellStyle name="Millares 2 3 6 5 2 2" xfId="18325" xr:uid="{00000000-0005-0000-0000-00009C200000}"/>
    <cellStyle name="Millares 2 3 6 5 2 2 2" xfId="35830" xr:uid="{C8D0E454-CAFE-4A07-BDB2-D55E68DCF60A}"/>
    <cellStyle name="Millares 2 3 6 5 2 3" xfId="27078" xr:uid="{33F05BDB-313C-4D4C-AEED-A0A310FAD5F1}"/>
    <cellStyle name="Millares 2 3 6 5 3" xfId="13949" xr:uid="{00000000-0005-0000-0000-00009D200000}"/>
    <cellStyle name="Millares 2 3 6 5 3 2" xfId="31454" xr:uid="{487F0466-45BA-445B-A731-235299260D32}"/>
    <cellStyle name="Millares 2 3 6 5 4" xfId="22702" xr:uid="{6B98D753-F1EA-4EC1-AF30-5120A649D7B4}"/>
    <cellStyle name="Millares 2 3 6 6" xfId="7384" xr:uid="{00000000-0005-0000-0000-00009E200000}"/>
    <cellStyle name="Millares 2 3 6 6 2" xfId="16137" xr:uid="{00000000-0005-0000-0000-00009F200000}"/>
    <cellStyle name="Millares 2 3 6 6 2 2" xfId="33642" xr:uid="{8637D572-C248-4769-92B5-4F1B8CE9B610}"/>
    <cellStyle name="Millares 2 3 6 6 3" xfId="24890" xr:uid="{2F4B2DDD-1860-4F47-A008-FE6F0D4C1729}"/>
    <cellStyle name="Millares 2 3 6 7" xfId="11761" xr:uid="{00000000-0005-0000-0000-0000A0200000}"/>
    <cellStyle name="Millares 2 3 6 7 2" xfId="29266" xr:uid="{F6B2FD75-EF02-42EA-85E9-9B9CDB882D7F}"/>
    <cellStyle name="Millares 2 3 6 8" xfId="20514" xr:uid="{679934B0-D319-4DF9-980D-C9635D0C25AF}"/>
    <cellStyle name="Millares 2 3 7" xfId="2884" xr:uid="{00000000-0005-0000-0000-0000A1200000}"/>
    <cellStyle name="Millares 2 3 7 2" xfId="3163" xr:uid="{00000000-0005-0000-0000-0000A2200000}"/>
    <cellStyle name="Millares 2 3 7 2 2" xfId="3716" xr:uid="{00000000-0005-0000-0000-0000A3200000}"/>
    <cellStyle name="Millares 2 3 7 2 2 2" xfId="4812" xr:uid="{00000000-0005-0000-0000-0000A4200000}"/>
    <cellStyle name="Millares 2 3 7 2 2 2 2" xfId="7001" xr:uid="{00000000-0005-0000-0000-0000A5200000}"/>
    <cellStyle name="Millares 2 3 7 2 2 2 2 2" xfId="11378" xr:uid="{00000000-0005-0000-0000-0000A6200000}"/>
    <cellStyle name="Millares 2 3 7 2 2 2 2 2 2" xfId="20131" xr:uid="{00000000-0005-0000-0000-0000A7200000}"/>
    <cellStyle name="Millares 2 3 7 2 2 2 2 2 2 2" xfId="37636" xr:uid="{6A6F4CA7-66A1-437B-BD98-CF293EF74E58}"/>
    <cellStyle name="Millares 2 3 7 2 2 2 2 2 3" xfId="28884" xr:uid="{2D4E8268-3DC8-4FF3-86DF-4B90023C86DC}"/>
    <cellStyle name="Millares 2 3 7 2 2 2 2 3" xfId="15755" xr:uid="{00000000-0005-0000-0000-0000A8200000}"/>
    <cellStyle name="Millares 2 3 7 2 2 2 2 3 2" xfId="33260" xr:uid="{0A7581A8-E810-40A2-BBC9-270E8348AFF1}"/>
    <cellStyle name="Millares 2 3 7 2 2 2 2 4" xfId="24508" xr:uid="{AAC9C355-CB28-4868-B672-29BF95424329}"/>
    <cellStyle name="Millares 2 3 7 2 2 2 3" xfId="9190" xr:uid="{00000000-0005-0000-0000-0000A9200000}"/>
    <cellStyle name="Millares 2 3 7 2 2 2 3 2" xfId="17943" xr:uid="{00000000-0005-0000-0000-0000AA200000}"/>
    <cellStyle name="Millares 2 3 7 2 2 2 3 2 2" xfId="35448" xr:uid="{1BA10AD0-E61F-4B2C-9D95-8A3C3EB675C3}"/>
    <cellStyle name="Millares 2 3 7 2 2 2 3 3" xfId="26696" xr:uid="{A78551A9-DFFA-46BE-848D-A07E4E887F48}"/>
    <cellStyle name="Millares 2 3 7 2 2 2 4" xfId="13567" xr:uid="{00000000-0005-0000-0000-0000AB200000}"/>
    <cellStyle name="Millares 2 3 7 2 2 2 4 2" xfId="31072" xr:uid="{A8C988AF-305F-487E-B760-2F4DE7559076}"/>
    <cellStyle name="Millares 2 3 7 2 2 2 5" xfId="22320" xr:uid="{D642FA12-9BF1-4744-86FC-10C03F7D762E}"/>
    <cellStyle name="Millares 2 3 7 2 2 3" xfId="5907" xr:uid="{00000000-0005-0000-0000-0000AC200000}"/>
    <cellStyle name="Millares 2 3 7 2 2 3 2" xfId="10284" xr:uid="{00000000-0005-0000-0000-0000AD200000}"/>
    <cellStyle name="Millares 2 3 7 2 2 3 2 2" xfId="19037" xr:uid="{00000000-0005-0000-0000-0000AE200000}"/>
    <cellStyle name="Millares 2 3 7 2 2 3 2 2 2" xfId="36542" xr:uid="{3237C945-7C6E-4479-BF56-0C0A62E6D06E}"/>
    <cellStyle name="Millares 2 3 7 2 2 3 2 3" xfId="27790" xr:uid="{06B0F8D1-EE90-4540-BC61-B6A2CC3AA2DD}"/>
    <cellStyle name="Millares 2 3 7 2 2 3 3" xfId="14661" xr:uid="{00000000-0005-0000-0000-0000AF200000}"/>
    <cellStyle name="Millares 2 3 7 2 2 3 3 2" xfId="32166" xr:uid="{EED6F7B2-3113-4150-94EF-0B4C1F4B3189}"/>
    <cellStyle name="Millares 2 3 7 2 2 3 4" xfId="23414" xr:uid="{0AD1E4B6-20F1-4E8F-957D-A3116E730B04}"/>
    <cellStyle name="Millares 2 3 7 2 2 4" xfId="8096" xr:uid="{00000000-0005-0000-0000-0000B0200000}"/>
    <cellStyle name="Millares 2 3 7 2 2 4 2" xfId="16849" xr:uid="{00000000-0005-0000-0000-0000B1200000}"/>
    <cellStyle name="Millares 2 3 7 2 2 4 2 2" xfId="34354" xr:uid="{18791A5D-2541-43E2-A3AB-0E6EC9301A11}"/>
    <cellStyle name="Millares 2 3 7 2 2 4 3" xfId="25602" xr:uid="{54959E9C-625E-43C5-A528-BA43BCCFE1C8}"/>
    <cellStyle name="Millares 2 3 7 2 2 5" xfId="12473" xr:uid="{00000000-0005-0000-0000-0000B2200000}"/>
    <cellStyle name="Millares 2 3 7 2 2 5 2" xfId="29978" xr:uid="{EDF75293-37FE-4F97-9CDC-92460A0A0D8E}"/>
    <cellStyle name="Millares 2 3 7 2 2 6" xfId="21226" xr:uid="{5B9E3E29-0B31-4A9B-8B63-9FDE270A1E8D}"/>
    <cellStyle name="Millares 2 3 7 2 3" xfId="4264" xr:uid="{00000000-0005-0000-0000-0000B3200000}"/>
    <cellStyle name="Millares 2 3 7 2 3 2" xfId="6453" xr:uid="{00000000-0005-0000-0000-0000B4200000}"/>
    <cellStyle name="Millares 2 3 7 2 3 2 2" xfId="10830" xr:uid="{00000000-0005-0000-0000-0000B5200000}"/>
    <cellStyle name="Millares 2 3 7 2 3 2 2 2" xfId="19583" xr:uid="{00000000-0005-0000-0000-0000B6200000}"/>
    <cellStyle name="Millares 2 3 7 2 3 2 2 2 2" xfId="37088" xr:uid="{094D2DBD-7413-47A5-AEA3-9D028DDE0AA2}"/>
    <cellStyle name="Millares 2 3 7 2 3 2 2 3" xfId="28336" xr:uid="{DBA96035-83DC-439B-B7E2-4549BAC11600}"/>
    <cellStyle name="Millares 2 3 7 2 3 2 3" xfId="15207" xr:uid="{00000000-0005-0000-0000-0000B7200000}"/>
    <cellStyle name="Millares 2 3 7 2 3 2 3 2" xfId="32712" xr:uid="{F40D56F8-BA04-4885-944A-4D512D0F34EB}"/>
    <cellStyle name="Millares 2 3 7 2 3 2 4" xfId="23960" xr:uid="{00F1F52A-AACD-43B3-AF5D-5FCC25CBFFE0}"/>
    <cellStyle name="Millares 2 3 7 2 3 3" xfId="8642" xr:uid="{00000000-0005-0000-0000-0000B8200000}"/>
    <cellStyle name="Millares 2 3 7 2 3 3 2" xfId="17395" xr:uid="{00000000-0005-0000-0000-0000B9200000}"/>
    <cellStyle name="Millares 2 3 7 2 3 3 2 2" xfId="34900" xr:uid="{9B24A8BF-3E28-41FA-B849-6017FF02F89A}"/>
    <cellStyle name="Millares 2 3 7 2 3 3 3" xfId="26148" xr:uid="{45D74C72-3491-4A8E-ADA4-A1323E844014}"/>
    <cellStyle name="Millares 2 3 7 2 3 4" xfId="13019" xr:uid="{00000000-0005-0000-0000-0000BA200000}"/>
    <cellStyle name="Millares 2 3 7 2 3 4 2" xfId="30524" xr:uid="{C8D6F286-0323-411C-AAEE-EF7793CAC07F}"/>
    <cellStyle name="Millares 2 3 7 2 3 5" xfId="21772" xr:uid="{F87B1ECA-EDFF-44F6-8604-F51D431126AA}"/>
    <cellStyle name="Millares 2 3 7 2 4" xfId="5359" xr:uid="{00000000-0005-0000-0000-0000BB200000}"/>
    <cellStyle name="Millares 2 3 7 2 4 2" xfId="9736" xr:uid="{00000000-0005-0000-0000-0000BC200000}"/>
    <cellStyle name="Millares 2 3 7 2 4 2 2" xfId="18489" xr:uid="{00000000-0005-0000-0000-0000BD200000}"/>
    <cellStyle name="Millares 2 3 7 2 4 2 2 2" xfId="35994" xr:uid="{7097F77D-2B82-4B75-9852-314E4474B3F1}"/>
    <cellStyle name="Millares 2 3 7 2 4 2 3" xfId="27242" xr:uid="{8E09F5C9-2227-4231-8A0F-999B2B6D9918}"/>
    <cellStyle name="Millares 2 3 7 2 4 3" xfId="14113" xr:uid="{00000000-0005-0000-0000-0000BE200000}"/>
    <cellStyle name="Millares 2 3 7 2 4 3 2" xfId="31618" xr:uid="{3D8E9F5D-7FFF-4965-8566-1A39F57D6412}"/>
    <cellStyle name="Millares 2 3 7 2 4 4" xfId="22866" xr:uid="{E2AC1D61-43FD-4870-B391-81616E1CF419}"/>
    <cellStyle name="Millares 2 3 7 2 5" xfId="7548" xr:uid="{00000000-0005-0000-0000-0000BF200000}"/>
    <cellStyle name="Millares 2 3 7 2 5 2" xfId="16301" xr:uid="{00000000-0005-0000-0000-0000C0200000}"/>
    <cellStyle name="Millares 2 3 7 2 5 2 2" xfId="33806" xr:uid="{D129DEC1-D921-42EB-B66B-E506B66EF21C}"/>
    <cellStyle name="Millares 2 3 7 2 5 3" xfId="25054" xr:uid="{8C8AEFD3-813F-4712-9AA5-EB137AD9B980}"/>
    <cellStyle name="Millares 2 3 7 2 6" xfId="11925" xr:uid="{00000000-0005-0000-0000-0000C1200000}"/>
    <cellStyle name="Millares 2 3 7 2 6 2" xfId="29430" xr:uid="{63C53686-0C01-44A7-A1E9-6917C3C11C49}"/>
    <cellStyle name="Millares 2 3 7 2 7" xfId="20678" xr:uid="{DD557EAE-275F-41B7-8558-F78E891C575A}"/>
    <cellStyle name="Millares 2 3 7 3" xfId="3442" xr:uid="{00000000-0005-0000-0000-0000C2200000}"/>
    <cellStyle name="Millares 2 3 7 3 2" xfId="4538" xr:uid="{00000000-0005-0000-0000-0000C3200000}"/>
    <cellStyle name="Millares 2 3 7 3 2 2" xfId="6727" xr:uid="{00000000-0005-0000-0000-0000C4200000}"/>
    <cellStyle name="Millares 2 3 7 3 2 2 2" xfId="11104" xr:uid="{00000000-0005-0000-0000-0000C5200000}"/>
    <cellStyle name="Millares 2 3 7 3 2 2 2 2" xfId="19857" xr:uid="{00000000-0005-0000-0000-0000C6200000}"/>
    <cellStyle name="Millares 2 3 7 3 2 2 2 2 2" xfId="37362" xr:uid="{CD3CFA7E-C93E-4AF9-92E4-702F54A4DCAC}"/>
    <cellStyle name="Millares 2 3 7 3 2 2 2 3" xfId="28610" xr:uid="{F872F5BC-426C-4680-926A-59B8E09C2920}"/>
    <cellStyle name="Millares 2 3 7 3 2 2 3" xfId="15481" xr:uid="{00000000-0005-0000-0000-0000C7200000}"/>
    <cellStyle name="Millares 2 3 7 3 2 2 3 2" xfId="32986" xr:uid="{C570718F-A65A-424E-A252-4F2E9B9BF3A9}"/>
    <cellStyle name="Millares 2 3 7 3 2 2 4" xfId="24234" xr:uid="{AAC2F2AB-A493-439A-92B0-026D220482D4}"/>
    <cellStyle name="Millares 2 3 7 3 2 3" xfId="8916" xr:uid="{00000000-0005-0000-0000-0000C8200000}"/>
    <cellStyle name="Millares 2 3 7 3 2 3 2" xfId="17669" xr:uid="{00000000-0005-0000-0000-0000C9200000}"/>
    <cellStyle name="Millares 2 3 7 3 2 3 2 2" xfId="35174" xr:uid="{6F176086-8132-464C-9B3D-C194D9F6EDDA}"/>
    <cellStyle name="Millares 2 3 7 3 2 3 3" xfId="26422" xr:uid="{241E1D64-8277-4581-A1A9-44564EB5609D}"/>
    <cellStyle name="Millares 2 3 7 3 2 4" xfId="13293" xr:uid="{00000000-0005-0000-0000-0000CA200000}"/>
    <cellStyle name="Millares 2 3 7 3 2 4 2" xfId="30798" xr:uid="{5076C385-E694-4160-8F67-8F098FC8A3A2}"/>
    <cellStyle name="Millares 2 3 7 3 2 5" xfId="22046" xr:uid="{124008F4-77A1-4314-B830-77AA43605D23}"/>
    <cellStyle name="Millares 2 3 7 3 3" xfId="5633" xr:uid="{00000000-0005-0000-0000-0000CB200000}"/>
    <cellStyle name="Millares 2 3 7 3 3 2" xfId="10010" xr:uid="{00000000-0005-0000-0000-0000CC200000}"/>
    <cellStyle name="Millares 2 3 7 3 3 2 2" xfId="18763" xr:uid="{00000000-0005-0000-0000-0000CD200000}"/>
    <cellStyle name="Millares 2 3 7 3 3 2 2 2" xfId="36268" xr:uid="{3F4B594C-8C76-4FA0-8224-A6771C1C9B2F}"/>
    <cellStyle name="Millares 2 3 7 3 3 2 3" xfId="27516" xr:uid="{7D3FEECE-378B-43F3-9162-D1AB10381DE5}"/>
    <cellStyle name="Millares 2 3 7 3 3 3" xfId="14387" xr:uid="{00000000-0005-0000-0000-0000CE200000}"/>
    <cellStyle name="Millares 2 3 7 3 3 3 2" xfId="31892" xr:uid="{A2092044-274D-4E5A-A35C-31A5424B7E41}"/>
    <cellStyle name="Millares 2 3 7 3 3 4" xfId="23140" xr:uid="{B69DBDEF-9DB4-4279-97C5-CE0FD22A4A2C}"/>
    <cellStyle name="Millares 2 3 7 3 4" xfId="7822" xr:uid="{00000000-0005-0000-0000-0000CF200000}"/>
    <cellStyle name="Millares 2 3 7 3 4 2" xfId="16575" xr:uid="{00000000-0005-0000-0000-0000D0200000}"/>
    <cellStyle name="Millares 2 3 7 3 4 2 2" xfId="34080" xr:uid="{F2BAC2E9-6F92-407E-BAB0-FE70C3423532}"/>
    <cellStyle name="Millares 2 3 7 3 4 3" xfId="25328" xr:uid="{EACD937B-4F83-4AA4-BF42-CA824EB1A3BD}"/>
    <cellStyle name="Millares 2 3 7 3 5" xfId="12199" xr:uid="{00000000-0005-0000-0000-0000D1200000}"/>
    <cellStyle name="Millares 2 3 7 3 5 2" xfId="29704" xr:uid="{32B68624-B40A-459D-A0EA-A47EDA00FA1D}"/>
    <cellStyle name="Millares 2 3 7 3 6" xfId="20952" xr:uid="{88949DA5-8CD4-4665-95CC-C2654773FC87}"/>
    <cellStyle name="Millares 2 3 7 4" xfId="3990" xr:uid="{00000000-0005-0000-0000-0000D2200000}"/>
    <cellStyle name="Millares 2 3 7 4 2" xfId="6179" xr:uid="{00000000-0005-0000-0000-0000D3200000}"/>
    <cellStyle name="Millares 2 3 7 4 2 2" xfId="10556" xr:uid="{00000000-0005-0000-0000-0000D4200000}"/>
    <cellStyle name="Millares 2 3 7 4 2 2 2" xfId="19309" xr:uid="{00000000-0005-0000-0000-0000D5200000}"/>
    <cellStyle name="Millares 2 3 7 4 2 2 2 2" xfId="36814" xr:uid="{453BCD6B-C4AF-4E38-A53D-DF903C25358C}"/>
    <cellStyle name="Millares 2 3 7 4 2 2 3" xfId="28062" xr:uid="{7E04C5E2-8366-4FA8-B840-8866AA6F63DC}"/>
    <cellStyle name="Millares 2 3 7 4 2 3" xfId="14933" xr:uid="{00000000-0005-0000-0000-0000D6200000}"/>
    <cellStyle name="Millares 2 3 7 4 2 3 2" xfId="32438" xr:uid="{434A9862-217C-43E2-9600-989F646BB360}"/>
    <cellStyle name="Millares 2 3 7 4 2 4" xfId="23686" xr:uid="{8E13FEF7-59EE-44C6-930F-E8FA4031FCDD}"/>
    <cellStyle name="Millares 2 3 7 4 3" xfId="8368" xr:uid="{00000000-0005-0000-0000-0000D7200000}"/>
    <cellStyle name="Millares 2 3 7 4 3 2" xfId="17121" xr:uid="{00000000-0005-0000-0000-0000D8200000}"/>
    <cellStyle name="Millares 2 3 7 4 3 2 2" xfId="34626" xr:uid="{B349D173-CB1E-466A-AEDC-D1DD18A27C73}"/>
    <cellStyle name="Millares 2 3 7 4 3 3" xfId="25874" xr:uid="{F3D1696E-7003-46DD-9D0A-DC157E95FF97}"/>
    <cellStyle name="Millares 2 3 7 4 4" xfId="12745" xr:uid="{00000000-0005-0000-0000-0000D9200000}"/>
    <cellStyle name="Millares 2 3 7 4 4 2" xfId="30250" xr:uid="{C2967A64-803B-40A9-B930-5C524FBAA323}"/>
    <cellStyle name="Millares 2 3 7 4 5" xfId="21498" xr:uid="{50A5E5B1-801F-4E37-9A3F-108A36EB3856}"/>
    <cellStyle name="Millares 2 3 7 5" xfId="5085" xr:uid="{00000000-0005-0000-0000-0000DA200000}"/>
    <cellStyle name="Millares 2 3 7 5 2" xfId="9462" xr:uid="{00000000-0005-0000-0000-0000DB200000}"/>
    <cellStyle name="Millares 2 3 7 5 2 2" xfId="18215" xr:uid="{00000000-0005-0000-0000-0000DC200000}"/>
    <cellStyle name="Millares 2 3 7 5 2 2 2" xfId="35720" xr:uid="{37F8D7C1-EFE7-42CD-A8CF-1C22CFACB5E5}"/>
    <cellStyle name="Millares 2 3 7 5 2 3" xfId="26968" xr:uid="{3EF47CC2-67BC-4B53-AAE1-579A088D33B0}"/>
    <cellStyle name="Millares 2 3 7 5 3" xfId="13839" xr:uid="{00000000-0005-0000-0000-0000DD200000}"/>
    <cellStyle name="Millares 2 3 7 5 3 2" xfId="31344" xr:uid="{51687AF4-4BB4-4923-B92E-5AFB2887DFF4}"/>
    <cellStyle name="Millares 2 3 7 5 4" xfId="22592" xr:uid="{82B67E46-A14A-4B46-A4B5-9C8369B66453}"/>
    <cellStyle name="Millares 2 3 7 6" xfId="7274" xr:uid="{00000000-0005-0000-0000-0000DE200000}"/>
    <cellStyle name="Millares 2 3 7 6 2" xfId="16027" xr:uid="{00000000-0005-0000-0000-0000DF200000}"/>
    <cellStyle name="Millares 2 3 7 6 2 2" xfId="33532" xr:uid="{3C50F967-A102-4DA3-898C-50B9751FBEAC}"/>
    <cellStyle name="Millares 2 3 7 6 3" xfId="24780" xr:uid="{03691EB3-7215-477B-A815-E4C48ADB1ABB}"/>
    <cellStyle name="Millares 2 3 7 7" xfId="11651" xr:uid="{00000000-0005-0000-0000-0000E0200000}"/>
    <cellStyle name="Millares 2 3 7 7 2" xfId="29156" xr:uid="{B8B220A2-FA79-4D29-8584-5B0F9BD732A5}"/>
    <cellStyle name="Millares 2 3 7 8" xfId="20404" xr:uid="{A55E4D5E-0E9E-47AB-92D0-BAE9802D89B3}"/>
    <cellStyle name="Millares 2 3 8" xfId="3113" xr:uid="{00000000-0005-0000-0000-0000E1200000}"/>
    <cellStyle name="Millares 2 3 8 2" xfId="3667" xr:uid="{00000000-0005-0000-0000-0000E2200000}"/>
    <cellStyle name="Millares 2 3 8 2 2" xfId="4763" xr:uid="{00000000-0005-0000-0000-0000E3200000}"/>
    <cellStyle name="Millares 2 3 8 2 2 2" xfId="6952" xr:uid="{00000000-0005-0000-0000-0000E4200000}"/>
    <cellStyle name="Millares 2 3 8 2 2 2 2" xfId="11329" xr:uid="{00000000-0005-0000-0000-0000E5200000}"/>
    <cellStyle name="Millares 2 3 8 2 2 2 2 2" xfId="20082" xr:uid="{00000000-0005-0000-0000-0000E6200000}"/>
    <cellStyle name="Millares 2 3 8 2 2 2 2 2 2" xfId="37587" xr:uid="{671CA37E-F7CC-4056-BF8D-504D14B11F47}"/>
    <cellStyle name="Millares 2 3 8 2 2 2 2 3" xfId="28835" xr:uid="{ECC3AD12-4636-44AB-A86F-286484566537}"/>
    <cellStyle name="Millares 2 3 8 2 2 2 3" xfId="15706" xr:uid="{00000000-0005-0000-0000-0000E7200000}"/>
    <cellStyle name="Millares 2 3 8 2 2 2 3 2" xfId="33211" xr:uid="{087F7153-7746-43E8-8481-B3FF66668BB5}"/>
    <cellStyle name="Millares 2 3 8 2 2 2 4" xfId="24459" xr:uid="{053148B0-F226-451D-90D3-9584A436C019}"/>
    <cellStyle name="Millares 2 3 8 2 2 3" xfId="9141" xr:uid="{00000000-0005-0000-0000-0000E8200000}"/>
    <cellStyle name="Millares 2 3 8 2 2 3 2" xfId="17894" xr:uid="{00000000-0005-0000-0000-0000E9200000}"/>
    <cellStyle name="Millares 2 3 8 2 2 3 2 2" xfId="35399" xr:uid="{7D172150-D95B-4CB8-9C9F-CD7343835AC2}"/>
    <cellStyle name="Millares 2 3 8 2 2 3 3" xfId="26647" xr:uid="{8449B523-5491-4C12-A9EF-F65C25339B48}"/>
    <cellStyle name="Millares 2 3 8 2 2 4" xfId="13518" xr:uid="{00000000-0005-0000-0000-0000EA200000}"/>
    <cellStyle name="Millares 2 3 8 2 2 4 2" xfId="31023" xr:uid="{1E2F10C2-D18C-4CCF-B8CE-D0A424FE0413}"/>
    <cellStyle name="Millares 2 3 8 2 2 5" xfId="22271" xr:uid="{286382D8-751C-4CD1-B564-6C626615424D}"/>
    <cellStyle name="Millares 2 3 8 2 3" xfId="5858" xr:uid="{00000000-0005-0000-0000-0000EB200000}"/>
    <cellStyle name="Millares 2 3 8 2 3 2" xfId="10235" xr:uid="{00000000-0005-0000-0000-0000EC200000}"/>
    <cellStyle name="Millares 2 3 8 2 3 2 2" xfId="18988" xr:uid="{00000000-0005-0000-0000-0000ED200000}"/>
    <cellStyle name="Millares 2 3 8 2 3 2 2 2" xfId="36493" xr:uid="{8F297026-57C1-47DA-A7C9-13F013416CEC}"/>
    <cellStyle name="Millares 2 3 8 2 3 2 3" xfId="27741" xr:uid="{24780645-39A2-4328-9E74-4020A5B5ECFB}"/>
    <cellStyle name="Millares 2 3 8 2 3 3" xfId="14612" xr:uid="{00000000-0005-0000-0000-0000EE200000}"/>
    <cellStyle name="Millares 2 3 8 2 3 3 2" xfId="32117" xr:uid="{83D3DA22-8B76-45FC-AE6F-B828C945BBD6}"/>
    <cellStyle name="Millares 2 3 8 2 3 4" xfId="23365" xr:uid="{2065E70F-091E-48AE-BF0A-74C646C4F834}"/>
    <cellStyle name="Millares 2 3 8 2 4" xfId="8047" xr:uid="{00000000-0005-0000-0000-0000EF200000}"/>
    <cellStyle name="Millares 2 3 8 2 4 2" xfId="16800" xr:uid="{00000000-0005-0000-0000-0000F0200000}"/>
    <cellStyle name="Millares 2 3 8 2 4 2 2" xfId="34305" xr:uid="{C8CC904C-EC1B-4396-99AD-3109A61C2669}"/>
    <cellStyle name="Millares 2 3 8 2 4 3" xfId="25553" xr:uid="{E6C17094-FE00-4E1E-BD3B-2AB8F70AEC53}"/>
    <cellStyle name="Millares 2 3 8 2 5" xfId="12424" xr:uid="{00000000-0005-0000-0000-0000F1200000}"/>
    <cellStyle name="Millares 2 3 8 2 5 2" xfId="29929" xr:uid="{001B1DDD-0323-4234-A214-FA7C107F32B0}"/>
    <cellStyle name="Millares 2 3 8 2 6" xfId="21177" xr:uid="{37958136-FD97-4CD4-B684-204B2B1399A2}"/>
    <cellStyle name="Millares 2 3 8 3" xfId="4215" xr:uid="{00000000-0005-0000-0000-0000F2200000}"/>
    <cellStyle name="Millares 2 3 8 3 2" xfId="6404" xr:uid="{00000000-0005-0000-0000-0000F3200000}"/>
    <cellStyle name="Millares 2 3 8 3 2 2" xfId="10781" xr:uid="{00000000-0005-0000-0000-0000F4200000}"/>
    <cellStyle name="Millares 2 3 8 3 2 2 2" xfId="19534" xr:uid="{00000000-0005-0000-0000-0000F5200000}"/>
    <cellStyle name="Millares 2 3 8 3 2 2 2 2" xfId="37039" xr:uid="{57825230-ADC0-482F-B4FA-D2C01D13AD07}"/>
    <cellStyle name="Millares 2 3 8 3 2 2 3" xfId="28287" xr:uid="{18C86871-B812-4014-AA67-910CA81964E7}"/>
    <cellStyle name="Millares 2 3 8 3 2 3" xfId="15158" xr:uid="{00000000-0005-0000-0000-0000F6200000}"/>
    <cellStyle name="Millares 2 3 8 3 2 3 2" xfId="32663" xr:uid="{B302A48A-3BE1-440E-B416-E9055EE04474}"/>
    <cellStyle name="Millares 2 3 8 3 2 4" xfId="23911" xr:uid="{487F88F5-D5C3-4DC9-9FFA-9A5F76AFF061}"/>
    <cellStyle name="Millares 2 3 8 3 3" xfId="8593" xr:uid="{00000000-0005-0000-0000-0000F7200000}"/>
    <cellStyle name="Millares 2 3 8 3 3 2" xfId="17346" xr:uid="{00000000-0005-0000-0000-0000F8200000}"/>
    <cellStyle name="Millares 2 3 8 3 3 2 2" xfId="34851" xr:uid="{224AC5E5-9E91-4C1F-AB89-222ADAB79D54}"/>
    <cellStyle name="Millares 2 3 8 3 3 3" xfId="26099" xr:uid="{BF29C6EC-6C57-4516-B7FD-8D5EDA34B272}"/>
    <cellStyle name="Millares 2 3 8 3 4" xfId="12970" xr:uid="{00000000-0005-0000-0000-0000F9200000}"/>
    <cellStyle name="Millares 2 3 8 3 4 2" xfId="30475" xr:uid="{09E29DD7-8030-487A-B76F-015A0D8038DB}"/>
    <cellStyle name="Millares 2 3 8 3 5" xfId="21723" xr:uid="{4B04767F-F7D3-445A-AAB0-71391B4A2D57}"/>
    <cellStyle name="Millares 2 3 8 4" xfId="5310" xr:uid="{00000000-0005-0000-0000-0000FA200000}"/>
    <cellStyle name="Millares 2 3 8 4 2" xfId="9687" xr:uid="{00000000-0005-0000-0000-0000FB200000}"/>
    <cellStyle name="Millares 2 3 8 4 2 2" xfId="18440" xr:uid="{00000000-0005-0000-0000-0000FC200000}"/>
    <cellStyle name="Millares 2 3 8 4 2 2 2" xfId="35945" xr:uid="{394DD94C-D103-4F86-8969-2A47E1C30FEB}"/>
    <cellStyle name="Millares 2 3 8 4 2 3" xfId="27193" xr:uid="{464DBBC8-809F-458A-BBBC-E623288BA442}"/>
    <cellStyle name="Millares 2 3 8 4 3" xfId="14064" xr:uid="{00000000-0005-0000-0000-0000FD200000}"/>
    <cellStyle name="Millares 2 3 8 4 3 2" xfId="31569" xr:uid="{0B2A9593-B938-4860-B572-85E8BB7ECC47}"/>
    <cellStyle name="Millares 2 3 8 4 4" xfId="22817" xr:uid="{694C13D1-EEA8-454F-9391-F340A9BAABC4}"/>
    <cellStyle name="Millares 2 3 8 5" xfId="7499" xr:uid="{00000000-0005-0000-0000-0000FE200000}"/>
    <cellStyle name="Millares 2 3 8 5 2" xfId="16252" xr:uid="{00000000-0005-0000-0000-0000FF200000}"/>
    <cellStyle name="Millares 2 3 8 5 2 2" xfId="33757" xr:uid="{E23913E3-8CF4-4F1C-B368-7BE06B7EF29F}"/>
    <cellStyle name="Millares 2 3 8 5 3" xfId="25005" xr:uid="{BC9712DF-8298-4AD6-9531-EA412D28606C}"/>
    <cellStyle name="Millares 2 3 8 6" xfId="11876" xr:uid="{00000000-0005-0000-0000-000000210000}"/>
    <cellStyle name="Millares 2 3 8 6 2" xfId="29381" xr:uid="{67972758-CAB9-4973-90DC-F301CB25E094}"/>
    <cellStyle name="Millares 2 3 8 7" xfId="20629" xr:uid="{4CC4AF99-80A1-4DF8-A24B-9BACA6EE93E5}"/>
    <cellStyle name="Millares 2 3 9" xfId="3392" xr:uid="{00000000-0005-0000-0000-000001210000}"/>
    <cellStyle name="Millares 2 3 9 2" xfId="4489" xr:uid="{00000000-0005-0000-0000-000002210000}"/>
    <cellStyle name="Millares 2 3 9 2 2" xfId="6678" xr:uid="{00000000-0005-0000-0000-000003210000}"/>
    <cellStyle name="Millares 2 3 9 2 2 2" xfId="11055" xr:uid="{00000000-0005-0000-0000-000004210000}"/>
    <cellStyle name="Millares 2 3 9 2 2 2 2" xfId="19808" xr:uid="{00000000-0005-0000-0000-000005210000}"/>
    <cellStyle name="Millares 2 3 9 2 2 2 2 2" xfId="37313" xr:uid="{C2D72D9D-549E-4E3A-8C23-485DC993E3EE}"/>
    <cellStyle name="Millares 2 3 9 2 2 2 3" xfId="28561" xr:uid="{3261E423-8D4C-4EC7-94F4-873E59A610C9}"/>
    <cellStyle name="Millares 2 3 9 2 2 3" xfId="15432" xr:uid="{00000000-0005-0000-0000-000006210000}"/>
    <cellStyle name="Millares 2 3 9 2 2 3 2" xfId="32937" xr:uid="{D486683D-A7BA-4774-A37E-759AC6EA366A}"/>
    <cellStyle name="Millares 2 3 9 2 2 4" xfId="24185" xr:uid="{ED9A73B1-197C-4F90-9AE2-EA37D8F6D975}"/>
    <cellStyle name="Millares 2 3 9 2 3" xfId="8867" xr:uid="{00000000-0005-0000-0000-000007210000}"/>
    <cellStyle name="Millares 2 3 9 2 3 2" xfId="17620" xr:uid="{00000000-0005-0000-0000-000008210000}"/>
    <cellStyle name="Millares 2 3 9 2 3 2 2" xfId="35125" xr:uid="{F2443CC6-DA64-4C7E-9489-8D370C8BF54C}"/>
    <cellStyle name="Millares 2 3 9 2 3 3" xfId="26373" xr:uid="{3A3DFEC0-5982-470D-9ABA-8502CE591C84}"/>
    <cellStyle name="Millares 2 3 9 2 4" xfId="13244" xr:uid="{00000000-0005-0000-0000-000009210000}"/>
    <cellStyle name="Millares 2 3 9 2 4 2" xfId="30749" xr:uid="{903165E4-4E76-4A13-930C-684513904417}"/>
    <cellStyle name="Millares 2 3 9 2 5" xfId="21997" xr:uid="{8C7D4256-226F-4129-A272-60C8DB7CE5BD}"/>
    <cellStyle name="Millares 2 3 9 3" xfId="5584" xr:uid="{00000000-0005-0000-0000-00000A210000}"/>
    <cellStyle name="Millares 2 3 9 3 2" xfId="9961" xr:uid="{00000000-0005-0000-0000-00000B210000}"/>
    <cellStyle name="Millares 2 3 9 3 2 2" xfId="18714" xr:uid="{00000000-0005-0000-0000-00000C210000}"/>
    <cellStyle name="Millares 2 3 9 3 2 2 2" xfId="36219" xr:uid="{CDEEFA33-6564-42E0-A9F4-E30F07A4E6B9}"/>
    <cellStyle name="Millares 2 3 9 3 2 3" xfId="27467" xr:uid="{C2EFA264-7865-41E5-B082-044F2EF8E9D1}"/>
    <cellStyle name="Millares 2 3 9 3 3" xfId="14338" xr:uid="{00000000-0005-0000-0000-00000D210000}"/>
    <cellStyle name="Millares 2 3 9 3 3 2" xfId="31843" xr:uid="{AE91BC63-A99F-4FB6-846E-5A44498ED75E}"/>
    <cellStyle name="Millares 2 3 9 3 4" xfId="23091" xr:uid="{3695E218-CB43-4802-AC59-312B9D9D84C6}"/>
    <cellStyle name="Millares 2 3 9 4" xfId="7773" xr:uid="{00000000-0005-0000-0000-00000E210000}"/>
    <cellStyle name="Millares 2 3 9 4 2" xfId="16526" xr:uid="{00000000-0005-0000-0000-00000F210000}"/>
    <cellStyle name="Millares 2 3 9 4 2 2" xfId="34031" xr:uid="{3D92B7D1-405C-45A7-A922-B22882376CE5}"/>
    <cellStyle name="Millares 2 3 9 4 3" xfId="25279" xr:uid="{2DE92787-5C07-42FF-A7B6-1CD17A0BF2F2}"/>
    <cellStyle name="Millares 2 3 9 5" xfId="12150" xr:uid="{00000000-0005-0000-0000-000010210000}"/>
    <cellStyle name="Millares 2 3 9 5 2" xfId="29655" xr:uid="{4D6567BD-EBA4-4AB9-8ACF-8D7BF6CF6A6F}"/>
    <cellStyle name="Millares 2 3 9 6" xfId="20903" xr:uid="{2C041465-6A2D-43BF-A6AC-B3718CC96135}"/>
    <cellStyle name="Millares 2 4" xfId="218" xr:uid="{00000000-0005-0000-0000-000011210000}"/>
    <cellStyle name="Millares 2 4 10" xfId="5042" xr:uid="{00000000-0005-0000-0000-000012210000}"/>
    <cellStyle name="Millares 2 4 10 2" xfId="9419" xr:uid="{00000000-0005-0000-0000-000013210000}"/>
    <cellStyle name="Millares 2 4 10 2 2" xfId="18172" xr:uid="{00000000-0005-0000-0000-000014210000}"/>
    <cellStyle name="Millares 2 4 10 2 2 2" xfId="35677" xr:uid="{608D08E6-D5E2-44DC-8BCD-D5F6B68F0929}"/>
    <cellStyle name="Millares 2 4 10 2 3" xfId="26925" xr:uid="{8F021423-A798-4D7F-8951-E4E28F011505}"/>
    <cellStyle name="Millares 2 4 10 3" xfId="13796" xr:uid="{00000000-0005-0000-0000-000015210000}"/>
    <cellStyle name="Millares 2 4 10 3 2" xfId="31301" xr:uid="{28D2010F-4AF8-4FA6-BE41-84EFF99F828E}"/>
    <cellStyle name="Millares 2 4 10 4" xfId="22549" xr:uid="{7B9C038B-65F9-4ADF-BAB8-7B4D9A9D7E03}"/>
    <cellStyle name="Millares 2 4 11" xfId="7231" xr:uid="{00000000-0005-0000-0000-000016210000}"/>
    <cellStyle name="Millares 2 4 11 2" xfId="15984" xr:uid="{00000000-0005-0000-0000-000017210000}"/>
    <cellStyle name="Millares 2 4 11 2 2" xfId="33489" xr:uid="{5A619DF6-F5E7-49C3-AEDA-B2DA90BF3ED5}"/>
    <cellStyle name="Millares 2 4 11 3" xfId="24737" xr:uid="{90E987DA-1B28-42E7-8CF1-55452E3DCBC8}"/>
    <cellStyle name="Millares 2 4 12" xfId="11608" xr:uid="{00000000-0005-0000-0000-000018210000}"/>
    <cellStyle name="Millares 2 4 12 2" xfId="29113" xr:uid="{DA895ECE-F3AB-4F2A-A409-BC33E7757DC5}"/>
    <cellStyle name="Millares 2 4 13" xfId="20361" xr:uid="{49A8B177-7555-4892-B74E-4CD533408EFE}"/>
    <cellStyle name="Millares 2 4 2" xfId="219" xr:uid="{00000000-0005-0000-0000-000019210000}"/>
    <cellStyle name="Millares 2 4 2 10" xfId="11609" xr:uid="{00000000-0005-0000-0000-00001A210000}"/>
    <cellStyle name="Millares 2 4 2 10 2" xfId="29114" xr:uid="{2248C530-163B-4D18-AC27-85F32DD558DD}"/>
    <cellStyle name="Millares 2 4 2 11" xfId="20362" xr:uid="{A87D9D40-D6E9-4DD4-BCC5-BA97B697B84C}"/>
    <cellStyle name="Millares 2 4 2 2" xfId="2948" xr:uid="{00000000-0005-0000-0000-00001B210000}"/>
    <cellStyle name="Millares 2 4 2 2 2" xfId="3060" xr:uid="{00000000-0005-0000-0000-00001C210000}"/>
    <cellStyle name="Millares 2 4 2 2 2 2" xfId="3336" xr:uid="{00000000-0005-0000-0000-00001D210000}"/>
    <cellStyle name="Millares 2 4 2 2 2 2 2" xfId="3889" xr:uid="{00000000-0005-0000-0000-00001E210000}"/>
    <cellStyle name="Millares 2 4 2 2 2 2 2 2" xfId="4985" xr:uid="{00000000-0005-0000-0000-00001F210000}"/>
    <cellStyle name="Millares 2 4 2 2 2 2 2 2 2" xfId="7174" xr:uid="{00000000-0005-0000-0000-000020210000}"/>
    <cellStyle name="Millares 2 4 2 2 2 2 2 2 2 2" xfId="11551" xr:uid="{00000000-0005-0000-0000-000021210000}"/>
    <cellStyle name="Millares 2 4 2 2 2 2 2 2 2 2 2" xfId="20304" xr:uid="{00000000-0005-0000-0000-000022210000}"/>
    <cellStyle name="Millares 2 4 2 2 2 2 2 2 2 2 2 2" xfId="37809" xr:uid="{9EE0A631-C961-4782-BC62-DEA587ED1AD4}"/>
    <cellStyle name="Millares 2 4 2 2 2 2 2 2 2 2 3" xfId="29057" xr:uid="{5A26842D-1F31-4B72-9025-C1D5D97347A3}"/>
    <cellStyle name="Millares 2 4 2 2 2 2 2 2 2 3" xfId="15928" xr:uid="{00000000-0005-0000-0000-000023210000}"/>
    <cellStyle name="Millares 2 4 2 2 2 2 2 2 2 3 2" xfId="33433" xr:uid="{BC135D43-A9C3-428F-BEFC-13360CD9CB59}"/>
    <cellStyle name="Millares 2 4 2 2 2 2 2 2 2 4" xfId="24681" xr:uid="{D46ECB1B-BFCE-4C50-8650-DC604D80DC14}"/>
    <cellStyle name="Millares 2 4 2 2 2 2 2 2 3" xfId="9363" xr:uid="{00000000-0005-0000-0000-000024210000}"/>
    <cellStyle name="Millares 2 4 2 2 2 2 2 2 3 2" xfId="18116" xr:uid="{00000000-0005-0000-0000-000025210000}"/>
    <cellStyle name="Millares 2 4 2 2 2 2 2 2 3 2 2" xfId="35621" xr:uid="{CE84E09D-2575-43FA-9AFF-F8662D0F3648}"/>
    <cellStyle name="Millares 2 4 2 2 2 2 2 2 3 3" xfId="26869" xr:uid="{44B8CF1E-D7B8-41F3-A1A5-97B1DEC86AB5}"/>
    <cellStyle name="Millares 2 4 2 2 2 2 2 2 4" xfId="13740" xr:uid="{00000000-0005-0000-0000-000026210000}"/>
    <cellStyle name="Millares 2 4 2 2 2 2 2 2 4 2" xfId="31245" xr:uid="{DD804FEA-56E3-43A4-B59C-5888BC1BF400}"/>
    <cellStyle name="Millares 2 4 2 2 2 2 2 2 5" xfId="22493" xr:uid="{5464C0AB-C451-4EE3-AA2C-432F212BD314}"/>
    <cellStyle name="Millares 2 4 2 2 2 2 2 3" xfId="6080" xr:uid="{00000000-0005-0000-0000-000027210000}"/>
    <cellStyle name="Millares 2 4 2 2 2 2 2 3 2" xfId="10457" xr:uid="{00000000-0005-0000-0000-000028210000}"/>
    <cellStyle name="Millares 2 4 2 2 2 2 2 3 2 2" xfId="19210" xr:uid="{00000000-0005-0000-0000-000029210000}"/>
    <cellStyle name="Millares 2 4 2 2 2 2 2 3 2 2 2" xfId="36715" xr:uid="{E28F32F6-6FAD-4188-AB5C-F19E2BDD601D}"/>
    <cellStyle name="Millares 2 4 2 2 2 2 2 3 2 3" xfId="27963" xr:uid="{5E3F5093-A380-4C57-9E06-EA231DE99E03}"/>
    <cellStyle name="Millares 2 4 2 2 2 2 2 3 3" xfId="14834" xr:uid="{00000000-0005-0000-0000-00002A210000}"/>
    <cellStyle name="Millares 2 4 2 2 2 2 2 3 3 2" xfId="32339" xr:uid="{EC496EFD-EA82-46C8-9955-87929BD61224}"/>
    <cellStyle name="Millares 2 4 2 2 2 2 2 3 4" xfId="23587" xr:uid="{B3940F97-5046-40AF-A292-C21CA3F026B6}"/>
    <cellStyle name="Millares 2 4 2 2 2 2 2 4" xfId="8269" xr:uid="{00000000-0005-0000-0000-00002B210000}"/>
    <cellStyle name="Millares 2 4 2 2 2 2 2 4 2" xfId="17022" xr:uid="{00000000-0005-0000-0000-00002C210000}"/>
    <cellStyle name="Millares 2 4 2 2 2 2 2 4 2 2" xfId="34527" xr:uid="{459CA5A6-75C8-40A9-A4A8-E7F5B1A602BF}"/>
    <cellStyle name="Millares 2 4 2 2 2 2 2 4 3" xfId="25775" xr:uid="{7958F8FD-D574-4C02-8638-832DBFE340DB}"/>
    <cellStyle name="Millares 2 4 2 2 2 2 2 5" xfId="12646" xr:uid="{00000000-0005-0000-0000-00002D210000}"/>
    <cellStyle name="Millares 2 4 2 2 2 2 2 5 2" xfId="30151" xr:uid="{0FA27F57-4A24-401D-A7E0-95149B1C5D56}"/>
    <cellStyle name="Millares 2 4 2 2 2 2 2 6" xfId="21399" xr:uid="{C96018D3-0F98-485B-8904-3AE37DEA8A0F}"/>
    <cellStyle name="Millares 2 4 2 2 2 2 3" xfId="4437" xr:uid="{00000000-0005-0000-0000-00002E210000}"/>
    <cellStyle name="Millares 2 4 2 2 2 2 3 2" xfId="6626" xr:uid="{00000000-0005-0000-0000-00002F210000}"/>
    <cellStyle name="Millares 2 4 2 2 2 2 3 2 2" xfId="11003" xr:uid="{00000000-0005-0000-0000-000030210000}"/>
    <cellStyle name="Millares 2 4 2 2 2 2 3 2 2 2" xfId="19756" xr:uid="{00000000-0005-0000-0000-000031210000}"/>
    <cellStyle name="Millares 2 4 2 2 2 2 3 2 2 2 2" xfId="37261" xr:uid="{D14AB6BC-120D-4C51-B6CA-10C7600F3F00}"/>
    <cellStyle name="Millares 2 4 2 2 2 2 3 2 2 3" xfId="28509" xr:uid="{72EEBF22-FF0B-4882-8F5A-3C5A4901FBA9}"/>
    <cellStyle name="Millares 2 4 2 2 2 2 3 2 3" xfId="15380" xr:uid="{00000000-0005-0000-0000-000032210000}"/>
    <cellStyle name="Millares 2 4 2 2 2 2 3 2 3 2" xfId="32885" xr:uid="{8F4B853C-B36D-45F4-8299-12497FDDB60D}"/>
    <cellStyle name="Millares 2 4 2 2 2 2 3 2 4" xfId="24133" xr:uid="{B1F85663-4453-4F52-ABD7-08B77D1207EA}"/>
    <cellStyle name="Millares 2 4 2 2 2 2 3 3" xfId="8815" xr:uid="{00000000-0005-0000-0000-000033210000}"/>
    <cellStyle name="Millares 2 4 2 2 2 2 3 3 2" xfId="17568" xr:uid="{00000000-0005-0000-0000-000034210000}"/>
    <cellStyle name="Millares 2 4 2 2 2 2 3 3 2 2" xfId="35073" xr:uid="{4034BEDD-D0FC-489C-B620-F724F338C262}"/>
    <cellStyle name="Millares 2 4 2 2 2 2 3 3 3" xfId="26321" xr:uid="{43CFE471-C504-4758-9492-FA582ED6D07A}"/>
    <cellStyle name="Millares 2 4 2 2 2 2 3 4" xfId="13192" xr:uid="{00000000-0005-0000-0000-000035210000}"/>
    <cellStyle name="Millares 2 4 2 2 2 2 3 4 2" xfId="30697" xr:uid="{A3007F18-8B2E-42FC-8FD9-D74CB0A4989F}"/>
    <cellStyle name="Millares 2 4 2 2 2 2 3 5" xfId="21945" xr:uid="{720E20F9-E4B2-4B4A-9E55-C1DEBBD3D1EE}"/>
    <cellStyle name="Millares 2 4 2 2 2 2 4" xfId="5532" xr:uid="{00000000-0005-0000-0000-000036210000}"/>
    <cellStyle name="Millares 2 4 2 2 2 2 4 2" xfId="9909" xr:uid="{00000000-0005-0000-0000-000037210000}"/>
    <cellStyle name="Millares 2 4 2 2 2 2 4 2 2" xfId="18662" xr:uid="{00000000-0005-0000-0000-000038210000}"/>
    <cellStyle name="Millares 2 4 2 2 2 2 4 2 2 2" xfId="36167" xr:uid="{A1FF53B9-E977-469B-93DC-0487B988160A}"/>
    <cellStyle name="Millares 2 4 2 2 2 2 4 2 3" xfId="27415" xr:uid="{709D0384-F1ED-4154-B194-32A2BCE4B3E5}"/>
    <cellStyle name="Millares 2 4 2 2 2 2 4 3" xfId="14286" xr:uid="{00000000-0005-0000-0000-000039210000}"/>
    <cellStyle name="Millares 2 4 2 2 2 2 4 3 2" xfId="31791" xr:uid="{B008C5B2-CC37-4D53-A54D-67957441C37E}"/>
    <cellStyle name="Millares 2 4 2 2 2 2 4 4" xfId="23039" xr:uid="{AF6AF01E-D50C-4570-B86C-5DFF521D8967}"/>
    <cellStyle name="Millares 2 4 2 2 2 2 5" xfId="7721" xr:uid="{00000000-0005-0000-0000-00003A210000}"/>
    <cellStyle name="Millares 2 4 2 2 2 2 5 2" xfId="16474" xr:uid="{00000000-0005-0000-0000-00003B210000}"/>
    <cellStyle name="Millares 2 4 2 2 2 2 5 2 2" xfId="33979" xr:uid="{B9C2F7EE-0C38-437D-AEF3-09D0379071D1}"/>
    <cellStyle name="Millares 2 4 2 2 2 2 5 3" xfId="25227" xr:uid="{DDB0BE66-1B80-45B4-9618-D33D637FDBE2}"/>
    <cellStyle name="Millares 2 4 2 2 2 2 6" xfId="12098" xr:uid="{00000000-0005-0000-0000-00003C210000}"/>
    <cellStyle name="Millares 2 4 2 2 2 2 6 2" xfId="29603" xr:uid="{EAED2989-E9E8-4D48-953B-85BF44C92B0E}"/>
    <cellStyle name="Millares 2 4 2 2 2 2 7" xfId="20851" xr:uid="{8F6A493B-52EB-4158-A4DB-B860C717B6E3}"/>
    <cellStyle name="Millares 2 4 2 2 2 3" xfId="3615" xr:uid="{00000000-0005-0000-0000-00003D210000}"/>
    <cellStyle name="Millares 2 4 2 2 2 3 2" xfId="4711" xr:uid="{00000000-0005-0000-0000-00003E210000}"/>
    <cellStyle name="Millares 2 4 2 2 2 3 2 2" xfId="6900" xr:uid="{00000000-0005-0000-0000-00003F210000}"/>
    <cellStyle name="Millares 2 4 2 2 2 3 2 2 2" xfId="11277" xr:uid="{00000000-0005-0000-0000-000040210000}"/>
    <cellStyle name="Millares 2 4 2 2 2 3 2 2 2 2" xfId="20030" xr:uid="{00000000-0005-0000-0000-000041210000}"/>
    <cellStyle name="Millares 2 4 2 2 2 3 2 2 2 2 2" xfId="37535" xr:uid="{1CEF7C79-678C-425E-ADDF-5895B0E91D07}"/>
    <cellStyle name="Millares 2 4 2 2 2 3 2 2 2 3" xfId="28783" xr:uid="{4EE5E76B-BD85-4E0B-AE61-6C3962EDD58B}"/>
    <cellStyle name="Millares 2 4 2 2 2 3 2 2 3" xfId="15654" xr:uid="{00000000-0005-0000-0000-000042210000}"/>
    <cellStyle name="Millares 2 4 2 2 2 3 2 2 3 2" xfId="33159" xr:uid="{6D920E56-7B38-436B-A77C-32DF592A56A7}"/>
    <cellStyle name="Millares 2 4 2 2 2 3 2 2 4" xfId="24407" xr:uid="{2AE5F02E-6FC8-4CC8-99A9-06FB6E2EF40A}"/>
    <cellStyle name="Millares 2 4 2 2 2 3 2 3" xfId="9089" xr:uid="{00000000-0005-0000-0000-000043210000}"/>
    <cellStyle name="Millares 2 4 2 2 2 3 2 3 2" xfId="17842" xr:uid="{00000000-0005-0000-0000-000044210000}"/>
    <cellStyle name="Millares 2 4 2 2 2 3 2 3 2 2" xfId="35347" xr:uid="{0C073E4E-5F48-494C-A809-515E219E0506}"/>
    <cellStyle name="Millares 2 4 2 2 2 3 2 3 3" xfId="26595" xr:uid="{48123629-F5B2-454B-BA57-0F93C60ECA22}"/>
    <cellStyle name="Millares 2 4 2 2 2 3 2 4" xfId="13466" xr:uid="{00000000-0005-0000-0000-000045210000}"/>
    <cellStyle name="Millares 2 4 2 2 2 3 2 4 2" xfId="30971" xr:uid="{CA5FB696-FF20-410B-AD3E-9C3FF373DEA7}"/>
    <cellStyle name="Millares 2 4 2 2 2 3 2 5" xfId="22219" xr:uid="{77A34E6F-B755-49B3-AB87-CAC53251504F}"/>
    <cellStyle name="Millares 2 4 2 2 2 3 3" xfId="5806" xr:uid="{00000000-0005-0000-0000-000046210000}"/>
    <cellStyle name="Millares 2 4 2 2 2 3 3 2" xfId="10183" xr:uid="{00000000-0005-0000-0000-000047210000}"/>
    <cellStyle name="Millares 2 4 2 2 2 3 3 2 2" xfId="18936" xr:uid="{00000000-0005-0000-0000-000048210000}"/>
    <cellStyle name="Millares 2 4 2 2 2 3 3 2 2 2" xfId="36441" xr:uid="{4CAC626E-0B71-41E5-A033-A9682C986AB7}"/>
    <cellStyle name="Millares 2 4 2 2 2 3 3 2 3" xfId="27689" xr:uid="{C0313E29-06DC-4824-9D73-1D9E5F4779EE}"/>
    <cellStyle name="Millares 2 4 2 2 2 3 3 3" xfId="14560" xr:uid="{00000000-0005-0000-0000-000049210000}"/>
    <cellStyle name="Millares 2 4 2 2 2 3 3 3 2" xfId="32065" xr:uid="{69E13E61-2B25-4926-BFCB-0F58BB663684}"/>
    <cellStyle name="Millares 2 4 2 2 2 3 3 4" xfId="23313" xr:uid="{EC44E437-8FE9-4AD9-AA86-70CC20F84A48}"/>
    <cellStyle name="Millares 2 4 2 2 2 3 4" xfId="7995" xr:uid="{00000000-0005-0000-0000-00004A210000}"/>
    <cellStyle name="Millares 2 4 2 2 2 3 4 2" xfId="16748" xr:uid="{00000000-0005-0000-0000-00004B210000}"/>
    <cellStyle name="Millares 2 4 2 2 2 3 4 2 2" xfId="34253" xr:uid="{1C81E64C-B45C-4B7E-8D61-F88BF32A8410}"/>
    <cellStyle name="Millares 2 4 2 2 2 3 4 3" xfId="25501" xr:uid="{F99AD37D-8003-4820-837D-4CBC643022A0}"/>
    <cellStyle name="Millares 2 4 2 2 2 3 5" xfId="12372" xr:uid="{00000000-0005-0000-0000-00004C210000}"/>
    <cellStyle name="Millares 2 4 2 2 2 3 5 2" xfId="29877" xr:uid="{1ABBDA8D-7B6C-410A-9CF6-82CA82A5D54D}"/>
    <cellStyle name="Millares 2 4 2 2 2 3 6" xfId="21125" xr:uid="{41C5C65B-87CB-4BD5-8E96-1A9DFEC20023}"/>
    <cellStyle name="Millares 2 4 2 2 2 4" xfId="4163" xr:uid="{00000000-0005-0000-0000-00004D210000}"/>
    <cellStyle name="Millares 2 4 2 2 2 4 2" xfId="6352" xr:uid="{00000000-0005-0000-0000-00004E210000}"/>
    <cellStyle name="Millares 2 4 2 2 2 4 2 2" xfId="10729" xr:uid="{00000000-0005-0000-0000-00004F210000}"/>
    <cellStyle name="Millares 2 4 2 2 2 4 2 2 2" xfId="19482" xr:uid="{00000000-0005-0000-0000-000050210000}"/>
    <cellStyle name="Millares 2 4 2 2 2 4 2 2 2 2" xfId="36987" xr:uid="{790AE751-4E5C-425A-896C-887DE6DA94FA}"/>
    <cellStyle name="Millares 2 4 2 2 2 4 2 2 3" xfId="28235" xr:uid="{EE32B338-7EAA-4B62-A7E7-97DAC3642D7B}"/>
    <cellStyle name="Millares 2 4 2 2 2 4 2 3" xfId="15106" xr:uid="{00000000-0005-0000-0000-000051210000}"/>
    <cellStyle name="Millares 2 4 2 2 2 4 2 3 2" xfId="32611" xr:uid="{9810EB21-D32C-4D19-9DFE-EF8ABED5CFE9}"/>
    <cellStyle name="Millares 2 4 2 2 2 4 2 4" xfId="23859" xr:uid="{86B77F0F-3381-4A55-A10C-C4C167CB645E}"/>
    <cellStyle name="Millares 2 4 2 2 2 4 3" xfId="8541" xr:uid="{00000000-0005-0000-0000-000052210000}"/>
    <cellStyle name="Millares 2 4 2 2 2 4 3 2" xfId="17294" xr:uid="{00000000-0005-0000-0000-000053210000}"/>
    <cellStyle name="Millares 2 4 2 2 2 4 3 2 2" xfId="34799" xr:uid="{E5FAE765-5108-42AA-95ED-D3BCFAD1A559}"/>
    <cellStyle name="Millares 2 4 2 2 2 4 3 3" xfId="26047" xr:uid="{CF1225A1-6ECF-4CE4-9CE5-AFE85B8CEDDA}"/>
    <cellStyle name="Millares 2 4 2 2 2 4 4" xfId="12918" xr:uid="{00000000-0005-0000-0000-000054210000}"/>
    <cellStyle name="Millares 2 4 2 2 2 4 4 2" xfId="30423" xr:uid="{547BA9CD-5F97-42AC-8AF4-AEB89B52DAF3}"/>
    <cellStyle name="Millares 2 4 2 2 2 4 5" xfId="21671" xr:uid="{0B70423C-8532-49CE-9072-DDCECAE250F8}"/>
    <cellStyle name="Millares 2 4 2 2 2 5" xfId="5258" xr:uid="{00000000-0005-0000-0000-000055210000}"/>
    <cellStyle name="Millares 2 4 2 2 2 5 2" xfId="9635" xr:uid="{00000000-0005-0000-0000-000056210000}"/>
    <cellStyle name="Millares 2 4 2 2 2 5 2 2" xfId="18388" xr:uid="{00000000-0005-0000-0000-000057210000}"/>
    <cellStyle name="Millares 2 4 2 2 2 5 2 2 2" xfId="35893" xr:uid="{FAC95A25-008E-4554-B694-371D4659F325}"/>
    <cellStyle name="Millares 2 4 2 2 2 5 2 3" xfId="27141" xr:uid="{C007A79C-1C89-43F0-A11D-5294D0B2049D}"/>
    <cellStyle name="Millares 2 4 2 2 2 5 3" xfId="14012" xr:uid="{00000000-0005-0000-0000-000058210000}"/>
    <cellStyle name="Millares 2 4 2 2 2 5 3 2" xfId="31517" xr:uid="{6E975D46-836C-4331-8DD1-BB7FEA2B3C43}"/>
    <cellStyle name="Millares 2 4 2 2 2 5 4" xfId="22765" xr:uid="{0237DFFD-2A41-444B-A35C-693BF900E6A7}"/>
    <cellStyle name="Millares 2 4 2 2 2 6" xfId="7447" xr:uid="{00000000-0005-0000-0000-000059210000}"/>
    <cellStyle name="Millares 2 4 2 2 2 6 2" xfId="16200" xr:uid="{00000000-0005-0000-0000-00005A210000}"/>
    <cellStyle name="Millares 2 4 2 2 2 6 2 2" xfId="33705" xr:uid="{1EEC8549-928B-4C15-8869-4B3BA1A9165F}"/>
    <cellStyle name="Millares 2 4 2 2 2 6 3" xfId="24953" xr:uid="{5D3D1AA3-DE5E-40E6-8DBB-DD94751936CA}"/>
    <cellStyle name="Millares 2 4 2 2 2 7" xfId="11824" xr:uid="{00000000-0005-0000-0000-00005B210000}"/>
    <cellStyle name="Millares 2 4 2 2 2 7 2" xfId="29329" xr:uid="{8680B046-EA6D-4713-AA11-07673D56958C}"/>
    <cellStyle name="Millares 2 4 2 2 2 8" xfId="20577" xr:uid="{72FB893E-662A-47CE-9745-D8A699400032}"/>
    <cellStyle name="Millares 2 4 2 2 3" xfId="3224" xr:uid="{00000000-0005-0000-0000-00005C210000}"/>
    <cellStyle name="Millares 2 4 2 2 3 2" xfId="3777" xr:uid="{00000000-0005-0000-0000-00005D210000}"/>
    <cellStyle name="Millares 2 4 2 2 3 2 2" xfId="4873" xr:uid="{00000000-0005-0000-0000-00005E210000}"/>
    <cellStyle name="Millares 2 4 2 2 3 2 2 2" xfId="7062" xr:uid="{00000000-0005-0000-0000-00005F210000}"/>
    <cellStyle name="Millares 2 4 2 2 3 2 2 2 2" xfId="11439" xr:uid="{00000000-0005-0000-0000-000060210000}"/>
    <cellStyle name="Millares 2 4 2 2 3 2 2 2 2 2" xfId="20192" xr:uid="{00000000-0005-0000-0000-000061210000}"/>
    <cellStyle name="Millares 2 4 2 2 3 2 2 2 2 2 2" xfId="37697" xr:uid="{CC5BCF9A-88F4-46A3-9A4F-DBEE892ACB4D}"/>
    <cellStyle name="Millares 2 4 2 2 3 2 2 2 2 3" xfId="28945" xr:uid="{A2061805-272C-42D7-9715-16D14723DDD1}"/>
    <cellStyle name="Millares 2 4 2 2 3 2 2 2 3" xfId="15816" xr:uid="{00000000-0005-0000-0000-000062210000}"/>
    <cellStyle name="Millares 2 4 2 2 3 2 2 2 3 2" xfId="33321" xr:uid="{D005B1E5-ECAE-4DBB-96CD-A02A28045B4E}"/>
    <cellStyle name="Millares 2 4 2 2 3 2 2 2 4" xfId="24569" xr:uid="{5C86E012-1E39-4C0A-AC31-0A0B647E08D2}"/>
    <cellStyle name="Millares 2 4 2 2 3 2 2 3" xfId="9251" xr:uid="{00000000-0005-0000-0000-000063210000}"/>
    <cellStyle name="Millares 2 4 2 2 3 2 2 3 2" xfId="18004" xr:uid="{00000000-0005-0000-0000-000064210000}"/>
    <cellStyle name="Millares 2 4 2 2 3 2 2 3 2 2" xfId="35509" xr:uid="{1F8191B3-E9A2-42E5-8BDB-E0E73EC55DD7}"/>
    <cellStyle name="Millares 2 4 2 2 3 2 2 3 3" xfId="26757" xr:uid="{1128B941-C359-4AAD-ADE0-EBB32646DCEC}"/>
    <cellStyle name="Millares 2 4 2 2 3 2 2 4" xfId="13628" xr:uid="{00000000-0005-0000-0000-000065210000}"/>
    <cellStyle name="Millares 2 4 2 2 3 2 2 4 2" xfId="31133" xr:uid="{B894FAF4-F277-4772-A1BB-37CB0C07654F}"/>
    <cellStyle name="Millares 2 4 2 2 3 2 2 5" xfId="22381" xr:uid="{868FF3F3-B3E9-4931-A913-872B11ED473F}"/>
    <cellStyle name="Millares 2 4 2 2 3 2 3" xfId="5968" xr:uid="{00000000-0005-0000-0000-000066210000}"/>
    <cellStyle name="Millares 2 4 2 2 3 2 3 2" xfId="10345" xr:uid="{00000000-0005-0000-0000-000067210000}"/>
    <cellStyle name="Millares 2 4 2 2 3 2 3 2 2" xfId="19098" xr:uid="{00000000-0005-0000-0000-000068210000}"/>
    <cellStyle name="Millares 2 4 2 2 3 2 3 2 2 2" xfId="36603" xr:uid="{D81B5A54-FC4E-48A6-BBAF-786B25BE7864}"/>
    <cellStyle name="Millares 2 4 2 2 3 2 3 2 3" xfId="27851" xr:uid="{DFC3D5F7-B9DA-4372-AAC2-EF0070CB71AE}"/>
    <cellStyle name="Millares 2 4 2 2 3 2 3 3" xfId="14722" xr:uid="{00000000-0005-0000-0000-000069210000}"/>
    <cellStyle name="Millares 2 4 2 2 3 2 3 3 2" xfId="32227" xr:uid="{428076C7-D37C-4645-9BAC-AB8B83EA9E69}"/>
    <cellStyle name="Millares 2 4 2 2 3 2 3 4" xfId="23475" xr:uid="{54180F5E-40BE-4EE9-8968-CF045B4489F1}"/>
    <cellStyle name="Millares 2 4 2 2 3 2 4" xfId="8157" xr:uid="{00000000-0005-0000-0000-00006A210000}"/>
    <cellStyle name="Millares 2 4 2 2 3 2 4 2" xfId="16910" xr:uid="{00000000-0005-0000-0000-00006B210000}"/>
    <cellStyle name="Millares 2 4 2 2 3 2 4 2 2" xfId="34415" xr:uid="{0270541F-7FF9-4EA4-A5BC-539AC76676D9}"/>
    <cellStyle name="Millares 2 4 2 2 3 2 4 3" xfId="25663" xr:uid="{983576FF-D5BA-4245-9DDD-9EFD68D84213}"/>
    <cellStyle name="Millares 2 4 2 2 3 2 5" xfId="12534" xr:uid="{00000000-0005-0000-0000-00006C210000}"/>
    <cellStyle name="Millares 2 4 2 2 3 2 5 2" xfId="30039" xr:uid="{02FFBF3E-9640-4E3D-A1EE-38B6C02334D3}"/>
    <cellStyle name="Millares 2 4 2 2 3 2 6" xfId="21287" xr:uid="{EA8C6B9B-E38C-412F-80E8-7D2B1D7F0EA6}"/>
    <cellStyle name="Millares 2 4 2 2 3 3" xfId="4325" xr:uid="{00000000-0005-0000-0000-00006D210000}"/>
    <cellStyle name="Millares 2 4 2 2 3 3 2" xfId="6514" xr:uid="{00000000-0005-0000-0000-00006E210000}"/>
    <cellStyle name="Millares 2 4 2 2 3 3 2 2" xfId="10891" xr:uid="{00000000-0005-0000-0000-00006F210000}"/>
    <cellStyle name="Millares 2 4 2 2 3 3 2 2 2" xfId="19644" xr:uid="{00000000-0005-0000-0000-000070210000}"/>
    <cellStyle name="Millares 2 4 2 2 3 3 2 2 2 2" xfId="37149" xr:uid="{3B2B5EEA-B2C0-4B16-BE32-1A85B156E6AE}"/>
    <cellStyle name="Millares 2 4 2 2 3 3 2 2 3" xfId="28397" xr:uid="{9F6B33D3-49F0-4744-972D-28D2CC8E9FAB}"/>
    <cellStyle name="Millares 2 4 2 2 3 3 2 3" xfId="15268" xr:uid="{00000000-0005-0000-0000-000071210000}"/>
    <cellStyle name="Millares 2 4 2 2 3 3 2 3 2" xfId="32773" xr:uid="{11418EB6-69C6-4171-82C9-201CE535EF33}"/>
    <cellStyle name="Millares 2 4 2 2 3 3 2 4" xfId="24021" xr:uid="{4D4E5ABB-6BBC-4053-939B-AC2C60F7B87E}"/>
    <cellStyle name="Millares 2 4 2 2 3 3 3" xfId="8703" xr:uid="{00000000-0005-0000-0000-000072210000}"/>
    <cellStyle name="Millares 2 4 2 2 3 3 3 2" xfId="17456" xr:uid="{00000000-0005-0000-0000-000073210000}"/>
    <cellStyle name="Millares 2 4 2 2 3 3 3 2 2" xfId="34961" xr:uid="{A8CDD1D1-1AAB-46AB-98E0-D0034638F7D8}"/>
    <cellStyle name="Millares 2 4 2 2 3 3 3 3" xfId="26209" xr:uid="{DC8A8A22-CF73-472D-9412-768CC1566885}"/>
    <cellStyle name="Millares 2 4 2 2 3 3 4" xfId="13080" xr:uid="{00000000-0005-0000-0000-000074210000}"/>
    <cellStyle name="Millares 2 4 2 2 3 3 4 2" xfId="30585" xr:uid="{7CD3F450-13DD-4975-981F-44A858402B16}"/>
    <cellStyle name="Millares 2 4 2 2 3 3 5" xfId="21833" xr:uid="{5ABF7204-D82D-4BDD-BC5B-93997BF13416}"/>
    <cellStyle name="Millares 2 4 2 2 3 4" xfId="5420" xr:uid="{00000000-0005-0000-0000-000075210000}"/>
    <cellStyle name="Millares 2 4 2 2 3 4 2" xfId="9797" xr:uid="{00000000-0005-0000-0000-000076210000}"/>
    <cellStyle name="Millares 2 4 2 2 3 4 2 2" xfId="18550" xr:uid="{00000000-0005-0000-0000-000077210000}"/>
    <cellStyle name="Millares 2 4 2 2 3 4 2 2 2" xfId="36055" xr:uid="{B66FA8B5-AB14-460B-83E8-D9630ABD3FF0}"/>
    <cellStyle name="Millares 2 4 2 2 3 4 2 3" xfId="27303" xr:uid="{4EA4078C-340F-4ED4-A154-9FF8B5B123AF}"/>
    <cellStyle name="Millares 2 4 2 2 3 4 3" xfId="14174" xr:uid="{00000000-0005-0000-0000-000078210000}"/>
    <cellStyle name="Millares 2 4 2 2 3 4 3 2" xfId="31679" xr:uid="{3AFB5CB1-11B4-400B-958F-4C831001EB21}"/>
    <cellStyle name="Millares 2 4 2 2 3 4 4" xfId="22927" xr:uid="{E93765F7-F45C-491D-B1CA-A4F62B04AF60}"/>
    <cellStyle name="Millares 2 4 2 2 3 5" xfId="7609" xr:uid="{00000000-0005-0000-0000-000079210000}"/>
    <cellStyle name="Millares 2 4 2 2 3 5 2" xfId="16362" xr:uid="{00000000-0005-0000-0000-00007A210000}"/>
    <cellStyle name="Millares 2 4 2 2 3 5 2 2" xfId="33867" xr:uid="{BAE5844B-09FB-4AB9-869A-816FDEDADD72}"/>
    <cellStyle name="Millares 2 4 2 2 3 5 3" xfId="25115" xr:uid="{F19F2951-2A4E-4357-BB65-5131E54282B3}"/>
    <cellStyle name="Millares 2 4 2 2 3 6" xfId="11986" xr:uid="{00000000-0005-0000-0000-00007B210000}"/>
    <cellStyle name="Millares 2 4 2 2 3 6 2" xfId="29491" xr:uid="{E27B2522-A210-4652-9D28-BCB23E3F54D8}"/>
    <cellStyle name="Millares 2 4 2 2 3 7" xfId="20739" xr:uid="{57373AF4-AF71-4554-8DEB-442062A1DB0E}"/>
    <cellStyle name="Millares 2 4 2 2 4" xfId="3503" xr:uid="{00000000-0005-0000-0000-00007C210000}"/>
    <cellStyle name="Millares 2 4 2 2 4 2" xfId="4599" xr:uid="{00000000-0005-0000-0000-00007D210000}"/>
    <cellStyle name="Millares 2 4 2 2 4 2 2" xfId="6788" xr:uid="{00000000-0005-0000-0000-00007E210000}"/>
    <cellStyle name="Millares 2 4 2 2 4 2 2 2" xfId="11165" xr:uid="{00000000-0005-0000-0000-00007F210000}"/>
    <cellStyle name="Millares 2 4 2 2 4 2 2 2 2" xfId="19918" xr:uid="{00000000-0005-0000-0000-000080210000}"/>
    <cellStyle name="Millares 2 4 2 2 4 2 2 2 2 2" xfId="37423" xr:uid="{0F8F0ECD-D192-4720-8C27-6A10FA6D8E83}"/>
    <cellStyle name="Millares 2 4 2 2 4 2 2 2 3" xfId="28671" xr:uid="{3ED2EE79-E892-4A25-95D6-938D8597706E}"/>
    <cellStyle name="Millares 2 4 2 2 4 2 2 3" xfId="15542" xr:uid="{00000000-0005-0000-0000-000081210000}"/>
    <cellStyle name="Millares 2 4 2 2 4 2 2 3 2" xfId="33047" xr:uid="{C53C6BB7-04E3-4804-B00E-243CDAB15184}"/>
    <cellStyle name="Millares 2 4 2 2 4 2 2 4" xfId="24295" xr:uid="{38B3E74E-DB5C-42FD-BD34-9A5D1671A96A}"/>
    <cellStyle name="Millares 2 4 2 2 4 2 3" xfId="8977" xr:uid="{00000000-0005-0000-0000-000082210000}"/>
    <cellStyle name="Millares 2 4 2 2 4 2 3 2" xfId="17730" xr:uid="{00000000-0005-0000-0000-000083210000}"/>
    <cellStyle name="Millares 2 4 2 2 4 2 3 2 2" xfId="35235" xr:uid="{46B81637-A8E3-432B-BBBC-1FE24FE6B5C0}"/>
    <cellStyle name="Millares 2 4 2 2 4 2 3 3" xfId="26483" xr:uid="{F59BF4EE-1728-42EA-93C5-65AB3E73FC9A}"/>
    <cellStyle name="Millares 2 4 2 2 4 2 4" xfId="13354" xr:uid="{00000000-0005-0000-0000-000084210000}"/>
    <cellStyle name="Millares 2 4 2 2 4 2 4 2" xfId="30859" xr:uid="{9CCEE2B5-CF94-4358-8598-75999E06C124}"/>
    <cellStyle name="Millares 2 4 2 2 4 2 5" xfId="22107" xr:uid="{60AFF36B-2416-4ABC-90DB-4AB3000F4923}"/>
    <cellStyle name="Millares 2 4 2 2 4 3" xfId="5694" xr:uid="{00000000-0005-0000-0000-000085210000}"/>
    <cellStyle name="Millares 2 4 2 2 4 3 2" xfId="10071" xr:uid="{00000000-0005-0000-0000-000086210000}"/>
    <cellStyle name="Millares 2 4 2 2 4 3 2 2" xfId="18824" xr:uid="{00000000-0005-0000-0000-000087210000}"/>
    <cellStyle name="Millares 2 4 2 2 4 3 2 2 2" xfId="36329" xr:uid="{5BCE2E0F-A706-4C19-824C-3C36AF8A6CA2}"/>
    <cellStyle name="Millares 2 4 2 2 4 3 2 3" xfId="27577" xr:uid="{F83AB4E1-DA57-4CA0-8DA6-E4A6B60D2145}"/>
    <cellStyle name="Millares 2 4 2 2 4 3 3" xfId="14448" xr:uid="{00000000-0005-0000-0000-000088210000}"/>
    <cellStyle name="Millares 2 4 2 2 4 3 3 2" xfId="31953" xr:uid="{0080CBF5-1160-4E18-8CD7-A0C987DAAC55}"/>
    <cellStyle name="Millares 2 4 2 2 4 3 4" xfId="23201" xr:uid="{158A9924-373C-4E4B-8622-C01B3F01199A}"/>
    <cellStyle name="Millares 2 4 2 2 4 4" xfId="7883" xr:uid="{00000000-0005-0000-0000-000089210000}"/>
    <cellStyle name="Millares 2 4 2 2 4 4 2" xfId="16636" xr:uid="{00000000-0005-0000-0000-00008A210000}"/>
    <cellStyle name="Millares 2 4 2 2 4 4 2 2" xfId="34141" xr:uid="{70D81319-ED0F-4860-BC3C-B0169B97F1B6}"/>
    <cellStyle name="Millares 2 4 2 2 4 4 3" xfId="25389" xr:uid="{6B707565-7E05-46F8-8970-0481CAE3E5F1}"/>
    <cellStyle name="Millares 2 4 2 2 4 5" xfId="12260" xr:uid="{00000000-0005-0000-0000-00008B210000}"/>
    <cellStyle name="Millares 2 4 2 2 4 5 2" xfId="29765" xr:uid="{CE206367-E6FC-48AE-8145-635A242C4B2C}"/>
    <cellStyle name="Millares 2 4 2 2 4 6" xfId="21013" xr:uid="{504CDD38-95F1-4517-A766-546854F24A08}"/>
    <cellStyle name="Millares 2 4 2 2 5" xfId="4051" xr:uid="{00000000-0005-0000-0000-00008C210000}"/>
    <cellStyle name="Millares 2 4 2 2 5 2" xfId="6240" xr:uid="{00000000-0005-0000-0000-00008D210000}"/>
    <cellStyle name="Millares 2 4 2 2 5 2 2" xfId="10617" xr:uid="{00000000-0005-0000-0000-00008E210000}"/>
    <cellStyle name="Millares 2 4 2 2 5 2 2 2" xfId="19370" xr:uid="{00000000-0005-0000-0000-00008F210000}"/>
    <cellStyle name="Millares 2 4 2 2 5 2 2 2 2" xfId="36875" xr:uid="{702D7E28-5371-4123-97CA-700BDBA3832B}"/>
    <cellStyle name="Millares 2 4 2 2 5 2 2 3" xfId="28123" xr:uid="{6CE251CE-1CB6-43FF-9DA9-7FFC8354F308}"/>
    <cellStyle name="Millares 2 4 2 2 5 2 3" xfId="14994" xr:uid="{00000000-0005-0000-0000-000090210000}"/>
    <cellStyle name="Millares 2 4 2 2 5 2 3 2" xfId="32499" xr:uid="{E43E6B04-CFBE-44AA-9539-F98D145BE78D}"/>
    <cellStyle name="Millares 2 4 2 2 5 2 4" xfId="23747" xr:uid="{2A2011AD-E4D5-492A-A61B-AE1432CBBFF4}"/>
    <cellStyle name="Millares 2 4 2 2 5 3" xfId="8429" xr:uid="{00000000-0005-0000-0000-000091210000}"/>
    <cellStyle name="Millares 2 4 2 2 5 3 2" xfId="17182" xr:uid="{00000000-0005-0000-0000-000092210000}"/>
    <cellStyle name="Millares 2 4 2 2 5 3 2 2" xfId="34687" xr:uid="{9AE40DE2-C763-4F35-8D27-ABB4DF2A35FA}"/>
    <cellStyle name="Millares 2 4 2 2 5 3 3" xfId="25935" xr:uid="{47B4AECA-B628-4CF9-BAD7-CB40D801A58A}"/>
    <cellStyle name="Millares 2 4 2 2 5 4" xfId="12806" xr:uid="{00000000-0005-0000-0000-000093210000}"/>
    <cellStyle name="Millares 2 4 2 2 5 4 2" xfId="30311" xr:uid="{74937A44-914C-417F-9337-4EDDC4F001EC}"/>
    <cellStyle name="Millares 2 4 2 2 5 5" xfId="21559" xr:uid="{42501EDE-C3E8-410E-A6BD-23E800D51CC5}"/>
    <cellStyle name="Millares 2 4 2 2 6" xfId="5146" xr:uid="{00000000-0005-0000-0000-000094210000}"/>
    <cellStyle name="Millares 2 4 2 2 6 2" xfId="9523" xr:uid="{00000000-0005-0000-0000-000095210000}"/>
    <cellStyle name="Millares 2 4 2 2 6 2 2" xfId="18276" xr:uid="{00000000-0005-0000-0000-000096210000}"/>
    <cellStyle name="Millares 2 4 2 2 6 2 2 2" xfId="35781" xr:uid="{ED2561E9-7038-4BF1-9965-B7A18F5B9796}"/>
    <cellStyle name="Millares 2 4 2 2 6 2 3" xfId="27029" xr:uid="{FA641A2D-F99A-464A-9DAF-83DF9F9E541C}"/>
    <cellStyle name="Millares 2 4 2 2 6 3" xfId="13900" xr:uid="{00000000-0005-0000-0000-000097210000}"/>
    <cellStyle name="Millares 2 4 2 2 6 3 2" xfId="31405" xr:uid="{6A8EDC2F-F999-4CEF-B2D3-690766CAA628}"/>
    <cellStyle name="Millares 2 4 2 2 6 4" xfId="22653" xr:uid="{85DB8D1C-106B-40A6-885D-12099DCF2EE1}"/>
    <cellStyle name="Millares 2 4 2 2 7" xfId="7335" xr:uid="{00000000-0005-0000-0000-000098210000}"/>
    <cellStyle name="Millares 2 4 2 2 7 2" xfId="16088" xr:uid="{00000000-0005-0000-0000-000099210000}"/>
    <cellStyle name="Millares 2 4 2 2 7 2 2" xfId="33593" xr:uid="{E6E9AF77-6584-4EA8-BD00-F63A1232C9DF}"/>
    <cellStyle name="Millares 2 4 2 2 7 3" xfId="24841" xr:uid="{873FE894-B27B-41A9-A936-ED0CF0DBE806}"/>
    <cellStyle name="Millares 2 4 2 2 8" xfId="11712" xr:uid="{00000000-0005-0000-0000-00009A210000}"/>
    <cellStyle name="Millares 2 4 2 2 8 2" xfId="29217" xr:uid="{C7AFACA2-B5A3-43C0-83D1-B9B90A32F943}"/>
    <cellStyle name="Millares 2 4 2 2 9" xfId="20465" xr:uid="{9D9B264C-AA68-4F78-B39E-FE4AA329C8FD}"/>
    <cellStyle name="Millares 2 4 2 3" xfId="3003" xr:uid="{00000000-0005-0000-0000-00009B210000}"/>
    <cellStyle name="Millares 2 4 2 3 2" xfId="3279" xr:uid="{00000000-0005-0000-0000-00009C210000}"/>
    <cellStyle name="Millares 2 4 2 3 2 2" xfId="3832" xr:uid="{00000000-0005-0000-0000-00009D210000}"/>
    <cellStyle name="Millares 2 4 2 3 2 2 2" xfId="4928" xr:uid="{00000000-0005-0000-0000-00009E210000}"/>
    <cellStyle name="Millares 2 4 2 3 2 2 2 2" xfId="7117" xr:uid="{00000000-0005-0000-0000-00009F210000}"/>
    <cellStyle name="Millares 2 4 2 3 2 2 2 2 2" xfId="11494" xr:uid="{00000000-0005-0000-0000-0000A0210000}"/>
    <cellStyle name="Millares 2 4 2 3 2 2 2 2 2 2" xfId="20247" xr:uid="{00000000-0005-0000-0000-0000A1210000}"/>
    <cellStyle name="Millares 2 4 2 3 2 2 2 2 2 2 2" xfId="37752" xr:uid="{08C2841A-D11E-4BF8-B623-AF9099C8A9DB}"/>
    <cellStyle name="Millares 2 4 2 3 2 2 2 2 2 3" xfId="29000" xr:uid="{619FA3FE-4855-4505-B840-383016996A07}"/>
    <cellStyle name="Millares 2 4 2 3 2 2 2 2 3" xfId="15871" xr:uid="{00000000-0005-0000-0000-0000A2210000}"/>
    <cellStyle name="Millares 2 4 2 3 2 2 2 2 3 2" xfId="33376" xr:uid="{DC8C2597-3F19-4A01-B24E-5A1AE09AB8B6}"/>
    <cellStyle name="Millares 2 4 2 3 2 2 2 2 4" xfId="24624" xr:uid="{D999CF5D-F554-4F11-8708-707B3655D8CE}"/>
    <cellStyle name="Millares 2 4 2 3 2 2 2 3" xfId="9306" xr:uid="{00000000-0005-0000-0000-0000A3210000}"/>
    <cellStyle name="Millares 2 4 2 3 2 2 2 3 2" xfId="18059" xr:uid="{00000000-0005-0000-0000-0000A4210000}"/>
    <cellStyle name="Millares 2 4 2 3 2 2 2 3 2 2" xfId="35564" xr:uid="{E0B5EB02-1C38-457D-9B71-5BE0EE6B3E31}"/>
    <cellStyle name="Millares 2 4 2 3 2 2 2 3 3" xfId="26812" xr:uid="{9D98C494-26A6-4B66-9049-A14A683A7599}"/>
    <cellStyle name="Millares 2 4 2 3 2 2 2 4" xfId="13683" xr:uid="{00000000-0005-0000-0000-0000A5210000}"/>
    <cellStyle name="Millares 2 4 2 3 2 2 2 4 2" xfId="31188" xr:uid="{E84BCF28-51CD-4BDB-98E6-3BAF48091189}"/>
    <cellStyle name="Millares 2 4 2 3 2 2 2 5" xfId="22436" xr:uid="{507BCB1A-F53C-4680-B6EB-49A8AD57FF98}"/>
    <cellStyle name="Millares 2 4 2 3 2 2 3" xfId="6023" xr:uid="{00000000-0005-0000-0000-0000A6210000}"/>
    <cellStyle name="Millares 2 4 2 3 2 2 3 2" xfId="10400" xr:uid="{00000000-0005-0000-0000-0000A7210000}"/>
    <cellStyle name="Millares 2 4 2 3 2 2 3 2 2" xfId="19153" xr:uid="{00000000-0005-0000-0000-0000A8210000}"/>
    <cellStyle name="Millares 2 4 2 3 2 2 3 2 2 2" xfId="36658" xr:uid="{BD9D0898-C39D-4D03-8810-2804E75C4B27}"/>
    <cellStyle name="Millares 2 4 2 3 2 2 3 2 3" xfId="27906" xr:uid="{9ED8B8B4-8987-41EE-918A-8F46C86AC0C3}"/>
    <cellStyle name="Millares 2 4 2 3 2 2 3 3" xfId="14777" xr:uid="{00000000-0005-0000-0000-0000A9210000}"/>
    <cellStyle name="Millares 2 4 2 3 2 2 3 3 2" xfId="32282" xr:uid="{B531A3FC-D36F-4824-B7A6-59283F8BEDF3}"/>
    <cellStyle name="Millares 2 4 2 3 2 2 3 4" xfId="23530" xr:uid="{C671BD7D-41F9-49DC-9BF5-9CD02DCC0B6E}"/>
    <cellStyle name="Millares 2 4 2 3 2 2 4" xfId="8212" xr:uid="{00000000-0005-0000-0000-0000AA210000}"/>
    <cellStyle name="Millares 2 4 2 3 2 2 4 2" xfId="16965" xr:uid="{00000000-0005-0000-0000-0000AB210000}"/>
    <cellStyle name="Millares 2 4 2 3 2 2 4 2 2" xfId="34470" xr:uid="{2E9712E0-3FA1-4878-8E74-9879F1424FC9}"/>
    <cellStyle name="Millares 2 4 2 3 2 2 4 3" xfId="25718" xr:uid="{EA9DE91D-4CD9-42EA-BA30-ADB4344FA24B}"/>
    <cellStyle name="Millares 2 4 2 3 2 2 5" xfId="12589" xr:uid="{00000000-0005-0000-0000-0000AC210000}"/>
    <cellStyle name="Millares 2 4 2 3 2 2 5 2" xfId="30094" xr:uid="{333D5DC2-7862-43CB-BB90-B54DBE1E5750}"/>
    <cellStyle name="Millares 2 4 2 3 2 2 6" xfId="21342" xr:uid="{797214F0-4F4A-4F37-A26C-EA850D20C158}"/>
    <cellStyle name="Millares 2 4 2 3 2 3" xfId="4380" xr:uid="{00000000-0005-0000-0000-0000AD210000}"/>
    <cellStyle name="Millares 2 4 2 3 2 3 2" xfId="6569" xr:uid="{00000000-0005-0000-0000-0000AE210000}"/>
    <cellStyle name="Millares 2 4 2 3 2 3 2 2" xfId="10946" xr:uid="{00000000-0005-0000-0000-0000AF210000}"/>
    <cellStyle name="Millares 2 4 2 3 2 3 2 2 2" xfId="19699" xr:uid="{00000000-0005-0000-0000-0000B0210000}"/>
    <cellStyle name="Millares 2 4 2 3 2 3 2 2 2 2" xfId="37204" xr:uid="{6B4AC90B-7605-4108-925F-91F07EF78EB8}"/>
    <cellStyle name="Millares 2 4 2 3 2 3 2 2 3" xfId="28452" xr:uid="{71010C69-159F-4459-9224-08C90C184571}"/>
    <cellStyle name="Millares 2 4 2 3 2 3 2 3" xfId="15323" xr:uid="{00000000-0005-0000-0000-0000B1210000}"/>
    <cellStyle name="Millares 2 4 2 3 2 3 2 3 2" xfId="32828" xr:uid="{AE38D125-B486-4D4E-B0F1-36573B6C90D8}"/>
    <cellStyle name="Millares 2 4 2 3 2 3 2 4" xfId="24076" xr:uid="{9D391B64-E5CE-40BE-BA28-4C2F28412DDC}"/>
    <cellStyle name="Millares 2 4 2 3 2 3 3" xfId="8758" xr:uid="{00000000-0005-0000-0000-0000B2210000}"/>
    <cellStyle name="Millares 2 4 2 3 2 3 3 2" xfId="17511" xr:uid="{00000000-0005-0000-0000-0000B3210000}"/>
    <cellStyle name="Millares 2 4 2 3 2 3 3 2 2" xfId="35016" xr:uid="{B2868DAE-4B01-4F60-A416-708EADED203D}"/>
    <cellStyle name="Millares 2 4 2 3 2 3 3 3" xfId="26264" xr:uid="{CA76B92F-BC1D-49A5-8659-B027FB494A2B}"/>
    <cellStyle name="Millares 2 4 2 3 2 3 4" xfId="13135" xr:uid="{00000000-0005-0000-0000-0000B4210000}"/>
    <cellStyle name="Millares 2 4 2 3 2 3 4 2" xfId="30640" xr:uid="{7583F66D-A94C-4F5C-8333-2431FDE7C401}"/>
    <cellStyle name="Millares 2 4 2 3 2 3 5" xfId="21888" xr:uid="{F2420B7D-561D-46B3-A87C-FE05045A0872}"/>
    <cellStyle name="Millares 2 4 2 3 2 4" xfId="5475" xr:uid="{00000000-0005-0000-0000-0000B5210000}"/>
    <cellStyle name="Millares 2 4 2 3 2 4 2" xfId="9852" xr:uid="{00000000-0005-0000-0000-0000B6210000}"/>
    <cellStyle name="Millares 2 4 2 3 2 4 2 2" xfId="18605" xr:uid="{00000000-0005-0000-0000-0000B7210000}"/>
    <cellStyle name="Millares 2 4 2 3 2 4 2 2 2" xfId="36110" xr:uid="{D00C0F99-4D87-4A24-95D4-7E105C2F63AD}"/>
    <cellStyle name="Millares 2 4 2 3 2 4 2 3" xfId="27358" xr:uid="{B52063AF-E8DC-4671-B55D-F7B9D6926400}"/>
    <cellStyle name="Millares 2 4 2 3 2 4 3" xfId="14229" xr:uid="{00000000-0005-0000-0000-0000B8210000}"/>
    <cellStyle name="Millares 2 4 2 3 2 4 3 2" xfId="31734" xr:uid="{3F6BBD0F-C258-4375-A0D5-DA0F50C17035}"/>
    <cellStyle name="Millares 2 4 2 3 2 4 4" xfId="22982" xr:uid="{1B8C861E-677B-4EE3-BE47-16E6CBAD98A2}"/>
    <cellStyle name="Millares 2 4 2 3 2 5" xfId="7664" xr:uid="{00000000-0005-0000-0000-0000B9210000}"/>
    <cellStyle name="Millares 2 4 2 3 2 5 2" xfId="16417" xr:uid="{00000000-0005-0000-0000-0000BA210000}"/>
    <cellStyle name="Millares 2 4 2 3 2 5 2 2" xfId="33922" xr:uid="{8E6E2BF8-59B4-44FA-B2BE-9B39F52D2410}"/>
    <cellStyle name="Millares 2 4 2 3 2 5 3" xfId="25170" xr:uid="{D9A0F660-3C44-4F28-9F6D-A6E28327BBE3}"/>
    <cellStyle name="Millares 2 4 2 3 2 6" xfId="12041" xr:uid="{00000000-0005-0000-0000-0000BB210000}"/>
    <cellStyle name="Millares 2 4 2 3 2 6 2" xfId="29546" xr:uid="{B3380BCB-EC82-412B-AE47-6DF34CE7F4A0}"/>
    <cellStyle name="Millares 2 4 2 3 2 7" xfId="20794" xr:uid="{8DD9192F-C711-4EB5-AFC4-3C7E919608F9}"/>
    <cellStyle name="Millares 2 4 2 3 3" xfId="3558" xr:uid="{00000000-0005-0000-0000-0000BC210000}"/>
    <cellStyle name="Millares 2 4 2 3 3 2" xfId="4654" xr:uid="{00000000-0005-0000-0000-0000BD210000}"/>
    <cellStyle name="Millares 2 4 2 3 3 2 2" xfId="6843" xr:uid="{00000000-0005-0000-0000-0000BE210000}"/>
    <cellStyle name="Millares 2 4 2 3 3 2 2 2" xfId="11220" xr:uid="{00000000-0005-0000-0000-0000BF210000}"/>
    <cellStyle name="Millares 2 4 2 3 3 2 2 2 2" xfId="19973" xr:uid="{00000000-0005-0000-0000-0000C0210000}"/>
    <cellStyle name="Millares 2 4 2 3 3 2 2 2 2 2" xfId="37478" xr:uid="{8F9F6C09-2416-48E3-87CF-B812E0EE8C3E}"/>
    <cellStyle name="Millares 2 4 2 3 3 2 2 2 3" xfId="28726" xr:uid="{1078C888-19C7-4BA3-9C16-A4BF94644270}"/>
    <cellStyle name="Millares 2 4 2 3 3 2 2 3" xfId="15597" xr:uid="{00000000-0005-0000-0000-0000C1210000}"/>
    <cellStyle name="Millares 2 4 2 3 3 2 2 3 2" xfId="33102" xr:uid="{510446F2-929B-4925-93FB-832B2CAA70D6}"/>
    <cellStyle name="Millares 2 4 2 3 3 2 2 4" xfId="24350" xr:uid="{9E4A2ADD-300F-4321-B271-4295FCCE5ACD}"/>
    <cellStyle name="Millares 2 4 2 3 3 2 3" xfId="9032" xr:uid="{00000000-0005-0000-0000-0000C2210000}"/>
    <cellStyle name="Millares 2 4 2 3 3 2 3 2" xfId="17785" xr:uid="{00000000-0005-0000-0000-0000C3210000}"/>
    <cellStyle name="Millares 2 4 2 3 3 2 3 2 2" xfId="35290" xr:uid="{D1EF8CE2-174C-4758-99F6-4B23BFA01F5D}"/>
    <cellStyle name="Millares 2 4 2 3 3 2 3 3" xfId="26538" xr:uid="{C907A490-9C63-42A7-A326-3FEBBD453A8A}"/>
    <cellStyle name="Millares 2 4 2 3 3 2 4" xfId="13409" xr:uid="{00000000-0005-0000-0000-0000C4210000}"/>
    <cellStyle name="Millares 2 4 2 3 3 2 4 2" xfId="30914" xr:uid="{574E0F43-E0BC-4029-80CD-0EDBCCD6E6E2}"/>
    <cellStyle name="Millares 2 4 2 3 3 2 5" xfId="22162" xr:uid="{F363E44A-4FA9-415E-8BEA-7DDAD325E51F}"/>
    <cellStyle name="Millares 2 4 2 3 3 3" xfId="5749" xr:uid="{00000000-0005-0000-0000-0000C5210000}"/>
    <cellStyle name="Millares 2 4 2 3 3 3 2" xfId="10126" xr:uid="{00000000-0005-0000-0000-0000C6210000}"/>
    <cellStyle name="Millares 2 4 2 3 3 3 2 2" xfId="18879" xr:uid="{00000000-0005-0000-0000-0000C7210000}"/>
    <cellStyle name="Millares 2 4 2 3 3 3 2 2 2" xfId="36384" xr:uid="{02BFCB7E-31A7-4C57-8D77-92D119645ACE}"/>
    <cellStyle name="Millares 2 4 2 3 3 3 2 3" xfId="27632" xr:uid="{4F36190B-85D3-4867-B2DC-0EEAC20353C8}"/>
    <cellStyle name="Millares 2 4 2 3 3 3 3" xfId="14503" xr:uid="{00000000-0005-0000-0000-0000C8210000}"/>
    <cellStyle name="Millares 2 4 2 3 3 3 3 2" xfId="32008" xr:uid="{1B456056-A67B-44B3-8364-7703D5A75358}"/>
    <cellStyle name="Millares 2 4 2 3 3 3 4" xfId="23256" xr:uid="{A3422267-FA16-46BB-8DAD-3A1CC9849271}"/>
    <cellStyle name="Millares 2 4 2 3 3 4" xfId="7938" xr:uid="{00000000-0005-0000-0000-0000C9210000}"/>
    <cellStyle name="Millares 2 4 2 3 3 4 2" xfId="16691" xr:uid="{00000000-0005-0000-0000-0000CA210000}"/>
    <cellStyle name="Millares 2 4 2 3 3 4 2 2" xfId="34196" xr:uid="{F0616C71-0CAE-4B5F-ADA5-19BB01BF81FB}"/>
    <cellStyle name="Millares 2 4 2 3 3 4 3" xfId="25444" xr:uid="{8A82FEAD-A47E-4CE3-9F86-5720E0698502}"/>
    <cellStyle name="Millares 2 4 2 3 3 5" xfId="12315" xr:uid="{00000000-0005-0000-0000-0000CB210000}"/>
    <cellStyle name="Millares 2 4 2 3 3 5 2" xfId="29820" xr:uid="{B7BC4470-A64B-442A-9435-B93093ECCE94}"/>
    <cellStyle name="Millares 2 4 2 3 3 6" xfId="21068" xr:uid="{CBFA1D9E-05F0-4E11-9714-757090D3D42F}"/>
    <cellStyle name="Millares 2 4 2 3 4" xfId="4106" xr:uid="{00000000-0005-0000-0000-0000CC210000}"/>
    <cellStyle name="Millares 2 4 2 3 4 2" xfId="6295" xr:uid="{00000000-0005-0000-0000-0000CD210000}"/>
    <cellStyle name="Millares 2 4 2 3 4 2 2" xfId="10672" xr:uid="{00000000-0005-0000-0000-0000CE210000}"/>
    <cellStyle name="Millares 2 4 2 3 4 2 2 2" xfId="19425" xr:uid="{00000000-0005-0000-0000-0000CF210000}"/>
    <cellStyle name="Millares 2 4 2 3 4 2 2 2 2" xfId="36930" xr:uid="{992011C8-1D85-46BA-B205-9808FE422EF9}"/>
    <cellStyle name="Millares 2 4 2 3 4 2 2 3" xfId="28178" xr:uid="{00B3BD75-E86C-4B34-A86A-99130162A7C0}"/>
    <cellStyle name="Millares 2 4 2 3 4 2 3" xfId="15049" xr:uid="{00000000-0005-0000-0000-0000D0210000}"/>
    <cellStyle name="Millares 2 4 2 3 4 2 3 2" xfId="32554" xr:uid="{C61F48A1-2387-4746-A71B-B4928E5A4B0F}"/>
    <cellStyle name="Millares 2 4 2 3 4 2 4" xfId="23802" xr:uid="{99348DFE-5FD9-4BA3-8548-E66EF99D26F1}"/>
    <cellStyle name="Millares 2 4 2 3 4 3" xfId="8484" xr:uid="{00000000-0005-0000-0000-0000D1210000}"/>
    <cellStyle name="Millares 2 4 2 3 4 3 2" xfId="17237" xr:uid="{00000000-0005-0000-0000-0000D2210000}"/>
    <cellStyle name="Millares 2 4 2 3 4 3 2 2" xfId="34742" xr:uid="{3BA34BEF-A545-482C-B75A-C43D5C19E3E6}"/>
    <cellStyle name="Millares 2 4 2 3 4 3 3" xfId="25990" xr:uid="{8E0FF126-8461-48CE-AB28-B05673BD775A}"/>
    <cellStyle name="Millares 2 4 2 3 4 4" xfId="12861" xr:uid="{00000000-0005-0000-0000-0000D3210000}"/>
    <cellStyle name="Millares 2 4 2 3 4 4 2" xfId="30366" xr:uid="{9422E367-B4CA-4F34-AF56-A8C8F4B48B06}"/>
    <cellStyle name="Millares 2 4 2 3 4 5" xfId="21614" xr:uid="{8BE9D95A-9697-46E0-877D-1E3F16CE1E49}"/>
    <cellStyle name="Millares 2 4 2 3 5" xfId="5201" xr:uid="{00000000-0005-0000-0000-0000D4210000}"/>
    <cellStyle name="Millares 2 4 2 3 5 2" xfId="9578" xr:uid="{00000000-0005-0000-0000-0000D5210000}"/>
    <cellStyle name="Millares 2 4 2 3 5 2 2" xfId="18331" xr:uid="{00000000-0005-0000-0000-0000D6210000}"/>
    <cellStyle name="Millares 2 4 2 3 5 2 2 2" xfId="35836" xr:uid="{8102A7E9-75E6-48A4-B6C7-EFEA16CF27FC}"/>
    <cellStyle name="Millares 2 4 2 3 5 2 3" xfId="27084" xr:uid="{FC210F90-1CDB-42A2-AA45-26C0C6A0DE79}"/>
    <cellStyle name="Millares 2 4 2 3 5 3" xfId="13955" xr:uid="{00000000-0005-0000-0000-0000D7210000}"/>
    <cellStyle name="Millares 2 4 2 3 5 3 2" xfId="31460" xr:uid="{7876D8FF-38C7-4ACA-9056-995B18F45AA0}"/>
    <cellStyle name="Millares 2 4 2 3 5 4" xfId="22708" xr:uid="{84C02125-16B9-43CE-AF4E-202EDF096522}"/>
    <cellStyle name="Millares 2 4 2 3 6" xfId="7390" xr:uid="{00000000-0005-0000-0000-0000D8210000}"/>
    <cellStyle name="Millares 2 4 2 3 6 2" xfId="16143" xr:uid="{00000000-0005-0000-0000-0000D9210000}"/>
    <cellStyle name="Millares 2 4 2 3 6 2 2" xfId="33648" xr:uid="{720CDA13-C178-4289-A0CE-CD2906F9D553}"/>
    <cellStyle name="Millares 2 4 2 3 6 3" xfId="24896" xr:uid="{F70D14A2-2C17-4D84-B2D7-7C6A00D97944}"/>
    <cellStyle name="Millares 2 4 2 3 7" xfId="11767" xr:uid="{00000000-0005-0000-0000-0000DA210000}"/>
    <cellStyle name="Millares 2 4 2 3 7 2" xfId="29272" xr:uid="{C391DC63-C836-4733-B556-4B86FC89D4D0}"/>
    <cellStyle name="Millares 2 4 2 3 8" xfId="20520" xr:uid="{0E209D69-8E0B-474E-BB8D-CF2E6796E805}"/>
    <cellStyle name="Millares 2 4 2 4" xfId="2890" xr:uid="{00000000-0005-0000-0000-0000DB210000}"/>
    <cellStyle name="Millares 2 4 2 4 2" xfId="3169" xr:uid="{00000000-0005-0000-0000-0000DC210000}"/>
    <cellStyle name="Millares 2 4 2 4 2 2" xfId="3722" xr:uid="{00000000-0005-0000-0000-0000DD210000}"/>
    <cellStyle name="Millares 2 4 2 4 2 2 2" xfId="4818" xr:uid="{00000000-0005-0000-0000-0000DE210000}"/>
    <cellStyle name="Millares 2 4 2 4 2 2 2 2" xfId="7007" xr:uid="{00000000-0005-0000-0000-0000DF210000}"/>
    <cellStyle name="Millares 2 4 2 4 2 2 2 2 2" xfId="11384" xr:uid="{00000000-0005-0000-0000-0000E0210000}"/>
    <cellStyle name="Millares 2 4 2 4 2 2 2 2 2 2" xfId="20137" xr:uid="{00000000-0005-0000-0000-0000E1210000}"/>
    <cellStyle name="Millares 2 4 2 4 2 2 2 2 2 2 2" xfId="37642" xr:uid="{ADF70CEA-E04B-40F2-A620-B2C76FC2C9B5}"/>
    <cellStyle name="Millares 2 4 2 4 2 2 2 2 2 3" xfId="28890" xr:uid="{56E27324-6B9B-41E9-8109-4234F88589C1}"/>
    <cellStyle name="Millares 2 4 2 4 2 2 2 2 3" xfId="15761" xr:uid="{00000000-0005-0000-0000-0000E2210000}"/>
    <cellStyle name="Millares 2 4 2 4 2 2 2 2 3 2" xfId="33266" xr:uid="{1E75DD48-0EB9-4154-AF61-193178ED5D12}"/>
    <cellStyle name="Millares 2 4 2 4 2 2 2 2 4" xfId="24514" xr:uid="{87C1976A-DA69-4A17-90D2-7E066D0CB5CD}"/>
    <cellStyle name="Millares 2 4 2 4 2 2 2 3" xfId="9196" xr:uid="{00000000-0005-0000-0000-0000E3210000}"/>
    <cellStyle name="Millares 2 4 2 4 2 2 2 3 2" xfId="17949" xr:uid="{00000000-0005-0000-0000-0000E4210000}"/>
    <cellStyle name="Millares 2 4 2 4 2 2 2 3 2 2" xfId="35454" xr:uid="{6AF6D2E1-953D-422E-82FE-42B65B9D206F}"/>
    <cellStyle name="Millares 2 4 2 4 2 2 2 3 3" xfId="26702" xr:uid="{29E6456B-46FC-4BC5-85BE-A66216AB24F6}"/>
    <cellStyle name="Millares 2 4 2 4 2 2 2 4" xfId="13573" xr:uid="{00000000-0005-0000-0000-0000E5210000}"/>
    <cellStyle name="Millares 2 4 2 4 2 2 2 4 2" xfId="31078" xr:uid="{67C1DD26-9BDD-42E4-8548-D53E1E7FBC6B}"/>
    <cellStyle name="Millares 2 4 2 4 2 2 2 5" xfId="22326" xr:uid="{89F45D4C-BF3A-44B4-8CD5-892A872456FA}"/>
    <cellStyle name="Millares 2 4 2 4 2 2 3" xfId="5913" xr:uid="{00000000-0005-0000-0000-0000E6210000}"/>
    <cellStyle name="Millares 2 4 2 4 2 2 3 2" xfId="10290" xr:uid="{00000000-0005-0000-0000-0000E7210000}"/>
    <cellStyle name="Millares 2 4 2 4 2 2 3 2 2" xfId="19043" xr:uid="{00000000-0005-0000-0000-0000E8210000}"/>
    <cellStyle name="Millares 2 4 2 4 2 2 3 2 2 2" xfId="36548" xr:uid="{4E36E8EF-4EEC-4C63-BC74-1153BDA4F848}"/>
    <cellStyle name="Millares 2 4 2 4 2 2 3 2 3" xfId="27796" xr:uid="{AB651FD2-78FE-431A-B349-E5BF3BD79722}"/>
    <cellStyle name="Millares 2 4 2 4 2 2 3 3" xfId="14667" xr:uid="{00000000-0005-0000-0000-0000E9210000}"/>
    <cellStyle name="Millares 2 4 2 4 2 2 3 3 2" xfId="32172" xr:uid="{7D4A5863-A63A-4F59-A719-E086F80DBD95}"/>
    <cellStyle name="Millares 2 4 2 4 2 2 3 4" xfId="23420" xr:uid="{0F526871-9085-4ED2-B12B-EC6152024CD4}"/>
    <cellStyle name="Millares 2 4 2 4 2 2 4" xfId="8102" xr:uid="{00000000-0005-0000-0000-0000EA210000}"/>
    <cellStyle name="Millares 2 4 2 4 2 2 4 2" xfId="16855" xr:uid="{00000000-0005-0000-0000-0000EB210000}"/>
    <cellStyle name="Millares 2 4 2 4 2 2 4 2 2" xfId="34360" xr:uid="{48554417-E4B8-4C99-9BB4-DB3A709295D3}"/>
    <cellStyle name="Millares 2 4 2 4 2 2 4 3" xfId="25608" xr:uid="{41B81C12-A245-442D-BCAF-01D10D1B2052}"/>
    <cellStyle name="Millares 2 4 2 4 2 2 5" xfId="12479" xr:uid="{00000000-0005-0000-0000-0000EC210000}"/>
    <cellStyle name="Millares 2 4 2 4 2 2 5 2" xfId="29984" xr:uid="{680061DC-4E36-4BDD-B4DE-B9B74D4526F9}"/>
    <cellStyle name="Millares 2 4 2 4 2 2 6" xfId="21232" xr:uid="{0168A73B-D4E2-4724-86FD-F61526CB4DFA}"/>
    <cellStyle name="Millares 2 4 2 4 2 3" xfId="4270" xr:uid="{00000000-0005-0000-0000-0000ED210000}"/>
    <cellStyle name="Millares 2 4 2 4 2 3 2" xfId="6459" xr:uid="{00000000-0005-0000-0000-0000EE210000}"/>
    <cellStyle name="Millares 2 4 2 4 2 3 2 2" xfId="10836" xr:uid="{00000000-0005-0000-0000-0000EF210000}"/>
    <cellStyle name="Millares 2 4 2 4 2 3 2 2 2" xfId="19589" xr:uid="{00000000-0005-0000-0000-0000F0210000}"/>
    <cellStyle name="Millares 2 4 2 4 2 3 2 2 2 2" xfId="37094" xr:uid="{7E87AEFE-B9DB-478F-B4B8-8EBB7A6E304A}"/>
    <cellStyle name="Millares 2 4 2 4 2 3 2 2 3" xfId="28342" xr:uid="{3D06EF3C-1EFA-45D9-B147-08294376EB0D}"/>
    <cellStyle name="Millares 2 4 2 4 2 3 2 3" xfId="15213" xr:uid="{00000000-0005-0000-0000-0000F1210000}"/>
    <cellStyle name="Millares 2 4 2 4 2 3 2 3 2" xfId="32718" xr:uid="{28BB805F-B7A1-4A8A-AD2E-E08872BDB0E2}"/>
    <cellStyle name="Millares 2 4 2 4 2 3 2 4" xfId="23966" xr:uid="{9C306628-05F0-4DCF-AA64-380302110642}"/>
    <cellStyle name="Millares 2 4 2 4 2 3 3" xfId="8648" xr:uid="{00000000-0005-0000-0000-0000F2210000}"/>
    <cellStyle name="Millares 2 4 2 4 2 3 3 2" xfId="17401" xr:uid="{00000000-0005-0000-0000-0000F3210000}"/>
    <cellStyle name="Millares 2 4 2 4 2 3 3 2 2" xfId="34906" xr:uid="{D461EB65-2932-4FA4-89DA-D8E685CA54B2}"/>
    <cellStyle name="Millares 2 4 2 4 2 3 3 3" xfId="26154" xr:uid="{17D39F19-5019-499B-9691-C4F83D285699}"/>
    <cellStyle name="Millares 2 4 2 4 2 3 4" xfId="13025" xr:uid="{00000000-0005-0000-0000-0000F4210000}"/>
    <cellStyle name="Millares 2 4 2 4 2 3 4 2" xfId="30530" xr:uid="{EF4D6DEE-9450-4139-95D8-1FF189509729}"/>
    <cellStyle name="Millares 2 4 2 4 2 3 5" xfId="21778" xr:uid="{904ADE33-E76E-4CE8-8FFF-AF092897425A}"/>
    <cellStyle name="Millares 2 4 2 4 2 4" xfId="5365" xr:uid="{00000000-0005-0000-0000-0000F5210000}"/>
    <cellStyle name="Millares 2 4 2 4 2 4 2" xfId="9742" xr:uid="{00000000-0005-0000-0000-0000F6210000}"/>
    <cellStyle name="Millares 2 4 2 4 2 4 2 2" xfId="18495" xr:uid="{00000000-0005-0000-0000-0000F7210000}"/>
    <cellStyle name="Millares 2 4 2 4 2 4 2 2 2" xfId="36000" xr:uid="{4F5184E2-8C95-4902-8A67-993D5371E3F1}"/>
    <cellStyle name="Millares 2 4 2 4 2 4 2 3" xfId="27248" xr:uid="{3CE4031D-6734-46B9-9707-D531E80751EC}"/>
    <cellStyle name="Millares 2 4 2 4 2 4 3" xfId="14119" xr:uid="{00000000-0005-0000-0000-0000F8210000}"/>
    <cellStyle name="Millares 2 4 2 4 2 4 3 2" xfId="31624" xr:uid="{FD3BBBE7-C05B-4C5F-B076-07C4525D0214}"/>
    <cellStyle name="Millares 2 4 2 4 2 4 4" xfId="22872" xr:uid="{39A7B1E9-468B-4143-B89C-C8F2284E9662}"/>
    <cellStyle name="Millares 2 4 2 4 2 5" xfId="7554" xr:uid="{00000000-0005-0000-0000-0000F9210000}"/>
    <cellStyle name="Millares 2 4 2 4 2 5 2" xfId="16307" xr:uid="{00000000-0005-0000-0000-0000FA210000}"/>
    <cellStyle name="Millares 2 4 2 4 2 5 2 2" xfId="33812" xr:uid="{3B49BC88-9404-40AA-B092-B357F5D08002}"/>
    <cellStyle name="Millares 2 4 2 4 2 5 3" xfId="25060" xr:uid="{FA4AD331-6CCF-4016-ABDA-C0883D268847}"/>
    <cellStyle name="Millares 2 4 2 4 2 6" xfId="11931" xr:uid="{00000000-0005-0000-0000-0000FB210000}"/>
    <cellStyle name="Millares 2 4 2 4 2 6 2" xfId="29436" xr:uid="{784B7B03-0820-4D96-B2DD-844728CBB403}"/>
    <cellStyle name="Millares 2 4 2 4 2 7" xfId="20684" xr:uid="{8B2343EB-222B-457B-8100-C597CDB3B5CE}"/>
    <cellStyle name="Millares 2 4 2 4 3" xfId="3448" xr:uid="{00000000-0005-0000-0000-0000FC210000}"/>
    <cellStyle name="Millares 2 4 2 4 3 2" xfId="4544" xr:uid="{00000000-0005-0000-0000-0000FD210000}"/>
    <cellStyle name="Millares 2 4 2 4 3 2 2" xfId="6733" xr:uid="{00000000-0005-0000-0000-0000FE210000}"/>
    <cellStyle name="Millares 2 4 2 4 3 2 2 2" xfId="11110" xr:uid="{00000000-0005-0000-0000-0000FF210000}"/>
    <cellStyle name="Millares 2 4 2 4 3 2 2 2 2" xfId="19863" xr:uid="{00000000-0005-0000-0000-000000220000}"/>
    <cellStyle name="Millares 2 4 2 4 3 2 2 2 2 2" xfId="37368" xr:uid="{38A9CABE-02C4-45D3-B401-033096F3B893}"/>
    <cellStyle name="Millares 2 4 2 4 3 2 2 2 3" xfId="28616" xr:uid="{B607D64F-CD2F-4618-9632-D8BA0EECB741}"/>
    <cellStyle name="Millares 2 4 2 4 3 2 2 3" xfId="15487" xr:uid="{00000000-0005-0000-0000-000001220000}"/>
    <cellStyle name="Millares 2 4 2 4 3 2 2 3 2" xfId="32992" xr:uid="{5E2F186A-F908-4BE2-9016-7B0FA8B9DA56}"/>
    <cellStyle name="Millares 2 4 2 4 3 2 2 4" xfId="24240" xr:uid="{4328F7AC-9686-407C-B9EF-2CA1F8E45BF4}"/>
    <cellStyle name="Millares 2 4 2 4 3 2 3" xfId="8922" xr:uid="{00000000-0005-0000-0000-000002220000}"/>
    <cellStyle name="Millares 2 4 2 4 3 2 3 2" xfId="17675" xr:uid="{00000000-0005-0000-0000-000003220000}"/>
    <cellStyle name="Millares 2 4 2 4 3 2 3 2 2" xfId="35180" xr:uid="{3BCCB266-BA04-4C6D-876F-5406950C8543}"/>
    <cellStyle name="Millares 2 4 2 4 3 2 3 3" xfId="26428" xr:uid="{02CE5A5F-623D-4C0B-AC3F-FB5A78756F08}"/>
    <cellStyle name="Millares 2 4 2 4 3 2 4" xfId="13299" xr:uid="{00000000-0005-0000-0000-000004220000}"/>
    <cellStyle name="Millares 2 4 2 4 3 2 4 2" xfId="30804" xr:uid="{36F434DC-2072-4227-9F49-57F826BC31E4}"/>
    <cellStyle name="Millares 2 4 2 4 3 2 5" xfId="22052" xr:uid="{688B1906-5A48-418D-B3C5-04F72AB2F9AC}"/>
    <cellStyle name="Millares 2 4 2 4 3 3" xfId="5639" xr:uid="{00000000-0005-0000-0000-000005220000}"/>
    <cellStyle name="Millares 2 4 2 4 3 3 2" xfId="10016" xr:uid="{00000000-0005-0000-0000-000006220000}"/>
    <cellStyle name="Millares 2 4 2 4 3 3 2 2" xfId="18769" xr:uid="{00000000-0005-0000-0000-000007220000}"/>
    <cellStyle name="Millares 2 4 2 4 3 3 2 2 2" xfId="36274" xr:uid="{95825E87-FAA9-4E19-830A-93A151CFF2E0}"/>
    <cellStyle name="Millares 2 4 2 4 3 3 2 3" xfId="27522" xr:uid="{ACB6493D-125E-4740-BA83-A666581E5DF9}"/>
    <cellStyle name="Millares 2 4 2 4 3 3 3" xfId="14393" xr:uid="{00000000-0005-0000-0000-000008220000}"/>
    <cellStyle name="Millares 2 4 2 4 3 3 3 2" xfId="31898" xr:uid="{2E126AB6-B08E-4D73-A045-DA6CD689B464}"/>
    <cellStyle name="Millares 2 4 2 4 3 3 4" xfId="23146" xr:uid="{D1FEB5AE-3EE6-437B-B689-7256CA032351}"/>
    <cellStyle name="Millares 2 4 2 4 3 4" xfId="7828" xr:uid="{00000000-0005-0000-0000-000009220000}"/>
    <cellStyle name="Millares 2 4 2 4 3 4 2" xfId="16581" xr:uid="{00000000-0005-0000-0000-00000A220000}"/>
    <cellStyle name="Millares 2 4 2 4 3 4 2 2" xfId="34086" xr:uid="{5FC47B3D-34AD-494C-95ED-59938A3F7D63}"/>
    <cellStyle name="Millares 2 4 2 4 3 4 3" xfId="25334" xr:uid="{CA65A60B-9F45-4D80-8C3E-A7D5185DF0E2}"/>
    <cellStyle name="Millares 2 4 2 4 3 5" xfId="12205" xr:uid="{00000000-0005-0000-0000-00000B220000}"/>
    <cellStyle name="Millares 2 4 2 4 3 5 2" xfId="29710" xr:uid="{E9C3F45F-6F0F-4110-8D9A-10EF8FD0C0CD}"/>
    <cellStyle name="Millares 2 4 2 4 3 6" xfId="20958" xr:uid="{A3F38BF1-1C09-4474-8BAE-28F023E5956A}"/>
    <cellStyle name="Millares 2 4 2 4 4" xfId="3996" xr:uid="{00000000-0005-0000-0000-00000C220000}"/>
    <cellStyle name="Millares 2 4 2 4 4 2" xfId="6185" xr:uid="{00000000-0005-0000-0000-00000D220000}"/>
    <cellStyle name="Millares 2 4 2 4 4 2 2" xfId="10562" xr:uid="{00000000-0005-0000-0000-00000E220000}"/>
    <cellStyle name="Millares 2 4 2 4 4 2 2 2" xfId="19315" xr:uid="{00000000-0005-0000-0000-00000F220000}"/>
    <cellStyle name="Millares 2 4 2 4 4 2 2 2 2" xfId="36820" xr:uid="{C729FE42-A537-40EB-BDB1-108354A310E9}"/>
    <cellStyle name="Millares 2 4 2 4 4 2 2 3" xfId="28068" xr:uid="{246F77DD-795B-4844-8C92-D1DF1C8E46D3}"/>
    <cellStyle name="Millares 2 4 2 4 4 2 3" xfId="14939" xr:uid="{00000000-0005-0000-0000-000010220000}"/>
    <cellStyle name="Millares 2 4 2 4 4 2 3 2" xfId="32444" xr:uid="{03A3822B-9FA2-48DD-8F20-0BFE6AF75AEE}"/>
    <cellStyle name="Millares 2 4 2 4 4 2 4" xfId="23692" xr:uid="{AEA61C6A-F2A7-48C0-AC4C-75E19AFECA96}"/>
    <cellStyle name="Millares 2 4 2 4 4 3" xfId="8374" xr:uid="{00000000-0005-0000-0000-000011220000}"/>
    <cellStyle name="Millares 2 4 2 4 4 3 2" xfId="17127" xr:uid="{00000000-0005-0000-0000-000012220000}"/>
    <cellStyle name="Millares 2 4 2 4 4 3 2 2" xfId="34632" xr:uid="{FCE1DA92-3913-483A-9258-CC97602B1CC2}"/>
    <cellStyle name="Millares 2 4 2 4 4 3 3" xfId="25880" xr:uid="{9DD001BC-9861-4490-941D-7FDED138C7A1}"/>
    <cellStyle name="Millares 2 4 2 4 4 4" xfId="12751" xr:uid="{00000000-0005-0000-0000-000013220000}"/>
    <cellStyle name="Millares 2 4 2 4 4 4 2" xfId="30256" xr:uid="{15824B6C-ABDF-4338-A1D6-235CAA122CB7}"/>
    <cellStyle name="Millares 2 4 2 4 4 5" xfId="21504" xr:uid="{763A0404-A635-466E-9A68-A629C7A7F7D2}"/>
    <cellStyle name="Millares 2 4 2 4 5" xfId="5091" xr:uid="{00000000-0005-0000-0000-000014220000}"/>
    <cellStyle name="Millares 2 4 2 4 5 2" xfId="9468" xr:uid="{00000000-0005-0000-0000-000015220000}"/>
    <cellStyle name="Millares 2 4 2 4 5 2 2" xfId="18221" xr:uid="{00000000-0005-0000-0000-000016220000}"/>
    <cellStyle name="Millares 2 4 2 4 5 2 2 2" xfId="35726" xr:uid="{99EBC2CA-FC6D-43B8-9811-2FB9FF87E5C5}"/>
    <cellStyle name="Millares 2 4 2 4 5 2 3" xfId="26974" xr:uid="{4F2E3199-0CEF-48AC-8059-4E9BCA2E22F8}"/>
    <cellStyle name="Millares 2 4 2 4 5 3" xfId="13845" xr:uid="{00000000-0005-0000-0000-000017220000}"/>
    <cellStyle name="Millares 2 4 2 4 5 3 2" xfId="31350" xr:uid="{FFAA05F1-3A5D-45EA-AA53-AD20EA2EDCC3}"/>
    <cellStyle name="Millares 2 4 2 4 5 4" xfId="22598" xr:uid="{CC2EE559-C7B0-4830-883C-DB71B60202C4}"/>
    <cellStyle name="Millares 2 4 2 4 6" xfId="7280" xr:uid="{00000000-0005-0000-0000-000018220000}"/>
    <cellStyle name="Millares 2 4 2 4 6 2" xfId="16033" xr:uid="{00000000-0005-0000-0000-000019220000}"/>
    <cellStyle name="Millares 2 4 2 4 6 2 2" xfId="33538" xr:uid="{BB88006C-7FC9-461D-A6B0-6015C841D63C}"/>
    <cellStyle name="Millares 2 4 2 4 6 3" xfId="24786" xr:uid="{E2D34F0A-A387-4DA0-A9BF-D2B19F3F205E}"/>
    <cellStyle name="Millares 2 4 2 4 7" xfId="11657" xr:uid="{00000000-0005-0000-0000-00001A220000}"/>
    <cellStyle name="Millares 2 4 2 4 7 2" xfId="29162" xr:uid="{AEC92FA0-FF20-439C-9001-D58205E3F6BD}"/>
    <cellStyle name="Millares 2 4 2 4 8" xfId="20410" xr:uid="{C201672C-61EF-43D2-958B-762C46C88533}"/>
    <cellStyle name="Millares 2 4 2 5" xfId="3119" xr:uid="{00000000-0005-0000-0000-00001B220000}"/>
    <cellStyle name="Millares 2 4 2 5 2" xfId="3673" xr:uid="{00000000-0005-0000-0000-00001C220000}"/>
    <cellStyle name="Millares 2 4 2 5 2 2" xfId="4769" xr:uid="{00000000-0005-0000-0000-00001D220000}"/>
    <cellStyle name="Millares 2 4 2 5 2 2 2" xfId="6958" xr:uid="{00000000-0005-0000-0000-00001E220000}"/>
    <cellStyle name="Millares 2 4 2 5 2 2 2 2" xfId="11335" xr:uid="{00000000-0005-0000-0000-00001F220000}"/>
    <cellStyle name="Millares 2 4 2 5 2 2 2 2 2" xfId="20088" xr:uid="{00000000-0005-0000-0000-000020220000}"/>
    <cellStyle name="Millares 2 4 2 5 2 2 2 2 2 2" xfId="37593" xr:uid="{8C16C41C-2C00-49DD-ACB6-8BAD8C51F133}"/>
    <cellStyle name="Millares 2 4 2 5 2 2 2 2 3" xfId="28841" xr:uid="{7D44A5EE-BBF7-483F-BD2E-5617B2AD8600}"/>
    <cellStyle name="Millares 2 4 2 5 2 2 2 3" xfId="15712" xr:uid="{00000000-0005-0000-0000-000021220000}"/>
    <cellStyle name="Millares 2 4 2 5 2 2 2 3 2" xfId="33217" xr:uid="{53E452DF-0146-43DE-B3AC-80A5532DE01F}"/>
    <cellStyle name="Millares 2 4 2 5 2 2 2 4" xfId="24465" xr:uid="{AF6E54E0-B6D9-440D-AF11-1ECF04DB53E3}"/>
    <cellStyle name="Millares 2 4 2 5 2 2 3" xfId="9147" xr:uid="{00000000-0005-0000-0000-000022220000}"/>
    <cellStyle name="Millares 2 4 2 5 2 2 3 2" xfId="17900" xr:uid="{00000000-0005-0000-0000-000023220000}"/>
    <cellStyle name="Millares 2 4 2 5 2 2 3 2 2" xfId="35405" xr:uid="{B47C29A8-6EFE-411C-91D6-372A6D4170A8}"/>
    <cellStyle name="Millares 2 4 2 5 2 2 3 3" xfId="26653" xr:uid="{00295FAB-5947-4D8B-BB13-BEDD2C266E84}"/>
    <cellStyle name="Millares 2 4 2 5 2 2 4" xfId="13524" xr:uid="{00000000-0005-0000-0000-000024220000}"/>
    <cellStyle name="Millares 2 4 2 5 2 2 4 2" xfId="31029" xr:uid="{0D376106-4EA1-4AA3-A732-4EE20DE5FDD9}"/>
    <cellStyle name="Millares 2 4 2 5 2 2 5" xfId="22277" xr:uid="{B15A6A5F-111B-43DC-8EDC-DB1DC59CC62B}"/>
    <cellStyle name="Millares 2 4 2 5 2 3" xfId="5864" xr:uid="{00000000-0005-0000-0000-000025220000}"/>
    <cellStyle name="Millares 2 4 2 5 2 3 2" xfId="10241" xr:uid="{00000000-0005-0000-0000-000026220000}"/>
    <cellStyle name="Millares 2 4 2 5 2 3 2 2" xfId="18994" xr:uid="{00000000-0005-0000-0000-000027220000}"/>
    <cellStyle name="Millares 2 4 2 5 2 3 2 2 2" xfId="36499" xr:uid="{57D52EE4-EA15-4849-8BCF-FE7A11D28238}"/>
    <cellStyle name="Millares 2 4 2 5 2 3 2 3" xfId="27747" xr:uid="{57522BB0-46BC-4278-8E67-A6F2E1F2C334}"/>
    <cellStyle name="Millares 2 4 2 5 2 3 3" xfId="14618" xr:uid="{00000000-0005-0000-0000-000028220000}"/>
    <cellStyle name="Millares 2 4 2 5 2 3 3 2" xfId="32123" xr:uid="{0F3858FC-5C73-428D-B67F-3C731F52CCEA}"/>
    <cellStyle name="Millares 2 4 2 5 2 3 4" xfId="23371" xr:uid="{26CAE594-F654-4990-8B2E-18E25195E038}"/>
    <cellStyle name="Millares 2 4 2 5 2 4" xfId="8053" xr:uid="{00000000-0005-0000-0000-000029220000}"/>
    <cellStyle name="Millares 2 4 2 5 2 4 2" xfId="16806" xr:uid="{00000000-0005-0000-0000-00002A220000}"/>
    <cellStyle name="Millares 2 4 2 5 2 4 2 2" xfId="34311" xr:uid="{A3B0D49A-C820-49CE-8A84-69F729B8F0DE}"/>
    <cellStyle name="Millares 2 4 2 5 2 4 3" xfId="25559" xr:uid="{EBCABF44-09D8-4216-BF79-75F932C2C7EF}"/>
    <cellStyle name="Millares 2 4 2 5 2 5" xfId="12430" xr:uid="{00000000-0005-0000-0000-00002B220000}"/>
    <cellStyle name="Millares 2 4 2 5 2 5 2" xfId="29935" xr:uid="{72B1360E-2DCB-46F9-B231-586A16062F10}"/>
    <cellStyle name="Millares 2 4 2 5 2 6" xfId="21183" xr:uid="{6688881A-172E-4EDC-A866-F378E5E369B1}"/>
    <cellStyle name="Millares 2 4 2 5 3" xfId="4221" xr:uid="{00000000-0005-0000-0000-00002C220000}"/>
    <cellStyle name="Millares 2 4 2 5 3 2" xfId="6410" xr:uid="{00000000-0005-0000-0000-00002D220000}"/>
    <cellStyle name="Millares 2 4 2 5 3 2 2" xfId="10787" xr:uid="{00000000-0005-0000-0000-00002E220000}"/>
    <cellStyle name="Millares 2 4 2 5 3 2 2 2" xfId="19540" xr:uid="{00000000-0005-0000-0000-00002F220000}"/>
    <cellStyle name="Millares 2 4 2 5 3 2 2 2 2" xfId="37045" xr:uid="{87547E71-E4EF-4806-BF52-C09A7483B5A1}"/>
    <cellStyle name="Millares 2 4 2 5 3 2 2 3" xfId="28293" xr:uid="{AB41A5A2-9D7E-4B9E-A547-721A673D134A}"/>
    <cellStyle name="Millares 2 4 2 5 3 2 3" xfId="15164" xr:uid="{00000000-0005-0000-0000-000030220000}"/>
    <cellStyle name="Millares 2 4 2 5 3 2 3 2" xfId="32669" xr:uid="{6903DE43-330D-4DEB-AC39-F2FF521BD66B}"/>
    <cellStyle name="Millares 2 4 2 5 3 2 4" xfId="23917" xr:uid="{69E96DD1-B091-40ED-8F40-4B70B758E672}"/>
    <cellStyle name="Millares 2 4 2 5 3 3" xfId="8599" xr:uid="{00000000-0005-0000-0000-000031220000}"/>
    <cellStyle name="Millares 2 4 2 5 3 3 2" xfId="17352" xr:uid="{00000000-0005-0000-0000-000032220000}"/>
    <cellStyle name="Millares 2 4 2 5 3 3 2 2" xfId="34857" xr:uid="{34E92E98-2929-460A-A7C8-77C621CCBD5C}"/>
    <cellStyle name="Millares 2 4 2 5 3 3 3" xfId="26105" xr:uid="{30D1D190-1853-4697-8AF0-9AFA0F7C490C}"/>
    <cellStyle name="Millares 2 4 2 5 3 4" xfId="12976" xr:uid="{00000000-0005-0000-0000-000033220000}"/>
    <cellStyle name="Millares 2 4 2 5 3 4 2" xfId="30481" xr:uid="{79E7F0CD-E308-4CC0-8CFF-FA23437F9288}"/>
    <cellStyle name="Millares 2 4 2 5 3 5" xfId="21729" xr:uid="{A3DCA65C-1AD0-4F84-B0C1-EF21FAFC2F22}"/>
    <cellStyle name="Millares 2 4 2 5 4" xfId="5316" xr:uid="{00000000-0005-0000-0000-000034220000}"/>
    <cellStyle name="Millares 2 4 2 5 4 2" xfId="9693" xr:uid="{00000000-0005-0000-0000-000035220000}"/>
    <cellStyle name="Millares 2 4 2 5 4 2 2" xfId="18446" xr:uid="{00000000-0005-0000-0000-000036220000}"/>
    <cellStyle name="Millares 2 4 2 5 4 2 2 2" xfId="35951" xr:uid="{9DB9B963-D976-4845-A2CA-CFDA07377246}"/>
    <cellStyle name="Millares 2 4 2 5 4 2 3" xfId="27199" xr:uid="{AF372965-84CC-4737-B6BC-92BCC885618C}"/>
    <cellStyle name="Millares 2 4 2 5 4 3" xfId="14070" xr:uid="{00000000-0005-0000-0000-000037220000}"/>
    <cellStyle name="Millares 2 4 2 5 4 3 2" xfId="31575" xr:uid="{23FFD94F-BFDD-4963-B03A-608E43256D28}"/>
    <cellStyle name="Millares 2 4 2 5 4 4" xfId="22823" xr:uid="{FB4D5E60-938A-4B83-B4F7-281CAB3D7557}"/>
    <cellStyle name="Millares 2 4 2 5 5" xfId="7505" xr:uid="{00000000-0005-0000-0000-000038220000}"/>
    <cellStyle name="Millares 2 4 2 5 5 2" xfId="16258" xr:uid="{00000000-0005-0000-0000-000039220000}"/>
    <cellStyle name="Millares 2 4 2 5 5 2 2" xfId="33763" xr:uid="{DDF1F15A-D8DC-4C7C-BA25-E1D0751A4980}"/>
    <cellStyle name="Millares 2 4 2 5 5 3" xfId="25011" xr:uid="{82436560-E021-43D0-B12E-E187802EEE33}"/>
    <cellStyle name="Millares 2 4 2 5 6" xfId="11882" xr:uid="{00000000-0005-0000-0000-00003A220000}"/>
    <cellStyle name="Millares 2 4 2 5 6 2" xfId="29387" xr:uid="{7B05FD31-74EB-414E-9858-AB9EF6D0EC5B}"/>
    <cellStyle name="Millares 2 4 2 5 7" xfId="20635" xr:uid="{3DFCCDCE-DA3B-4812-975C-303B6EE5305C}"/>
    <cellStyle name="Millares 2 4 2 6" xfId="3398" xr:uid="{00000000-0005-0000-0000-00003B220000}"/>
    <cellStyle name="Millares 2 4 2 6 2" xfId="4495" xr:uid="{00000000-0005-0000-0000-00003C220000}"/>
    <cellStyle name="Millares 2 4 2 6 2 2" xfId="6684" xr:uid="{00000000-0005-0000-0000-00003D220000}"/>
    <cellStyle name="Millares 2 4 2 6 2 2 2" xfId="11061" xr:uid="{00000000-0005-0000-0000-00003E220000}"/>
    <cellStyle name="Millares 2 4 2 6 2 2 2 2" xfId="19814" xr:uid="{00000000-0005-0000-0000-00003F220000}"/>
    <cellStyle name="Millares 2 4 2 6 2 2 2 2 2" xfId="37319" xr:uid="{B32B8CD2-3C1D-445A-97D4-8CCC93B394B8}"/>
    <cellStyle name="Millares 2 4 2 6 2 2 2 3" xfId="28567" xr:uid="{38C4EACE-3820-44CA-A9F4-B2B02977B2E0}"/>
    <cellStyle name="Millares 2 4 2 6 2 2 3" xfId="15438" xr:uid="{00000000-0005-0000-0000-000040220000}"/>
    <cellStyle name="Millares 2 4 2 6 2 2 3 2" xfId="32943" xr:uid="{99315A64-632D-49DE-94AB-C83B2D518214}"/>
    <cellStyle name="Millares 2 4 2 6 2 2 4" xfId="24191" xr:uid="{06559F00-088A-4093-A0FC-BE962E3C068B}"/>
    <cellStyle name="Millares 2 4 2 6 2 3" xfId="8873" xr:uid="{00000000-0005-0000-0000-000041220000}"/>
    <cellStyle name="Millares 2 4 2 6 2 3 2" xfId="17626" xr:uid="{00000000-0005-0000-0000-000042220000}"/>
    <cellStyle name="Millares 2 4 2 6 2 3 2 2" xfId="35131" xr:uid="{F2965D4A-B3C5-4862-80DC-467B0AE9D641}"/>
    <cellStyle name="Millares 2 4 2 6 2 3 3" xfId="26379" xr:uid="{B168DD2C-B0F4-4B78-AFBB-C19B997FA909}"/>
    <cellStyle name="Millares 2 4 2 6 2 4" xfId="13250" xr:uid="{00000000-0005-0000-0000-000043220000}"/>
    <cellStyle name="Millares 2 4 2 6 2 4 2" xfId="30755" xr:uid="{7CA8C6A7-E855-427F-9AA6-D492F3A5620C}"/>
    <cellStyle name="Millares 2 4 2 6 2 5" xfId="22003" xr:uid="{5918E6C1-8049-461A-BA78-F25E184342DC}"/>
    <cellStyle name="Millares 2 4 2 6 3" xfId="5590" xr:uid="{00000000-0005-0000-0000-000044220000}"/>
    <cellStyle name="Millares 2 4 2 6 3 2" xfId="9967" xr:uid="{00000000-0005-0000-0000-000045220000}"/>
    <cellStyle name="Millares 2 4 2 6 3 2 2" xfId="18720" xr:uid="{00000000-0005-0000-0000-000046220000}"/>
    <cellStyle name="Millares 2 4 2 6 3 2 2 2" xfId="36225" xr:uid="{9AC93E17-1A82-4A1E-B567-4886F5EA9FB0}"/>
    <cellStyle name="Millares 2 4 2 6 3 2 3" xfId="27473" xr:uid="{DF72D090-461C-409B-BF0D-0AD5FFDC39A7}"/>
    <cellStyle name="Millares 2 4 2 6 3 3" xfId="14344" xr:uid="{00000000-0005-0000-0000-000047220000}"/>
    <cellStyle name="Millares 2 4 2 6 3 3 2" xfId="31849" xr:uid="{EA91E2C0-22E0-4E90-8868-D82E3B4E5A07}"/>
    <cellStyle name="Millares 2 4 2 6 3 4" xfId="23097" xr:uid="{56E3FE38-85BF-446F-95EB-20AD90249878}"/>
    <cellStyle name="Millares 2 4 2 6 4" xfId="7779" xr:uid="{00000000-0005-0000-0000-000048220000}"/>
    <cellStyle name="Millares 2 4 2 6 4 2" xfId="16532" xr:uid="{00000000-0005-0000-0000-000049220000}"/>
    <cellStyle name="Millares 2 4 2 6 4 2 2" xfId="34037" xr:uid="{E1C243CD-AC7C-4A25-A4D6-E7347130DB94}"/>
    <cellStyle name="Millares 2 4 2 6 4 3" xfId="25285" xr:uid="{190CAF04-EDC4-4EAD-BCF2-2120E959EA7D}"/>
    <cellStyle name="Millares 2 4 2 6 5" xfId="12156" xr:uid="{00000000-0005-0000-0000-00004A220000}"/>
    <cellStyle name="Millares 2 4 2 6 5 2" xfId="29661" xr:uid="{170C797A-963B-4E12-BD8E-1104A601FECF}"/>
    <cellStyle name="Millares 2 4 2 6 6" xfId="20909" xr:uid="{FA27EF25-457C-45B0-B277-0459D487E064}"/>
    <cellStyle name="Millares 2 4 2 7" xfId="3948" xr:uid="{00000000-0005-0000-0000-00004B220000}"/>
    <cellStyle name="Millares 2 4 2 7 2" xfId="6137" xr:uid="{00000000-0005-0000-0000-00004C220000}"/>
    <cellStyle name="Millares 2 4 2 7 2 2" xfId="10514" xr:uid="{00000000-0005-0000-0000-00004D220000}"/>
    <cellStyle name="Millares 2 4 2 7 2 2 2" xfId="19267" xr:uid="{00000000-0005-0000-0000-00004E220000}"/>
    <cellStyle name="Millares 2 4 2 7 2 2 2 2" xfId="36772" xr:uid="{5CC03012-908F-4305-929A-22DDE987D37C}"/>
    <cellStyle name="Millares 2 4 2 7 2 2 3" xfId="28020" xr:uid="{7812A186-1FBF-4219-B9AD-530266D9BCF9}"/>
    <cellStyle name="Millares 2 4 2 7 2 3" xfId="14891" xr:uid="{00000000-0005-0000-0000-00004F220000}"/>
    <cellStyle name="Millares 2 4 2 7 2 3 2" xfId="32396" xr:uid="{4850F6AC-9BE5-4421-A324-6BBD0AD29257}"/>
    <cellStyle name="Millares 2 4 2 7 2 4" xfId="23644" xr:uid="{022A30D4-2A75-4840-BE0A-D7AF7FDF5AE5}"/>
    <cellStyle name="Millares 2 4 2 7 3" xfId="8326" xr:uid="{00000000-0005-0000-0000-000050220000}"/>
    <cellStyle name="Millares 2 4 2 7 3 2" xfId="17079" xr:uid="{00000000-0005-0000-0000-000051220000}"/>
    <cellStyle name="Millares 2 4 2 7 3 2 2" xfId="34584" xr:uid="{E6F4E3B2-EE2C-4CB4-BE02-DDF00805C076}"/>
    <cellStyle name="Millares 2 4 2 7 3 3" xfId="25832" xr:uid="{325CB696-DF4F-4D8A-8C21-76903F00B2DB}"/>
    <cellStyle name="Millares 2 4 2 7 4" xfId="12703" xr:uid="{00000000-0005-0000-0000-000052220000}"/>
    <cellStyle name="Millares 2 4 2 7 4 2" xfId="30208" xr:uid="{2E420371-EEC2-40FD-AED4-6C22F2C3B6A4}"/>
    <cellStyle name="Millares 2 4 2 7 5" xfId="21456" xr:uid="{98680A73-63F9-4AA8-AADC-D7DE9A7AAB47}"/>
    <cellStyle name="Millares 2 4 2 8" xfId="5043" xr:uid="{00000000-0005-0000-0000-000053220000}"/>
    <cellStyle name="Millares 2 4 2 8 2" xfId="9420" xr:uid="{00000000-0005-0000-0000-000054220000}"/>
    <cellStyle name="Millares 2 4 2 8 2 2" xfId="18173" xr:uid="{00000000-0005-0000-0000-000055220000}"/>
    <cellStyle name="Millares 2 4 2 8 2 2 2" xfId="35678" xr:uid="{8E3EE4FE-A89F-4570-8847-035BEF8750B3}"/>
    <cellStyle name="Millares 2 4 2 8 2 3" xfId="26926" xr:uid="{38634AC4-BFF3-43C8-AE41-8E84DD1541B9}"/>
    <cellStyle name="Millares 2 4 2 8 3" xfId="13797" xr:uid="{00000000-0005-0000-0000-000056220000}"/>
    <cellStyle name="Millares 2 4 2 8 3 2" xfId="31302" xr:uid="{D981F14E-B636-4B58-ACE6-5AD7BA8261D4}"/>
    <cellStyle name="Millares 2 4 2 8 4" xfId="22550" xr:uid="{1D68F6A1-242C-4373-B627-A9FBE311FB76}"/>
    <cellStyle name="Millares 2 4 2 9" xfId="7232" xr:uid="{00000000-0005-0000-0000-000057220000}"/>
    <cellStyle name="Millares 2 4 2 9 2" xfId="15985" xr:uid="{00000000-0005-0000-0000-000058220000}"/>
    <cellStyle name="Millares 2 4 2 9 2 2" xfId="33490" xr:uid="{823F1B14-BE39-4FCB-A7A8-B85DA9166BFF}"/>
    <cellStyle name="Millares 2 4 2 9 3" xfId="24738" xr:uid="{FF8854D6-BEF8-477E-A0DF-CD2D26A8DF18}"/>
    <cellStyle name="Millares 2 4 3" xfId="220" xr:uid="{00000000-0005-0000-0000-000059220000}"/>
    <cellStyle name="Millares 2 4 3 10" xfId="11610" xr:uid="{00000000-0005-0000-0000-00005A220000}"/>
    <cellStyle name="Millares 2 4 3 10 2" xfId="29115" xr:uid="{290623A8-8FE7-49F7-A821-5259AA1E4B71}"/>
    <cellStyle name="Millares 2 4 3 11" xfId="20363" xr:uid="{A459A490-2AE3-4659-BA9F-0210F14FAFAC}"/>
    <cellStyle name="Millares 2 4 3 2" xfId="2949" xr:uid="{00000000-0005-0000-0000-00005B220000}"/>
    <cellStyle name="Millares 2 4 3 2 2" xfId="3061" xr:uid="{00000000-0005-0000-0000-00005C220000}"/>
    <cellStyle name="Millares 2 4 3 2 2 2" xfId="3337" xr:uid="{00000000-0005-0000-0000-00005D220000}"/>
    <cellStyle name="Millares 2 4 3 2 2 2 2" xfId="3890" xr:uid="{00000000-0005-0000-0000-00005E220000}"/>
    <cellStyle name="Millares 2 4 3 2 2 2 2 2" xfId="4986" xr:uid="{00000000-0005-0000-0000-00005F220000}"/>
    <cellStyle name="Millares 2 4 3 2 2 2 2 2 2" xfId="7175" xr:uid="{00000000-0005-0000-0000-000060220000}"/>
    <cellStyle name="Millares 2 4 3 2 2 2 2 2 2 2" xfId="11552" xr:uid="{00000000-0005-0000-0000-000061220000}"/>
    <cellStyle name="Millares 2 4 3 2 2 2 2 2 2 2 2" xfId="20305" xr:uid="{00000000-0005-0000-0000-000062220000}"/>
    <cellStyle name="Millares 2 4 3 2 2 2 2 2 2 2 2 2" xfId="37810" xr:uid="{0F77A3DB-8DF0-4E4A-879E-515A99786135}"/>
    <cellStyle name="Millares 2 4 3 2 2 2 2 2 2 2 3" xfId="29058" xr:uid="{C929189F-AD5E-450C-8A90-5BE5BAA5FDE9}"/>
    <cellStyle name="Millares 2 4 3 2 2 2 2 2 2 3" xfId="15929" xr:uid="{00000000-0005-0000-0000-000063220000}"/>
    <cellStyle name="Millares 2 4 3 2 2 2 2 2 2 3 2" xfId="33434" xr:uid="{2D6C126B-6313-4EB7-BB0D-74E80CAC0EF5}"/>
    <cellStyle name="Millares 2 4 3 2 2 2 2 2 2 4" xfId="24682" xr:uid="{9EF661D1-4246-4C66-8972-2B269C460B08}"/>
    <cellStyle name="Millares 2 4 3 2 2 2 2 2 3" xfId="9364" xr:uid="{00000000-0005-0000-0000-000064220000}"/>
    <cellStyle name="Millares 2 4 3 2 2 2 2 2 3 2" xfId="18117" xr:uid="{00000000-0005-0000-0000-000065220000}"/>
    <cellStyle name="Millares 2 4 3 2 2 2 2 2 3 2 2" xfId="35622" xr:uid="{054EA02D-3F63-4B27-931F-9CBB14657B1E}"/>
    <cellStyle name="Millares 2 4 3 2 2 2 2 2 3 3" xfId="26870" xr:uid="{C7B16D68-F2CA-46D9-A612-6369BD91DB7A}"/>
    <cellStyle name="Millares 2 4 3 2 2 2 2 2 4" xfId="13741" xr:uid="{00000000-0005-0000-0000-000066220000}"/>
    <cellStyle name="Millares 2 4 3 2 2 2 2 2 4 2" xfId="31246" xr:uid="{D3A0506F-2408-4627-9959-4D784F22928C}"/>
    <cellStyle name="Millares 2 4 3 2 2 2 2 2 5" xfId="22494" xr:uid="{514DA223-B9CC-430E-BDC0-111A9B2EABFA}"/>
    <cellStyle name="Millares 2 4 3 2 2 2 2 3" xfId="6081" xr:uid="{00000000-0005-0000-0000-000067220000}"/>
    <cellStyle name="Millares 2 4 3 2 2 2 2 3 2" xfId="10458" xr:uid="{00000000-0005-0000-0000-000068220000}"/>
    <cellStyle name="Millares 2 4 3 2 2 2 2 3 2 2" xfId="19211" xr:uid="{00000000-0005-0000-0000-000069220000}"/>
    <cellStyle name="Millares 2 4 3 2 2 2 2 3 2 2 2" xfId="36716" xr:uid="{15568A87-AAC8-4989-B631-609E166EB167}"/>
    <cellStyle name="Millares 2 4 3 2 2 2 2 3 2 3" xfId="27964" xr:uid="{3239EC25-C98F-4885-A77E-BCFC17B1B5D0}"/>
    <cellStyle name="Millares 2 4 3 2 2 2 2 3 3" xfId="14835" xr:uid="{00000000-0005-0000-0000-00006A220000}"/>
    <cellStyle name="Millares 2 4 3 2 2 2 2 3 3 2" xfId="32340" xr:uid="{98FD46A2-2C09-433E-B658-4F6FAB4BBB8B}"/>
    <cellStyle name="Millares 2 4 3 2 2 2 2 3 4" xfId="23588" xr:uid="{33F53AB4-D3DF-44F9-A301-EDFAAFFCB7AD}"/>
    <cellStyle name="Millares 2 4 3 2 2 2 2 4" xfId="8270" xr:uid="{00000000-0005-0000-0000-00006B220000}"/>
    <cellStyle name="Millares 2 4 3 2 2 2 2 4 2" xfId="17023" xr:uid="{00000000-0005-0000-0000-00006C220000}"/>
    <cellStyle name="Millares 2 4 3 2 2 2 2 4 2 2" xfId="34528" xr:uid="{837EE328-B49A-4F14-94FA-E6D0225AA909}"/>
    <cellStyle name="Millares 2 4 3 2 2 2 2 4 3" xfId="25776" xr:uid="{D4270C38-1874-4BD1-9ADD-07A290FC3C6B}"/>
    <cellStyle name="Millares 2 4 3 2 2 2 2 5" xfId="12647" xr:uid="{00000000-0005-0000-0000-00006D220000}"/>
    <cellStyle name="Millares 2 4 3 2 2 2 2 5 2" xfId="30152" xr:uid="{F198316E-DF36-42C0-8924-F373BC35745C}"/>
    <cellStyle name="Millares 2 4 3 2 2 2 2 6" xfId="21400" xr:uid="{7C53FA12-0528-42C2-8A66-E4ED9E3662B2}"/>
    <cellStyle name="Millares 2 4 3 2 2 2 3" xfId="4438" xr:uid="{00000000-0005-0000-0000-00006E220000}"/>
    <cellStyle name="Millares 2 4 3 2 2 2 3 2" xfId="6627" xr:uid="{00000000-0005-0000-0000-00006F220000}"/>
    <cellStyle name="Millares 2 4 3 2 2 2 3 2 2" xfId="11004" xr:uid="{00000000-0005-0000-0000-000070220000}"/>
    <cellStyle name="Millares 2 4 3 2 2 2 3 2 2 2" xfId="19757" xr:uid="{00000000-0005-0000-0000-000071220000}"/>
    <cellStyle name="Millares 2 4 3 2 2 2 3 2 2 2 2" xfId="37262" xr:uid="{0442A266-01BB-4CCE-91E8-F925331B1B97}"/>
    <cellStyle name="Millares 2 4 3 2 2 2 3 2 2 3" xfId="28510" xr:uid="{36985E9A-AB78-4CE8-9975-10CF0FBC0A46}"/>
    <cellStyle name="Millares 2 4 3 2 2 2 3 2 3" xfId="15381" xr:uid="{00000000-0005-0000-0000-000072220000}"/>
    <cellStyle name="Millares 2 4 3 2 2 2 3 2 3 2" xfId="32886" xr:uid="{192CA63F-0CEC-4B6A-B131-63210D308A1D}"/>
    <cellStyle name="Millares 2 4 3 2 2 2 3 2 4" xfId="24134" xr:uid="{05ADAD94-5C15-455C-8271-D98C13DEC48E}"/>
    <cellStyle name="Millares 2 4 3 2 2 2 3 3" xfId="8816" xr:uid="{00000000-0005-0000-0000-000073220000}"/>
    <cellStyle name="Millares 2 4 3 2 2 2 3 3 2" xfId="17569" xr:uid="{00000000-0005-0000-0000-000074220000}"/>
    <cellStyle name="Millares 2 4 3 2 2 2 3 3 2 2" xfId="35074" xr:uid="{CC0D34AA-D5C7-4D6D-B56D-619CD397B7A7}"/>
    <cellStyle name="Millares 2 4 3 2 2 2 3 3 3" xfId="26322" xr:uid="{F564F978-F104-43E3-AC6B-9CCEBE87E216}"/>
    <cellStyle name="Millares 2 4 3 2 2 2 3 4" xfId="13193" xr:uid="{00000000-0005-0000-0000-000075220000}"/>
    <cellStyle name="Millares 2 4 3 2 2 2 3 4 2" xfId="30698" xr:uid="{33CB9009-2098-48E1-A132-3EE471051D62}"/>
    <cellStyle name="Millares 2 4 3 2 2 2 3 5" xfId="21946" xr:uid="{5DD73C87-6327-426D-A82B-308C22ED4458}"/>
    <cellStyle name="Millares 2 4 3 2 2 2 4" xfId="5533" xr:uid="{00000000-0005-0000-0000-000076220000}"/>
    <cellStyle name="Millares 2 4 3 2 2 2 4 2" xfId="9910" xr:uid="{00000000-0005-0000-0000-000077220000}"/>
    <cellStyle name="Millares 2 4 3 2 2 2 4 2 2" xfId="18663" xr:uid="{00000000-0005-0000-0000-000078220000}"/>
    <cellStyle name="Millares 2 4 3 2 2 2 4 2 2 2" xfId="36168" xr:uid="{003035E8-D3B8-4FBE-8F63-146D79B630F3}"/>
    <cellStyle name="Millares 2 4 3 2 2 2 4 2 3" xfId="27416" xr:uid="{B9386041-4C11-47A4-8F75-358DA6662B21}"/>
    <cellStyle name="Millares 2 4 3 2 2 2 4 3" xfId="14287" xr:uid="{00000000-0005-0000-0000-000079220000}"/>
    <cellStyle name="Millares 2 4 3 2 2 2 4 3 2" xfId="31792" xr:uid="{1A23100F-EE6E-4BD6-945A-B973AFCC5D3D}"/>
    <cellStyle name="Millares 2 4 3 2 2 2 4 4" xfId="23040" xr:uid="{D4109267-244B-424E-80F7-8C0CDF56C7F7}"/>
    <cellStyle name="Millares 2 4 3 2 2 2 5" xfId="7722" xr:uid="{00000000-0005-0000-0000-00007A220000}"/>
    <cellStyle name="Millares 2 4 3 2 2 2 5 2" xfId="16475" xr:uid="{00000000-0005-0000-0000-00007B220000}"/>
    <cellStyle name="Millares 2 4 3 2 2 2 5 2 2" xfId="33980" xr:uid="{4A930896-0DA6-4423-973C-7B816982BF72}"/>
    <cellStyle name="Millares 2 4 3 2 2 2 5 3" xfId="25228" xr:uid="{B74309E3-A6A4-4281-9A2C-490E9A01BD90}"/>
    <cellStyle name="Millares 2 4 3 2 2 2 6" xfId="12099" xr:uid="{00000000-0005-0000-0000-00007C220000}"/>
    <cellStyle name="Millares 2 4 3 2 2 2 6 2" xfId="29604" xr:uid="{1F8D4196-3C9A-4A28-AD4E-E6B9C129C0D2}"/>
    <cellStyle name="Millares 2 4 3 2 2 2 7" xfId="20852" xr:uid="{3ED6CD3E-FDC0-4C2C-9D6B-BA9B470902C1}"/>
    <cellStyle name="Millares 2 4 3 2 2 3" xfId="3616" xr:uid="{00000000-0005-0000-0000-00007D220000}"/>
    <cellStyle name="Millares 2 4 3 2 2 3 2" xfId="4712" xr:uid="{00000000-0005-0000-0000-00007E220000}"/>
    <cellStyle name="Millares 2 4 3 2 2 3 2 2" xfId="6901" xr:uid="{00000000-0005-0000-0000-00007F220000}"/>
    <cellStyle name="Millares 2 4 3 2 2 3 2 2 2" xfId="11278" xr:uid="{00000000-0005-0000-0000-000080220000}"/>
    <cellStyle name="Millares 2 4 3 2 2 3 2 2 2 2" xfId="20031" xr:uid="{00000000-0005-0000-0000-000081220000}"/>
    <cellStyle name="Millares 2 4 3 2 2 3 2 2 2 2 2" xfId="37536" xr:uid="{8DECC27A-D8CA-42DA-853A-CD589A07AA0B}"/>
    <cellStyle name="Millares 2 4 3 2 2 3 2 2 2 3" xfId="28784" xr:uid="{7AC57596-96AC-4FD0-A034-71D008457856}"/>
    <cellStyle name="Millares 2 4 3 2 2 3 2 2 3" xfId="15655" xr:uid="{00000000-0005-0000-0000-000082220000}"/>
    <cellStyle name="Millares 2 4 3 2 2 3 2 2 3 2" xfId="33160" xr:uid="{40E9DCD8-07BC-44B5-B0AB-D1EEF9DC101E}"/>
    <cellStyle name="Millares 2 4 3 2 2 3 2 2 4" xfId="24408" xr:uid="{E6143F1D-12AA-472A-B5EF-751075628F7E}"/>
    <cellStyle name="Millares 2 4 3 2 2 3 2 3" xfId="9090" xr:uid="{00000000-0005-0000-0000-000083220000}"/>
    <cellStyle name="Millares 2 4 3 2 2 3 2 3 2" xfId="17843" xr:uid="{00000000-0005-0000-0000-000084220000}"/>
    <cellStyle name="Millares 2 4 3 2 2 3 2 3 2 2" xfId="35348" xr:uid="{68E2D4A8-961A-429F-9692-23704E5C3596}"/>
    <cellStyle name="Millares 2 4 3 2 2 3 2 3 3" xfId="26596" xr:uid="{F4495EB3-E322-484B-B813-82F05969AAA5}"/>
    <cellStyle name="Millares 2 4 3 2 2 3 2 4" xfId="13467" xr:uid="{00000000-0005-0000-0000-000085220000}"/>
    <cellStyle name="Millares 2 4 3 2 2 3 2 4 2" xfId="30972" xr:uid="{3E1C9308-ECA5-49FF-AE79-5148734D913B}"/>
    <cellStyle name="Millares 2 4 3 2 2 3 2 5" xfId="22220" xr:uid="{D13D1113-2E64-47FC-A099-E8A69A9E777E}"/>
    <cellStyle name="Millares 2 4 3 2 2 3 3" xfId="5807" xr:uid="{00000000-0005-0000-0000-000086220000}"/>
    <cellStyle name="Millares 2 4 3 2 2 3 3 2" xfId="10184" xr:uid="{00000000-0005-0000-0000-000087220000}"/>
    <cellStyle name="Millares 2 4 3 2 2 3 3 2 2" xfId="18937" xr:uid="{00000000-0005-0000-0000-000088220000}"/>
    <cellStyle name="Millares 2 4 3 2 2 3 3 2 2 2" xfId="36442" xr:uid="{159CB221-18D4-4FD5-9C84-C23C0BA21F69}"/>
    <cellStyle name="Millares 2 4 3 2 2 3 3 2 3" xfId="27690" xr:uid="{86C8E3F2-361B-4C25-A343-471BDD02C664}"/>
    <cellStyle name="Millares 2 4 3 2 2 3 3 3" xfId="14561" xr:uid="{00000000-0005-0000-0000-000089220000}"/>
    <cellStyle name="Millares 2 4 3 2 2 3 3 3 2" xfId="32066" xr:uid="{443E6C27-66FE-40C7-BFA2-037457973172}"/>
    <cellStyle name="Millares 2 4 3 2 2 3 3 4" xfId="23314" xr:uid="{BA180E21-68E4-42F0-9581-13750653A15F}"/>
    <cellStyle name="Millares 2 4 3 2 2 3 4" xfId="7996" xr:uid="{00000000-0005-0000-0000-00008A220000}"/>
    <cellStyle name="Millares 2 4 3 2 2 3 4 2" xfId="16749" xr:uid="{00000000-0005-0000-0000-00008B220000}"/>
    <cellStyle name="Millares 2 4 3 2 2 3 4 2 2" xfId="34254" xr:uid="{CBC9147D-CB87-4F29-990D-9489B2C45F91}"/>
    <cellStyle name="Millares 2 4 3 2 2 3 4 3" xfId="25502" xr:uid="{358A38D5-E137-4489-8C91-2C8CD31F2A68}"/>
    <cellStyle name="Millares 2 4 3 2 2 3 5" xfId="12373" xr:uid="{00000000-0005-0000-0000-00008C220000}"/>
    <cellStyle name="Millares 2 4 3 2 2 3 5 2" xfId="29878" xr:uid="{1FE8C7AB-E240-484B-909B-D450578FF630}"/>
    <cellStyle name="Millares 2 4 3 2 2 3 6" xfId="21126" xr:uid="{AAC73E0E-296C-4F76-BD04-48D1C6A9337B}"/>
    <cellStyle name="Millares 2 4 3 2 2 4" xfId="4164" xr:uid="{00000000-0005-0000-0000-00008D220000}"/>
    <cellStyle name="Millares 2 4 3 2 2 4 2" xfId="6353" xr:uid="{00000000-0005-0000-0000-00008E220000}"/>
    <cellStyle name="Millares 2 4 3 2 2 4 2 2" xfId="10730" xr:uid="{00000000-0005-0000-0000-00008F220000}"/>
    <cellStyle name="Millares 2 4 3 2 2 4 2 2 2" xfId="19483" xr:uid="{00000000-0005-0000-0000-000090220000}"/>
    <cellStyle name="Millares 2 4 3 2 2 4 2 2 2 2" xfId="36988" xr:uid="{61F2136A-6A6C-4242-A2AC-03105CDB0CF0}"/>
    <cellStyle name="Millares 2 4 3 2 2 4 2 2 3" xfId="28236" xr:uid="{B956D05A-1D69-4C46-B115-FA0C258361D7}"/>
    <cellStyle name="Millares 2 4 3 2 2 4 2 3" xfId="15107" xr:uid="{00000000-0005-0000-0000-000091220000}"/>
    <cellStyle name="Millares 2 4 3 2 2 4 2 3 2" xfId="32612" xr:uid="{EBD5FB74-14A1-4F1B-9A4F-FB5C3389D052}"/>
    <cellStyle name="Millares 2 4 3 2 2 4 2 4" xfId="23860" xr:uid="{9D6405F0-5489-4023-A63D-0467F6C826C3}"/>
    <cellStyle name="Millares 2 4 3 2 2 4 3" xfId="8542" xr:uid="{00000000-0005-0000-0000-000092220000}"/>
    <cellStyle name="Millares 2 4 3 2 2 4 3 2" xfId="17295" xr:uid="{00000000-0005-0000-0000-000093220000}"/>
    <cellStyle name="Millares 2 4 3 2 2 4 3 2 2" xfId="34800" xr:uid="{C66A864E-2943-4668-BC00-4712A4C1377B}"/>
    <cellStyle name="Millares 2 4 3 2 2 4 3 3" xfId="26048" xr:uid="{22E95535-4954-4C02-91AE-DE015F509C93}"/>
    <cellStyle name="Millares 2 4 3 2 2 4 4" xfId="12919" xr:uid="{00000000-0005-0000-0000-000094220000}"/>
    <cellStyle name="Millares 2 4 3 2 2 4 4 2" xfId="30424" xr:uid="{6ECB7C29-F22F-42BF-AA39-64549A2F3AD1}"/>
    <cellStyle name="Millares 2 4 3 2 2 4 5" xfId="21672" xr:uid="{821651D3-1757-4555-987A-0534F284150A}"/>
    <cellStyle name="Millares 2 4 3 2 2 5" xfId="5259" xr:uid="{00000000-0005-0000-0000-000095220000}"/>
    <cellStyle name="Millares 2 4 3 2 2 5 2" xfId="9636" xr:uid="{00000000-0005-0000-0000-000096220000}"/>
    <cellStyle name="Millares 2 4 3 2 2 5 2 2" xfId="18389" xr:uid="{00000000-0005-0000-0000-000097220000}"/>
    <cellStyle name="Millares 2 4 3 2 2 5 2 2 2" xfId="35894" xr:uid="{C2C3493F-C281-4B4F-BB5B-DB98173B0269}"/>
    <cellStyle name="Millares 2 4 3 2 2 5 2 3" xfId="27142" xr:uid="{1506956E-5DA6-4CF4-8D62-AFCBB938FCD5}"/>
    <cellStyle name="Millares 2 4 3 2 2 5 3" xfId="14013" xr:uid="{00000000-0005-0000-0000-000098220000}"/>
    <cellStyle name="Millares 2 4 3 2 2 5 3 2" xfId="31518" xr:uid="{A6C89CD5-1095-4463-B1FA-9C32A773F108}"/>
    <cellStyle name="Millares 2 4 3 2 2 5 4" xfId="22766" xr:uid="{E5B58565-0DC2-4803-92C1-9CC9BFE5ABCC}"/>
    <cellStyle name="Millares 2 4 3 2 2 6" xfId="7448" xr:uid="{00000000-0005-0000-0000-000099220000}"/>
    <cellStyle name="Millares 2 4 3 2 2 6 2" xfId="16201" xr:uid="{00000000-0005-0000-0000-00009A220000}"/>
    <cellStyle name="Millares 2 4 3 2 2 6 2 2" xfId="33706" xr:uid="{6F1335DD-DCE8-4B09-80E2-F83AA64A6BCD}"/>
    <cellStyle name="Millares 2 4 3 2 2 6 3" xfId="24954" xr:uid="{F35DDB29-368C-4BBD-BB7A-EA0DC7BCC592}"/>
    <cellStyle name="Millares 2 4 3 2 2 7" xfId="11825" xr:uid="{00000000-0005-0000-0000-00009B220000}"/>
    <cellStyle name="Millares 2 4 3 2 2 7 2" xfId="29330" xr:uid="{D90FF470-ED11-42C6-9682-A8A6E54C7508}"/>
    <cellStyle name="Millares 2 4 3 2 2 8" xfId="20578" xr:uid="{EB03C2B1-D28E-45AE-9474-64D1758FD8EC}"/>
    <cellStyle name="Millares 2 4 3 2 3" xfId="3225" xr:uid="{00000000-0005-0000-0000-00009C220000}"/>
    <cellStyle name="Millares 2 4 3 2 3 2" xfId="3778" xr:uid="{00000000-0005-0000-0000-00009D220000}"/>
    <cellStyle name="Millares 2 4 3 2 3 2 2" xfId="4874" xr:uid="{00000000-0005-0000-0000-00009E220000}"/>
    <cellStyle name="Millares 2 4 3 2 3 2 2 2" xfId="7063" xr:uid="{00000000-0005-0000-0000-00009F220000}"/>
    <cellStyle name="Millares 2 4 3 2 3 2 2 2 2" xfId="11440" xr:uid="{00000000-0005-0000-0000-0000A0220000}"/>
    <cellStyle name="Millares 2 4 3 2 3 2 2 2 2 2" xfId="20193" xr:uid="{00000000-0005-0000-0000-0000A1220000}"/>
    <cellStyle name="Millares 2 4 3 2 3 2 2 2 2 2 2" xfId="37698" xr:uid="{B5981F3E-2E3C-4B97-AF38-2BEF325F7B28}"/>
    <cellStyle name="Millares 2 4 3 2 3 2 2 2 2 3" xfId="28946" xr:uid="{43388401-0BDA-4D34-810B-DB8F71D5900C}"/>
    <cellStyle name="Millares 2 4 3 2 3 2 2 2 3" xfId="15817" xr:uid="{00000000-0005-0000-0000-0000A2220000}"/>
    <cellStyle name="Millares 2 4 3 2 3 2 2 2 3 2" xfId="33322" xr:uid="{DBB15F80-7F72-4D26-B666-2553A25D7753}"/>
    <cellStyle name="Millares 2 4 3 2 3 2 2 2 4" xfId="24570" xr:uid="{5142ADAB-895D-4C30-A1FE-18D4AE5038FD}"/>
    <cellStyle name="Millares 2 4 3 2 3 2 2 3" xfId="9252" xr:uid="{00000000-0005-0000-0000-0000A3220000}"/>
    <cellStyle name="Millares 2 4 3 2 3 2 2 3 2" xfId="18005" xr:uid="{00000000-0005-0000-0000-0000A4220000}"/>
    <cellStyle name="Millares 2 4 3 2 3 2 2 3 2 2" xfId="35510" xr:uid="{EF57D91D-E15B-4B1D-A0AF-A50EDF8FEA14}"/>
    <cellStyle name="Millares 2 4 3 2 3 2 2 3 3" xfId="26758" xr:uid="{0132DD1A-4507-4F91-A65A-3D3C52DE172D}"/>
    <cellStyle name="Millares 2 4 3 2 3 2 2 4" xfId="13629" xr:uid="{00000000-0005-0000-0000-0000A5220000}"/>
    <cellStyle name="Millares 2 4 3 2 3 2 2 4 2" xfId="31134" xr:uid="{7E938185-2C8D-4202-BB76-BACB84BA7A38}"/>
    <cellStyle name="Millares 2 4 3 2 3 2 2 5" xfId="22382" xr:uid="{5ECF1E56-7FF2-4FC2-9C67-13C1BABE284D}"/>
    <cellStyle name="Millares 2 4 3 2 3 2 3" xfId="5969" xr:uid="{00000000-0005-0000-0000-0000A6220000}"/>
    <cellStyle name="Millares 2 4 3 2 3 2 3 2" xfId="10346" xr:uid="{00000000-0005-0000-0000-0000A7220000}"/>
    <cellStyle name="Millares 2 4 3 2 3 2 3 2 2" xfId="19099" xr:uid="{00000000-0005-0000-0000-0000A8220000}"/>
    <cellStyle name="Millares 2 4 3 2 3 2 3 2 2 2" xfId="36604" xr:uid="{D42C7EE5-417E-4C72-A758-9BAA093F73F0}"/>
    <cellStyle name="Millares 2 4 3 2 3 2 3 2 3" xfId="27852" xr:uid="{0012EF44-1C33-4ECD-B7FF-A2FB7438305D}"/>
    <cellStyle name="Millares 2 4 3 2 3 2 3 3" xfId="14723" xr:uid="{00000000-0005-0000-0000-0000A9220000}"/>
    <cellStyle name="Millares 2 4 3 2 3 2 3 3 2" xfId="32228" xr:uid="{8EACFF77-2918-4091-B19D-A0FF20A909B8}"/>
    <cellStyle name="Millares 2 4 3 2 3 2 3 4" xfId="23476" xr:uid="{2CC4D8AA-CB97-4FB9-B5EF-D186430D79D8}"/>
    <cellStyle name="Millares 2 4 3 2 3 2 4" xfId="8158" xr:uid="{00000000-0005-0000-0000-0000AA220000}"/>
    <cellStyle name="Millares 2 4 3 2 3 2 4 2" xfId="16911" xr:uid="{00000000-0005-0000-0000-0000AB220000}"/>
    <cellStyle name="Millares 2 4 3 2 3 2 4 2 2" xfId="34416" xr:uid="{85CA3E4A-AD0A-4CA8-9CB8-21B4E9906E89}"/>
    <cellStyle name="Millares 2 4 3 2 3 2 4 3" xfId="25664" xr:uid="{D9328ACF-F8A0-4889-A756-434E0DABD066}"/>
    <cellStyle name="Millares 2 4 3 2 3 2 5" xfId="12535" xr:uid="{00000000-0005-0000-0000-0000AC220000}"/>
    <cellStyle name="Millares 2 4 3 2 3 2 5 2" xfId="30040" xr:uid="{5B2B1E30-F4CD-4F2D-A534-2CF7C28FB568}"/>
    <cellStyle name="Millares 2 4 3 2 3 2 6" xfId="21288" xr:uid="{17B0AAF5-183A-48E9-A4CA-35B25E221613}"/>
    <cellStyle name="Millares 2 4 3 2 3 3" xfId="4326" xr:uid="{00000000-0005-0000-0000-0000AD220000}"/>
    <cellStyle name="Millares 2 4 3 2 3 3 2" xfId="6515" xr:uid="{00000000-0005-0000-0000-0000AE220000}"/>
    <cellStyle name="Millares 2 4 3 2 3 3 2 2" xfId="10892" xr:uid="{00000000-0005-0000-0000-0000AF220000}"/>
    <cellStyle name="Millares 2 4 3 2 3 3 2 2 2" xfId="19645" xr:uid="{00000000-0005-0000-0000-0000B0220000}"/>
    <cellStyle name="Millares 2 4 3 2 3 3 2 2 2 2" xfId="37150" xr:uid="{71D0F7D0-B67D-43AE-A756-06C351334AD1}"/>
    <cellStyle name="Millares 2 4 3 2 3 3 2 2 3" xfId="28398" xr:uid="{97355865-9DD7-477A-AF51-45323DD060C6}"/>
    <cellStyle name="Millares 2 4 3 2 3 3 2 3" xfId="15269" xr:uid="{00000000-0005-0000-0000-0000B1220000}"/>
    <cellStyle name="Millares 2 4 3 2 3 3 2 3 2" xfId="32774" xr:uid="{70F02F88-EF11-4ED1-8422-828C3C2F68A9}"/>
    <cellStyle name="Millares 2 4 3 2 3 3 2 4" xfId="24022" xr:uid="{4FACE98A-A1D7-4226-9220-905AED537AAB}"/>
    <cellStyle name="Millares 2 4 3 2 3 3 3" xfId="8704" xr:uid="{00000000-0005-0000-0000-0000B2220000}"/>
    <cellStyle name="Millares 2 4 3 2 3 3 3 2" xfId="17457" xr:uid="{00000000-0005-0000-0000-0000B3220000}"/>
    <cellStyle name="Millares 2 4 3 2 3 3 3 2 2" xfId="34962" xr:uid="{B2507B10-6C12-4F45-A3A3-6F6CC77503A4}"/>
    <cellStyle name="Millares 2 4 3 2 3 3 3 3" xfId="26210" xr:uid="{B44E6F5E-4B59-4020-AD91-C3CC9933A7D3}"/>
    <cellStyle name="Millares 2 4 3 2 3 3 4" xfId="13081" xr:uid="{00000000-0005-0000-0000-0000B4220000}"/>
    <cellStyle name="Millares 2 4 3 2 3 3 4 2" xfId="30586" xr:uid="{F9CDCF13-4E16-4942-9D50-DF542ADD7666}"/>
    <cellStyle name="Millares 2 4 3 2 3 3 5" xfId="21834" xr:uid="{24EC649F-B320-41DC-BC72-C637D04FE51E}"/>
    <cellStyle name="Millares 2 4 3 2 3 4" xfId="5421" xr:uid="{00000000-0005-0000-0000-0000B5220000}"/>
    <cellStyle name="Millares 2 4 3 2 3 4 2" xfId="9798" xr:uid="{00000000-0005-0000-0000-0000B6220000}"/>
    <cellStyle name="Millares 2 4 3 2 3 4 2 2" xfId="18551" xr:uid="{00000000-0005-0000-0000-0000B7220000}"/>
    <cellStyle name="Millares 2 4 3 2 3 4 2 2 2" xfId="36056" xr:uid="{BEF5BF72-9687-4057-BBB1-A0FFA976040D}"/>
    <cellStyle name="Millares 2 4 3 2 3 4 2 3" xfId="27304" xr:uid="{CBDA94EC-20BF-40B1-B4E7-C9DA6C336A08}"/>
    <cellStyle name="Millares 2 4 3 2 3 4 3" xfId="14175" xr:uid="{00000000-0005-0000-0000-0000B8220000}"/>
    <cellStyle name="Millares 2 4 3 2 3 4 3 2" xfId="31680" xr:uid="{3B02189C-3BC1-4369-85A9-80DB0E1BF59C}"/>
    <cellStyle name="Millares 2 4 3 2 3 4 4" xfId="22928" xr:uid="{92D5A0F9-5A91-47D1-9DAB-5314007B827C}"/>
    <cellStyle name="Millares 2 4 3 2 3 5" xfId="7610" xr:uid="{00000000-0005-0000-0000-0000B9220000}"/>
    <cellStyle name="Millares 2 4 3 2 3 5 2" xfId="16363" xr:uid="{00000000-0005-0000-0000-0000BA220000}"/>
    <cellStyle name="Millares 2 4 3 2 3 5 2 2" xfId="33868" xr:uid="{F19EE4D3-8955-446D-A02E-DE2E75BFCD80}"/>
    <cellStyle name="Millares 2 4 3 2 3 5 3" xfId="25116" xr:uid="{7E03B0D2-7173-466A-9C79-8EF369216D97}"/>
    <cellStyle name="Millares 2 4 3 2 3 6" xfId="11987" xr:uid="{00000000-0005-0000-0000-0000BB220000}"/>
    <cellStyle name="Millares 2 4 3 2 3 6 2" xfId="29492" xr:uid="{90A08C45-1E59-4313-95B0-F51C3725198D}"/>
    <cellStyle name="Millares 2 4 3 2 3 7" xfId="20740" xr:uid="{57D533FA-B4E1-4605-892B-CBEED479F465}"/>
    <cellStyle name="Millares 2 4 3 2 4" xfId="3504" xr:uid="{00000000-0005-0000-0000-0000BC220000}"/>
    <cellStyle name="Millares 2 4 3 2 4 2" xfId="4600" xr:uid="{00000000-0005-0000-0000-0000BD220000}"/>
    <cellStyle name="Millares 2 4 3 2 4 2 2" xfId="6789" xr:uid="{00000000-0005-0000-0000-0000BE220000}"/>
    <cellStyle name="Millares 2 4 3 2 4 2 2 2" xfId="11166" xr:uid="{00000000-0005-0000-0000-0000BF220000}"/>
    <cellStyle name="Millares 2 4 3 2 4 2 2 2 2" xfId="19919" xr:uid="{00000000-0005-0000-0000-0000C0220000}"/>
    <cellStyle name="Millares 2 4 3 2 4 2 2 2 2 2" xfId="37424" xr:uid="{2603C84E-AE0F-41E9-BE38-58CD0D145FA8}"/>
    <cellStyle name="Millares 2 4 3 2 4 2 2 2 3" xfId="28672" xr:uid="{FCD10492-B911-4DED-BAF6-557348FB8029}"/>
    <cellStyle name="Millares 2 4 3 2 4 2 2 3" xfId="15543" xr:uid="{00000000-0005-0000-0000-0000C1220000}"/>
    <cellStyle name="Millares 2 4 3 2 4 2 2 3 2" xfId="33048" xr:uid="{F162EBCF-D1DF-45C0-8D6E-F19AD427366A}"/>
    <cellStyle name="Millares 2 4 3 2 4 2 2 4" xfId="24296" xr:uid="{FA6E468A-DCD4-4988-A17E-3E281D1567B4}"/>
    <cellStyle name="Millares 2 4 3 2 4 2 3" xfId="8978" xr:uid="{00000000-0005-0000-0000-0000C2220000}"/>
    <cellStyle name="Millares 2 4 3 2 4 2 3 2" xfId="17731" xr:uid="{00000000-0005-0000-0000-0000C3220000}"/>
    <cellStyle name="Millares 2 4 3 2 4 2 3 2 2" xfId="35236" xr:uid="{FF14884B-4D7E-4836-83FC-0143EE295E5C}"/>
    <cellStyle name="Millares 2 4 3 2 4 2 3 3" xfId="26484" xr:uid="{AD26EE7D-B049-4EAE-94C8-679B31AD226D}"/>
    <cellStyle name="Millares 2 4 3 2 4 2 4" xfId="13355" xr:uid="{00000000-0005-0000-0000-0000C4220000}"/>
    <cellStyle name="Millares 2 4 3 2 4 2 4 2" xfId="30860" xr:uid="{EDA9C85E-E2F4-4E44-A8D2-F4C489DCF94C}"/>
    <cellStyle name="Millares 2 4 3 2 4 2 5" xfId="22108" xr:uid="{3C575802-7D1F-4406-9673-42CD3B42473A}"/>
    <cellStyle name="Millares 2 4 3 2 4 3" xfId="5695" xr:uid="{00000000-0005-0000-0000-0000C5220000}"/>
    <cellStyle name="Millares 2 4 3 2 4 3 2" xfId="10072" xr:uid="{00000000-0005-0000-0000-0000C6220000}"/>
    <cellStyle name="Millares 2 4 3 2 4 3 2 2" xfId="18825" xr:uid="{00000000-0005-0000-0000-0000C7220000}"/>
    <cellStyle name="Millares 2 4 3 2 4 3 2 2 2" xfId="36330" xr:uid="{3E4545FF-708F-4E6A-9C2A-DA615EE7A3D2}"/>
    <cellStyle name="Millares 2 4 3 2 4 3 2 3" xfId="27578" xr:uid="{59FE47A3-4A02-4C62-9FB9-8A41BE6E0B37}"/>
    <cellStyle name="Millares 2 4 3 2 4 3 3" xfId="14449" xr:uid="{00000000-0005-0000-0000-0000C8220000}"/>
    <cellStyle name="Millares 2 4 3 2 4 3 3 2" xfId="31954" xr:uid="{469571AF-44A5-4B8D-94EE-C85CC8936019}"/>
    <cellStyle name="Millares 2 4 3 2 4 3 4" xfId="23202" xr:uid="{0AE9CA17-5782-45B0-9EBF-C5E0A6AE93D1}"/>
    <cellStyle name="Millares 2 4 3 2 4 4" xfId="7884" xr:uid="{00000000-0005-0000-0000-0000C9220000}"/>
    <cellStyle name="Millares 2 4 3 2 4 4 2" xfId="16637" xr:uid="{00000000-0005-0000-0000-0000CA220000}"/>
    <cellStyle name="Millares 2 4 3 2 4 4 2 2" xfId="34142" xr:uid="{BA556D7B-A0D4-4D56-B676-AF45EF2AEB85}"/>
    <cellStyle name="Millares 2 4 3 2 4 4 3" xfId="25390" xr:uid="{BB15DA15-09FE-434F-B27C-8104F0692DB4}"/>
    <cellStyle name="Millares 2 4 3 2 4 5" xfId="12261" xr:uid="{00000000-0005-0000-0000-0000CB220000}"/>
    <cellStyle name="Millares 2 4 3 2 4 5 2" xfId="29766" xr:uid="{C3705D98-B283-4C2D-ABA7-70C38D1865FC}"/>
    <cellStyle name="Millares 2 4 3 2 4 6" xfId="21014" xr:uid="{5705A4FA-EF5D-4F8A-ACF2-398717EF7833}"/>
    <cellStyle name="Millares 2 4 3 2 5" xfId="4052" xr:uid="{00000000-0005-0000-0000-0000CC220000}"/>
    <cellStyle name="Millares 2 4 3 2 5 2" xfId="6241" xr:uid="{00000000-0005-0000-0000-0000CD220000}"/>
    <cellStyle name="Millares 2 4 3 2 5 2 2" xfId="10618" xr:uid="{00000000-0005-0000-0000-0000CE220000}"/>
    <cellStyle name="Millares 2 4 3 2 5 2 2 2" xfId="19371" xr:uid="{00000000-0005-0000-0000-0000CF220000}"/>
    <cellStyle name="Millares 2 4 3 2 5 2 2 2 2" xfId="36876" xr:uid="{FB68A435-335E-4A4A-8B8D-34CB2DF16DA2}"/>
    <cellStyle name="Millares 2 4 3 2 5 2 2 3" xfId="28124" xr:uid="{ABA0C9A7-B3D0-4805-B4B8-32323EFED8D7}"/>
    <cellStyle name="Millares 2 4 3 2 5 2 3" xfId="14995" xr:uid="{00000000-0005-0000-0000-0000D0220000}"/>
    <cellStyle name="Millares 2 4 3 2 5 2 3 2" xfId="32500" xr:uid="{D7E17D8C-E095-436D-97B4-EFA50B34E04E}"/>
    <cellStyle name="Millares 2 4 3 2 5 2 4" xfId="23748" xr:uid="{E52074B6-8E70-439A-9965-E920826823EE}"/>
    <cellStyle name="Millares 2 4 3 2 5 3" xfId="8430" xr:uid="{00000000-0005-0000-0000-0000D1220000}"/>
    <cellStyle name="Millares 2 4 3 2 5 3 2" xfId="17183" xr:uid="{00000000-0005-0000-0000-0000D2220000}"/>
    <cellStyle name="Millares 2 4 3 2 5 3 2 2" xfId="34688" xr:uid="{1BBFEBE5-D28F-49D2-AD13-E23349EF1B1C}"/>
    <cellStyle name="Millares 2 4 3 2 5 3 3" xfId="25936" xr:uid="{1D79CC60-0412-431A-93C1-86094F315640}"/>
    <cellStyle name="Millares 2 4 3 2 5 4" xfId="12807" xr:uid="{00000000-0005-0000-0000-0000D3220000}"/>
    <cellStyle name="Millares 2 4 3 2 5 4 2" xfId="30312" xr:uid="{63BC0569-4FF5-4B38-9231-ADF4E2ECFD36}"/>
    <cellStyle name="Millares 2 4 3 2 5 5" xfId="21560" xr:uid="{E50166E0-6FEA-4F0F-940E-4BA60BE132C1}"/>
    <cellStyle name="Millares 2 4 3 2 6" xfId="5147" xr:uid="{00000000-0005-0000-0000-0000D4220000}"/>
    <cellStyle name="Millares 2 4 3 2 6 2" xfId="9524" xr:uid="{00000000-0005-0000-0000-0000D5220000}"/>
    <cellStyle name="Millares 2 4 3 2 6 2 2" xfId="18277" xr:uid="{00000000-0005-0000-0000-0000D6220000}"/>
    <cellStyle name="Millares 2 4 3 2 6 2 2 2" xfId="35782" xr:uid="{1CBB3216-73AE-4ACD-BDF5-FAF8B4E144E7}"/>
    <cellStyle name="Millares 2 4 3 2 6 2 3" xfId="27030" xr:uid="{97A23A30-B809-4198-8749-49B6614521A8}"/>
    <cellStyle name="Millares 2 4 3 2 6 3" xfId="13901" xr:uid="{00000000-0005-0000-0000-0000D7220000}"/>
    <cellStyle name="Millares 2 4 3 2 6 3 2" xfId="31406" xr:uid="{77FEF212-DD39-457E-8E5A-C5BD074EDAF8}"/>
    <cellStyle name="Millares 2 4 3 2 6 4" xfId="22654" xr:uid="{472D1016-5955-4749-883D-EE108D3C0F8D}"/>
    <cellStyle name="Millares 2 4 3 2 7" xfId="7336" xr:uid="{00000000-0005-0000-0000-0000D8220000}"/>
    <cellStyle name="Millares 2 4 3 2 7 2" xfId="16089" xr:uid="{00000000-0005-0000-0000-0000D9220000}"/>
    <cellStyle name="Millares 2 4 3 2 7 2 2" xfId="33594" xr:uid="{65A84F38-15CF-482C-B4AE-22D9C3F3B3B2}"/>
    <cellStyle name="Millares 2 4 3 2 7 3" xfId="24842" xr:uid="{A5D07A24-AB0A-4BA5-B112-B5EF7439ED55}"/>
    <cellStyle name="Millares 2 4 3 2 8" xfId="11713" xr:uid="{00000000-0005-0000-0000-0000DA220000}"/>
    <cellStyle name="Millares 2 4 3 2 8 2" xfId="29218" xr:uid="{97661721-CDE0-423F-9B9E-8AFF4B697A5C}"/>
    <cellStyle name="Millares 2 4 3 2 9" xfId="20466" xr:uid="{B9379251-6F0D-4B01-981E-31F25F738F11}"/>
    <cellStyle name="Millares 2 4 3 3" xfId="3004" xr:uid="{00000000-0005-0000-0000-0000DB220000}"/>
    <cellStyle name="Millares 2 4 3 3 2" xfId="3280" xr:uid="{00000000-0005-0000-0000-0000DC220000}"/>
    <cellStyle name="Millares 2 4 3 3 2 2" xfId="3833" xr:uid="{00000000-0005-0000-0000-0000DD220000}"/>
    <cellStyle name="Millares 2 4 3 3 2 2 2" xfId="4929" xr:uid="{00000000-0005-0000-0000-0000DE220000}"/>
    <cellStyle name="Millares 2 4 3 3 2 2 2 2" xfId="7118" xr:uid="{00000000-0005-0000-0000-0000DF220000}"/>
    <cellStyle name="Millares 2 4 3 3 2 2 2 2 2" xfId="11495" xr:uid="{00000000-0005-0000-0000-0000E0220000}"/>
    <cellStyle name="Millares 2 4 3 3 2 2 2 2 2 2" xfId="20248" xr:uid="{00000000-0005-0000-0000-0000E1220000}"/>
    <cellStyle name="Millares 2 4 3 3 2 2 2 2 2 2 2" xfId="37753" xr:uid="{802B07C7-0C10-4DAF-A80E-265803176182}"/>
    <cellStyle name="Millares 2 4 3 3 2 2 2 2 2 3" xfId="29001" xr:uid="{74B20156-591D-4F46-A6EB-50D42EED7CA2}"/>
    <cellStyle name="Millares 2 4 3 3 2 2 2 2 3" xfId="15872" xr:uid="{00000000-0005-0000-0000-0000E2220000}"/>
    <cellStyle name="Millares 2 4 3 3 2 2 2 2 3 2" xfId="33377" xr:uid="{DDC0CA92-CC18-46C8-A9D7-69B6EC9A76B2}"/>
    <cellStyle name="Millares 2 4 3 3 2 2 2 2 4" xfId="24625" xr:uid="{4B3E6FBF-3621-4261-874A-AC45BABDB1E1}"/>
    <cellStyle name="Millares 2 4 3 3 2 2 2 3" xfId="9307" xr:uid="{00000000-0005-0000-0000-0000E3220000}"/>
    <cellStyle name="Millares 2 4 3 3 2 2 2 3 2" xfId="18060" xr:uid="{00000000-0005-0000-0000-0000E4220000}"/>
    <cellStyle name="Millares 2 4 3 3 2 2 2 3 2 2" xfId="35565" xr:uid="{90961800-86C3-4019-98E6-6EA901497EC2}"/>
    <cellStyle name="Millares 2 4 3 3 2 2 2 3 3" xfId="26813" xr:uid="{76189D7F-7594-49F4-93B3-352E9DF84E9F}"/>
    <cellStyle name="Millares 2 4 3 3 2 2 2 4" xfId="13684" xr:uid="{00000000-0005-0000-0000-0000E5220000}"/>
    <cellStyle name="Millares 2 4 3 3 2 2 2 4 2" xfId="31189" xr:uid="{20BE0B70-BC80-4E7D-A006-063BCDE44CA4}"/>
    <cellStyle name="Millares 2 4 3 3 2 2 2 5" xfId="22437" xr:uid="{44938F00-A4B9-47B1-8736-F53EBC9C30B7}"/>
    <cellStyle name="Millares 2 4 3 3 2 2 3" xfId="6024" xr:uid="{00000000-0005-0000-0000-0000E6220000}"/>
    <cellStyle name="Millares 2 4 3 3 2 2 3 2" xfId="10401" xr:uid="{00000000-0005-0000-0000-0000E7220000}"/>
    <cellStyle name="Millares 2 4 3 3 2 2 3 2 2" xfId="19154" xr:uid="{00000000-0005-0000-0000-0000E8220000}"/>
    <cellStyle name="Millares 2 4 3 3 2 2 3 2 2 2" xfId="36659" xr:uid="{4B15FA89-9BA6-4BD7-8AC9-3C028CFE3BF8}"/>
    <cellStyle name="Millares 2 4 3 3 2 2 3 2 3" xfId="27907" xr:uid="{BA8D5B45-5A26-4F37-B65F-DEBCA84807B8}"/>
    <cellStyle name="Millares 2 4 3 3 2 2 3 3" xfId="14778" xr:uid="{00000000-0005-0000-0000-0000E9220000}"/>
    <cellStyle name="Millares 2 4 3 3 2 2 3 3 2" xfId="32283" xr:uid="{9592E137-2A09-455E-AAFF-D549FC03B2B3}"/>
    <cellStyle name="Millares 2 4 3 3 2 2 3 4" xfId="23531" xr:uid="{2C3B942B-886C-4EBB-AF3B-B6BFAB7C612F}"/>
    <cellStyle name="Millares 2 4 3 3 2 2 4" xfId="8213" xr:uid="{00000000-0005-0000-0000-0000EA220000}"/>
    <cellStyle name="Millares 2 4 3 3 2 2 4 2" xfId="16966" xr:uid="{00000000-0005-0000-0000-0000EB220000}"/>
    <cellStyle name="Millares 2 4 3 3 2 2 4 2 2" xfId="34471" xr:uid="{54C674E0-2D1E-4B1C-9158-73F679A1086B}"/>
    <cellStyle name="Millares 2 4 3 3 2 2 4 3" xfId="25719" xr:uid="{5141BF77-989B-423C-8676-70E4FEEDDD04}"/>
    <cellStyle name="Millares 2 4 3 3 2 2 5" xfId="12590" xr:uid="{00000000-0005-0000-0000-0000EC220000}"/>
    <cellStyle name="Millares 2 4 3 3 2 2 5 2" xfId="30095" xr:uid="{24D65964-3BFE-4CD0-937C-99F85BF0C2B1}"/>
    <cellStyle name="Millares 2 4 3 3 2 2 6" xfId="21343" xr:uid="{E8B07772-5D03-4CAD-9284-1E0E49D988E5}"/>
    <cellStyle name="Millares 2 4 3 3 2 3" xfId="4381" xr:uid="{00000000-0005-0000-0000-0000ED220000}"/>
    <cellStyle name="Millares 2 4 3 3 2 3 2" xfId="6570" xr:uid="{00000000-0005-0000-0000-0000EE220000}"/>
    <cellStyle name="Millares 2 4 3 3 2 3 2 2" xfId="10947" xr:uid="{00000000-0005-0000-0000-0000EF220000}"/>
    <cellStyle name="Millares 2 4 3 3 2 3 2 2 2" xfId="19700" xr:uid="{00000000-0005-0000-0000-0000F0220000}"/>
    <cellStyle name="Millares 2 4 3 3 2 3 2 2 2 2" xfId="37205" xr:uid="{9BB0DB7B-9A08-4047-A5B0-E341B2C2536C}"/>
    <cellStyle name="Millares 2 4 3 3 2 3 2 2 3" xfId="28453" xr:uid="{C22AC433-DA77-4580-871F-26FFA0FEF89D}"/>
    <cellStyle name="Millares 2 4 3 3 2 3 2 3" xfId="15324" xr:uid="{00000000-0005-0000-0000-0000F1220000}"/>
    <cellStyle name="Millares 2 4 3 3 2 3 2 3 2" xfId="32829" xr:uid="{C3B1210B-9E37-4C7E-B424-FC752DCC00E3}"/>
    <cellStyle name="Millares 2 4 3 3 2 3 2 4" xfId="24077" xr:uid="{01B8FE28-EBAD-48FA-B897-ECE355048F14}"/>
    <cellStyle name="Millares 2 4 3 3 2 3 3" xfId="8759" xr:uid="{00000000-0005-0000-0000-0000F2220000}"/>
    <cellStyle name="Millares 2 4 3 3 2 3 3 2" xfId="17512" xr:uid="{00000000-0005-0000-0000-0000F3220000}"/>
    <cellStyle name="Millares 2 4 3 3 2 3 3 2 2" xfId="35017" xr:uid="{53A3E241-F4B8-438F-AC56-CCD66D918D06}"/>
    <cellStyle name="Millares 2 4 3 3 2 3 3 3" xfId="26265" xr:uid="{18329D20-AB96-4FA6-9795-20209C2BC750}"/>
    <cellStyle name="Millares 2 4 3 3 2 3 4" xfId="13136" xr:uid="{00000000-0005-0000-0000-0000F4220000}"/>
    <cellStyle name="Millares 2 4 3 3 2 3 4 2" xfId="30641" xr:uid="{8B8FE6DC-D082-4133-9B2A-4D1AFA66DCDA}"/>
    <cellStyle name="Millares 2 4 3 3 2 3 5" xfId="21889" xr:uid="{5447DC13-3101-4D36-B42F-0316D2A0CF4C}"/>
    <cellStyle name="Millares 2 4 3 3 2 4" xfId="5476" xr:uid="{00000000-0005-0000-0000-0000F5220000}"/>
    <cellStyle name="Millares 2 4 3 3 2 4 2" xfId="9853" xr:uid="{00000000-0005-0000-0000-0000F6220000}"/>
    <cellStyle name="Millares 2 4 3 3 2 4 2 2" xfId="18606" xr:uid="{00000000-0005-0000-0000-0000F7220000}"/>
    <cellStyle name="Millares 2 4 3 3 2 4 2 2 2" xfId="36111" xr:uid="{289C9DEB-3413-4E8D-BF49-C74983A7AEDD}"/>
    <cellStyle name="Millares 2 4 3 3 2 4 2 3" xfId="27359" xr:uid="{2C52A818-3DC0-4D8E-B863-32638680C8BC}"/>
    <cellStyle name="Millares 2 4 3 3 2 4 3" xfId="14230" xr:uid="{00000000-0005-0000-0000-0000F8220000}"/>
    <cellStyle name="Millares 2 4 3 3 2 4 3 2" xfId="31735" xr:uid="{193B32AE-B267-47B0-B1AC-A40EF54EEB62}"/>
    <cellStyle name="Millares 2 4 3 3 2 4 4" xfId="22983" xr:uid="{F248BCD3-9E71-4286-A859-8FFEC1944191}"/>
    <cellStyle name="Millares 2 4 3 3 2 5" xfId="7665" xr:uid="{00000000-0005-0000-0000-0000F9220000}"/>
    <cellStyle name="Millares 2 4 3 3 2 5 2" xfId="16418" xr:uid="{00000000-0005-0000-0000-0000FA220000}"/>
    <cellStyle name="Millares 2 4 3 3 2 5 2 2" xfId="33923" xr:uid="{A8A6DEE4-BDC7-4206-B19D-BBDC37A78D7E}"/>
    <cellStyle name="Millares 2 4 3 3 2 5 3" xfId="25171" xr:uid="{F2AF7134-AE49-46CA-B401-5AB45737796A}"/>
    <cellStyle name="Millares 2 4 3 3 2 6" xfId="12042" xr:uid="{00000000-0005-0000-0000-0000FB220000}"/>
    <cellStyle name="Millares 2 4 3 3 2 6 2" xfId="29547" xr:uid="{8001259F-CE5E-4A30-9AEA-4795FAA4475F}"/>
    <cellStyle name="Millares 2 4 3 3 2 7" xfId="20795" xr:uid="{E307CBC0-C4BD-4587-AA2C-E8FA20F94C9F}"/>
    <cellStyle name="Millares 2 4 3 3 3" xfId="3559" xr:uid="{00000000-0005-0000-0000-0000FC220000}"/>
    <cellStyle name="Millares 2 4 3 3 3 2" xfId="4655" xr:uid="{00000000-0005-0000-0000-0000FD220000}"/>
    <cellStyle name="Millares 2 4 3 3 3 2 2" xfId="6844" xr:uid="{00000000-0005-0000-0000-0000FE220000}"/>
    <cellStyle name="Millares 2 4 3 3 3 2 2 2" xfId="11221" xr:uid="{00000000-0005-0000-0000-0000FF220000}"/>
    <cellStyle name="Millares 2 4 3 3 3 2 2 2 2" xfId="19974" xr:uid="{00000000-0005-0000-0000-000000230000}"/>
    <cellStyle name="Millares 2 4 3 3 3 2 2 2 2 2" xfId="37479" xr:uid="{A0ADD1B4-0387-446E-A0CD-6CC2909EF955}"/>
    <cellStyle name="Millares 2 4 3 3 3 2 2 2 3" xfId="28727" xr:uid="{8195DF85-056A-467E-907E-117A398F99A3}"/>
    <cellStyle name="Millares 2 4 3 3 3 2 2 3" xfId="15598" xr:uid="{00000000-0005-0000-0000-000001230000}"/>
    <cellStyle name="Millares 2 4 3 3 3 2 2 3 2" xfId="33103" xr:uid="{3DAC6B65-F30F-4A32-9228-B903D3AED280}"/>
    <cellStyle name="Millares 2 4 3 3 3 2 2 4" xfId="24351" xr:uid="{6B9613D6-F4E9-48A3-81B9-B40435815517}"/>
    <cellStyle name="Millares 2 4 3 3 3 2 3" xfId="9033" xr:uid="{00000000-0005-0000-0000-000002230000}"/>
    <cellStyle name="Millares 2 4 3 3 3 2 3 2" xfId="17786" xr:uid="{00000000-0005-0000-0000-000003230000}"/>
    <cellStyle name="Millares 2 4 3 3 3 2 3 2 2" xfId="35291" xr:uid="{EDB80FB7-1A04-4D30-82F9-B6F51B278B96}"/>
    <cellStyle name="Millares 2 4 3 3 3 2 3 3" xfId="26539" xr:uid="{F6EBADA3-E786-4E5B-B64D-1A3C41116381}"/>
    <cellStyle name="Millares 2 4 3 3 3 2 4" xfId="13410" xr:uid="{00000000-0005-0000-0000-000004230000}"/>
    <cellStyle name="Millares 2 4 3 3 3 2 4 2" xfId="30915" xr:uid="{0CD57A33-4D02-4FC8-96CB-A47FF68831FB}"/>
    <cellStyle name="Millares 2 4 3 3 3 2 5" xfId="22163" xr:uid="{C02898C5-8543-4D0A-BA40-802613C56E56}"/>
    <cellStyle name="Millares 2 4 3 3 3 3" xfId="5750" xr:uid="{00000000-0005-0000-0000-000005230000}"/>
    <cellStyle name="Millares 2 4 3 3 3 3 2" xfId="10127" xr:uid="{00000000-0005-0000-0000-000006230000}"/>
    <cellStyle name="Millares 2 4 3 3 3 3 2 2" xfId="18880" xr:uid="{00000000-0005-0000-0000-000007230000}"/>
    <cellStyle name="Millares 2 4 3 3 3 3 2 2 2" xfId="36385" xr:uid="{FF1FCC33-2E8E-4648-B4A6-CEAF9C005BBB}"/>
    <cellStyle name="Millares 2 4 3 3 3 3 2 3" xfId="27633" xr:uid="{F69B8908-0376-4FDE-A15A-62024CFE325F}"/>
    <cellStyle name="Millares 2 4 3 3 3 3 3" xfId="14504" xr:uid="{00000000-0005-0000-0000-000008230000}"/>
    <cellStyle name="Millares 2 4 3 3 3 3 3 2" xfId="32009" xr:uid="{E413A499-5B5F-4260-80A9-92D9CABAD22F}"/>
    <cellStyle name="Millares 2 4 3 3 3 3 4" xfId="23257" xr:uid="{D31CB58D-2B45-471E-B766-144E9ED3D2BF}"/>
    <cellStyle name="Millares 2 4 3 3 3 4" xfId="7939" xr:uid="{00000000-0005-0000-0000-000009230000}"/>
    <cellStyle name="Millares 2 4 3 3 3 4 2" xfId="16692" xr:uid="{00000000-0005-0000-0000-00000A230000}"/>
    <cellStyle name="Millares 2 4 3 3 3 4 2 2" xfId="34197" xr:uid="{AB1883B7-DCFC-4AB7-A4C7-D97313EA143A}"/>
    <cellStyle name="Millares 2 4 3 3 3 4 3" xfId="25445" xr:uid="{426A7904-E8D1-4BF5-95C4-88F519ABDC88}"/>
    <cellStyle name="Millares 2 4 3 3 3 5" xfId="12316" xr:uid="{00000000-0005-0000-0000-00000B230000}"/>
    <cellStyle name="Millares 2 4 3 3 3 5 2" xfId="29821" xr:uid="{FAE94F08-A06C-48F9-BB8A-C116CC34EA63}"/>
    <cellStyle name="Millares 2 4 3 3 3 6" xfId="21069" xr:uid="{7CAA4EFE-EC40-435C-8C7F-8AD2215F5349}"/>
    <cellStyle name="Millares 2 4 3 3 4" xfId="4107" xr:uid="{00000000-0005-0000-0000-00000C230000}"/>
    <cellStyle name="Millares 2 4 3 3 4 2" xfId="6296" xr:uid="{00000000-0005-0000-0000-00000D230000}"/>
    <cellStyle name="Millares 2 4 3 3 4 2 2" xfId="10673" xr:uid="{00000000-0005-0000-0000-00000E230000}"/>
    <cellStyle name="Millares 2 4 3 3 4 2 2 2" xfId="19426" xr:uid="{00000000-0005-0000-0000-00000F230000}"/>
    <cellStyle name="Millares 2 4 3 3 4 2 2 2 2" xfId="36931" xr:uid="{1622894D-69C5-4935-BCB3-646D6F9345A8}"/>
    <cellStyle name="Millares 2 4 3 3 4 2 2 3" xfId="28179" xr:uid="{7964752D-C5E2-4DED-9212-CD507C7ECD44}"/>
    <cellStyle name="Millares 2 4 3 3 4 2 3" xfId="15050" xr:uid="{00000000-0005-0000-0000-000010230000}"/>
    <cellStyle name="Millares 2 4 3 3 4 2 3 2" xfId="32555" xr:uid="{68A52290-3855-448B-8E01-8948E2B90C5E}"/>
    <cellStyle name="Millares 2 4 3 3 4 2 4" xfId="23803" xr:uid="{7FD00083-7C1A-487B-B5FE-49C8A82B4763}"/>
    <cellStyle name="Millares 2 4 3 3 4 3" xfId="8485" xr:uid="{00000000-0005-0000-0000-000011230000}"/>
    <cellStyle name="Millares 2 4 3 3 4 3 2" xfId="17238" xr:uid="{00000000-0005-0000-0000-000012230000}"/>
    <cellStyle name="Millares 2 4 3 3 4 3 2 2" xfId="34743" xr:uid="{97976018-10D9-44E8-B82B-EA6073C120C8}"/>
    <cellStyle name="Millares 2 4 3 3 4 3 3" xfId="25991" xr:uid="{452BFCE9-C3E2-4487-9114-8EF8A88B4998}"/>
    <cellStyle name="Millares 2 4 3 3 4 4" xfId="12862" xr:uid="{00000000-0005-0000-0000-000013230000}"/>
    <cellStyle name="Millares 2 4 3 3 4 4 2" xfId="30367" xr:uid="{23875C71-3063-4378-B985-D7579A9064CB}"/>
    <cellStyle name="Millares 2 4 3 3 4 5" xfId="21615" xr:uid="{48C390E5-B8D3-4D7A-9B3B-663CEFCAE930}"/>
    <cellStyle name="Millares 2 4 3 3 5" xfId="5202" xr:uid="{00000000-0005-0000-0000-000014230000}"/>
    <cellStyle name="Millares 2 4 3 3 5 2" xfId="9579" xr:uid="{00000000-0005-0000-0000-000015230000}"/>
    <cellStyle name="Millares 2 4 3 3 5 2 2" xfId="18332" xr:uid="{00000000-0005-0000-0000-000016230000}"/>
    <cellStyle name="Millares 2 4 3 3 5 2 2 2" xfId="35837" xr:uid="{6370278D-8D2C-48A3-8C55-A42165C93392}"/>
    <cellStyle name="Millares 2 4 3 3 5 2 3" xfId="27085" xr:uid="{5101A449-4738-4B73-9C9E-70513011B7EF}"/>
    <cellStyle name="Millares 2 4 3 3 5 3" xfId="13956" xr:uid="{00000000-0005-0000-0000-000017230000}"/>
    <cellStyle name="Millares 2 4 3 3 5 3 2" xfId="31461" xr:uid="{85B2B921-9891-4498-B082-3FBDE6EDF518}"/>
    <cellStyle name="Millares 2 4 3 3 5 4" xfId="22709" xr:uid="{BE24517E-0C45-457F-B168-B264C4049819}"/>
    <cellStyle name="Millares 2 4 3 3 6" xfId="7391" xr:uid="{00000000-0005-0000-0000-000018230000}"/>
    <cellStyle name="Millares 2 4 3 3 6 2" xfId="16144" xr:uid="{00000000-0005-0000-0000-000019230000}"/>
    <cellStyle name="Millares 2 4 3 3 6 2 2" xfId="33649" xr:uid="{7C469E5D-4773-414D-BEA7-0EC429E81711}"/>
    <cellStyle name="Millares 2 4 3 3 6 3" xfId="24897" xr:uid="{E5BFA3C8-771F-48E3-9AF8-9DEECC639979}"/>
    <cellStyle name="Millares 2 4 3 3 7" xfId="11768" xr:uid="{00000000-0005-0000-0000-00001A230000}"/>
    <cellStyle name="Millares 2 4 3 3 7 2" xfId="29273" xr:uid="{1DE9B3FC-CB6C-4CD8-A268-65A04F08C401}"/>
    <cellStyle name="Millares 2 4 3 3 8" xfId="20521" xr:uid="{20CC7EDD-2991-4D77-806B-6854B9696775}"/>
    <cellStyle name="Millares 2 4 3 4" xfId="2891" xr:uid="{00000000-0005-0000-0000-00001B230000}"/>
    <cellStyle name="Millares 2 4 3 4 2" xfId="3170" xr:uid="{00000000-0005-0000-0000-00001C230000}"/>
    <cellStyle name="Millares 2 4 3 4 2 2" xfId="3723" xr:uid="{00000000-0005-0000-0000-00001D230000}"/>
    <cellStyle name="Millares 2 4 3 4 2 2 2" xfId="4819" xr:uid="{00000000-0005-0000-0000-00001E230000}"/>
    <cellStyle name="Millares 2 4 3 4 2 2 2 2" xfId="7008" xr:uid="{00000000-0005-0000-0000-00001F230000}"/>
    <cellStyle name="Millares 2 4 3 4 2 2 2 2 2" xfId="11385" xr:uid="{00000000-0005-0000-0000-000020230000}"/>
    <cellStyle name="Millares 2 4 3 4 2 2 2 2 2 2" xfId="20138" xr:uid="{00000000-0005-0000-0000-000021230000}"/>
    <cellStyle name="Millares 2 4 3 4 2 2 2 2 2 2 2" xfId="37643" xr:uid="{BE997C49-A9DB-405C-935F-2B3C257E983E}"/>
    <cellStyle name="Millares 2 4 3 4 2 2 2 2 2 3" xfId="28891" xr:uid="{795019B5-51A3-4295-883F-33D789CDD23B}"/>
    <cellStyle name="Millares 2 4 3 4 2 2 2 2 3" xfId="15762" xr:uid="{00000000-0005-0000-0000-000022230000}"/>
    <cellStyle name="Millares 2 4 3 4 2 2 2 2 3 2" xfId="33267" xr:uid="{28B6BE63-5C35-4C36-95F6-0B31E370ADA5}"/>
    <cellStyle name="Millares 2 4 3 4 2 2 2 2 4" xfId="24515" xr:uid="{1A37CDA5-E6EB-4F9E-8112-59B36FD38E9C}"/>
    <cellStyle name="Millares 2 4 3 4 2 2 2 3" xfId="9197" xr:uid="{00000000-0005-0000-0000-000023230000}"/>
    <cellStyle name="Millares 2 4 3 4 2 2 2 3 2" xfId="17950" xr:uid="{00000000-0005-0000-0000-000024230000}"/>
    <cellStyle name="Millares 2 4 3 4 2 2 2 3 2 2" xfId="35455" xr:uid="{C4C4E810-B499-4970-9019-E44AAEE729A4}"/>
    <cellStyle name="Millares 2 4 3 4 2 2 2 3 3" xfId="26703" xr:uid="{743B6645-89FF-415E-8300-88BCE7551BC1}"/>
    <cellStyle name="Millares 2 4 3 4 2 2 2 4" xfId="13574" xr:uid="{00000000-0005-0000-0000-000025230000}"/>
    <cellStyle name="Millares 2 4 3 4 2 2 2 4 2" xfId="31079" xr:uid="{920008F0-1119-4D9F-B115-6FDF110FA8CF}"/>
    <cellStyle name="Millares 2 4 3 4 2 2 2 5" xfId="22327" xr:uid="{BB8680E7-D125-44EF-8F0C-13B905079C3E}"/>
    <cellStyle name="Millares 2 4 3 4 2 2 3" xfId="5914" xr:uid="{00000000-0005-0000-0000-000026230000}"/>
    <cellStyle name="Millares 2 4 3 4 2 2 3 2" xfId="10291" xr:uid="{00000000-0005-0000-0000-000027230000}"/>
    <cellStyle name="Millares 2 4 3 4 2 2 3 2 2" xfId="19044" xr:uid="{00000000-0005-0000-0000-000028230000}"/>
    <cellStyle name="Millares 2 4 3 4 2 2 3 2 2 2" xfId="36549" xr:uid="{571961A9-6284-4CB7-AFE7-E3F292ED1A5A}"/>
    <cellStyle name="Millares 2 4 3 4 2 2 3 2 3" xfId="27797" xr:uid="{47EB90F3-2032-44BD-BE81-86C3B8DA666F}"/>
    <cellStyle name="Millares 2 4 3 4 2 2 3 3" xfId="14668" xr:uid="{00000000-0005-0000-0000-000029230000}"/>
    <cellStyle name="Millares 2 4 3 4 2 2 3 3 2" xfId="32173" xr:uid="{2C29317A-ACAA-44CA-AC40-046EE7F7A6D3}"/>
    <cellStyle name="Millares 2 4 3 4 2 2 3 4" xfId="23421" xr:uid="{991226A7-7675-452B-9670-9A5E50EF83DE}"/>
    <cellStyle name="Millares 2 4 3 4 2 2 4" xfId="8103" xr:uid="{00000000-0005-0000-0000-00002A230000}"/>
    <cellStyle name="Millares 2 4 3 4 2 2 4 2" xfId="16856" xr:uid="{00000000-0005-0000-0000-00002B230000}"/>
    <cellStyle name="Millares 2 4 3 4 2 2 4 2 2" xfId="34361" xr:uid="{17A27622-D8EA-40DD-B8F9-3BB9358878B8}"/>
    <cellStyle name="Millares 2 4 3 4 2 2 4 3" xfId="25609" xr:uid="{06DF6C22-CEE2-482A-A499-B0136A895A8A}"/>
    <cellStyle name="Millares 2 4 3 4 2 2 5" xfId="12480" xr:uid="{00000000-0005-0000-0000-00002C230000}"/>
    <cellStyle name="Millares 2 4 3 4 2 2 5 2" xfId="29985" xr:uid="{B8A89EC5-C9FA-4659-AB26-31F37FECAFA6}"/>
    <cellStyle name="Millares 2 4 3 4 2 2 6" xfId="21233" xr:uid="{18EE4427-7695-49BC-9545-1232415593D1}"/>
    <cellStyle name="Millares 2 4 3 4 2 3" xfId="4271" xr:uid="{00000000-0005-0000-0000-00002D230000}"/>
    <cellStyle name="Millares 2 4 3 4 2 3 2" xfId="6460" xr:uid="{00000000-0005-0000-0000-00002E230000}"/>
    <cellStyle name="Millares 2 4 3 4 2 3 2 2" xfId="10837" xr:uid="{00000000-0005-0000-0000-00002F230000}"/>
    <cellStyle name="Millares 2 4 3 4 2 3 2 2 2" xfId="19590" xr:uid="{00000000-0005-0000-0000-000030230000}"/>
    <cellStyle name="Millares 2 4 3 4 2 3 2 2 2 2" xfId="37095" xr:uid="{0B322566-3E9E-473C-95EA-81953C3F9707}"/>
    <cellStyle name="Millares 2 4 3 4 2 3 2 2 3" xfId="28343" xr:uid="{7C90E6D1-BAA5-4C16-B21E-580A375CBF24}"/>
    <cellStyle name="Millares 2 4 3 4 2 3 2 3" xfId="15214" xr:uid="{00000000-0005-0000-0000-000031230000}"/>
    <cellStyle name="Millares 2 4 3 4 2 3 2 3 2" xfId="32719" xr:uid="{0CFE8527-3DD4-43F9-B7CB-6032EBB383A0}"/>
    <cellStyle name="Millares 2 4 3 4 2 3 2 4" xfId="23967" xr:uid="{0518B457-13E5-4E41-8EF3-5599737A6317}"/>
    <cellStyle name="Millares 2 4 3 4 2 3 3" xfId="8649" xr:uid="{00000000-0005-0000-0000-000032230000}"/>
    <cellStyle name="Millares 2 4 3 4 2 3 3 2" xfId="17402" xr:uid="{00000000-0005-0000-0000-000033230000}"/>
    <cellStyle name="Millares 2 4 3 4 2 3 3 2 2" xfId="34907" xr:uid="{7B9BD578-8CB8-4FD8-8FD4-3E8E097A2055}"/>
    <cellStyle name="Millares 2 4 3 4 2 3 3 3" xfId="26155" xr:uid="{6F0DAAF5-7D06-4084-9E1B-FFC0637939B6}"/>
    <cellStyle name="Millares 2 4 3 4 2 3 4" xfId="13026" xr:uid="{00000000-0005-0000-0000-000034230000}"/>
    <cellStyle name="Millares 2 4 3 4 2 3 4 2" xfId="30531" xr:uid="{ACFA8F5D-F9DA-46F5-9F0E-1FE71AC09B77}"/>
    <cellStyle name="Millares 2 4 3 4 2 3 5" xfId="21779" xr:uid="{5EA569A5-53F3-4978-9E5E-B5FFD6EF597F}"/>
    <cellStyle name="Millares 2 4 3 4 2 4" xfId="5366" xr:uid="{00000000-0005-0000-0000-000035230000}"/>
    <cellStyle name="Millares 2 4 3 4 2 4 2" xfId="9743" xr:uid="{00000000-0005-0000-0000-000036230000}"/>
    <cellStyle name="Millares 2 4 3 4 2 4 2 2" xfId="18496" xr:uid="{00000000-0005-0000-0000-000037230000}"/>
    <cellStyle name="Millares 2 4 3 4 2 4 2 2 2" xfId="36001" xr:uid="{EA80F1A2-A675-4B72-BABD-76CEB5F3E1D2}"/>
    <cellStyle name="Millares 2 4 3 4 2 4 2 3" xfId="27249" xr:uid="{9A21CCD2-46DB-454F-AABC-CC37E3924C8E}"/>
    <cellStyle name="Millares 2 4 3 4 2 4 3" xfId="14120" xr:uid="{00000000-0005-0000-0000-000038230000}"/>
    <cellStyle name="Millares 2 4 3 4 2 4 3 2" xfId="31625" xr:uid="{C5E79AA8-F657-47EC-97D4-6A25B4AEAA25}"/>
    <cellStyle name="Millares 2 4 3 4 2 4 4" xfId="22873" xr:uid="{67E15C9C-9395-4D78-BB67-F60819E37492}"/>
    <cellStyle name="Millares 2 4 3 4 2 5" xfId="7555" xr:uid="{00000000-0005-0000-0000-000039230000}"/>
    <cellStyle name="Millares 2 4 3 4 2 5 2" xfId="16308" xr:uid="{00000000-0005-0000-0000-00003A230000}"/>
    <cellStyle name="Millares 2 4 3 4 2 5 2 2" xfId="33813" xr:uid="{E00A8F83-B7F9-4C75-B3CD-EA303FC989A2}"/>
    <cellStyle name="Millares 2 4 3 4 2 5 3" xfId="25061" xr:uid="{DC883AC2-E96A-4635-BA20-B08CB2529D5F}"/>
    <cellStyle name="Millares 2 4 3 4 2 6" xfId="11932" xr:uid="{00000000-0005-0000-0000-00003B230000}"/>
    <cellStyle name="Millares 2 4 3 4 2 6 2" xfId="29437" xr:uid="{BCFDDC8B-D018-4250-8A74-0B97C7A3B881}"/>
    <cellStyle name="Millares 2 4 3 4 2 7" xfId="20685" xr:uid="{DD945FB5-64A6-426A-88C3-5F744BFAA429}"/>
    <cellStyle name="Millares 2 4 3 4 3" xfId="3449" xr:uid="{00000000-0005-0000-0000-00003C230000}"/>
    <cellStyle name="Millares 2 4 3 4 3 2" xfId="4545" xr:uid="{00000000-0005-0000-0000-00003D230000}"/>
    <cellStyle name="Millares 2 4 3 4 3 2 2" xfId="6734" xr:uid="{00000000-0005-0000-0000-00003E230000}"/>
    <cellStyle name="Millares 2 4 3 4 3 2 2 2" xfId="11111" xr:uid="{00000000-0005-0000-0000-00003F230000}"/>
    <cellStyle name="Millares 2 4 3 4 3 2 2 2 2" xfId="19864" xr:uid="{00000000-0005-0000-0000-000040230000}"/>
    <cellStyle name="Millares 2 4 3 4 3 2 2 2 2 2" xfId="37369" xr:uid="{DF182BFA-F8CB-4539-9957-59005EE209CB}"/>
    <cellStyle name="Millares 2 4 3 4 3 2 2 2 3" xfId="28617" xr:uid="{5784E6FE-AD7C-4460-BC04-93C1F0333FA8}"/>
    <cellStyle name="Millares 2 4 3 4 3 2 2 3" xfId="15488" xr:uid="{00000000-0005-0000-0000-000041230000}"/>
    <cellStyle name="Millares 2 4 3 4 3 2 2 3 2" xfId="32993" xr:uid="{20FF628E-0A04-4E4B-974E-076E49A019D2}"/>
    <cellStyle name="Millares 2 4 3 4 3 2 2 4" xfId="24241" xr:uid="{B3A1B429-31E3-4E2A-A28E-DEB59CBF5280}"/>
    <cellStyle name="Millares 2 4 3 4 3 2 3" xfId="8923" xr:uid="{00000000-0005-0000-0000-000042230000}"/>
    <cellStyle name="Millares 2 4 3 4 3 2 3 2" xfId="17676" xr:uid="{00000000-0005-0000-0000-000043230000}"/>
    <cellStyle name="Millares 2 4 3 4 3 2 3 2 2" xfId="35181" xr:uid="{4A949465-AFC1-4C87-91BB-3A9F0D8A655A}"/>
    <cellStyle name="Millares 2 4 3 4 3 2 3 3" xfId="26429" xr:uid="{385D2C02-6F1B-4798-98EA-EB0F8829E73F}"/>
    <cellStyle name="Millares 2 4 3 4 3 2 4" xfId="13300" xr:uid="{00000000-0005-0000-0000-000044230000}"/>
    <cellStyle name="Millares 2 4 3 4 3 2 4 2" xfId="30805" xr:uid="{55DAC0CA-8593-4BB6-AE24-22DF6768F778}"/>
    <cellStyle name="Millares 2 4 3 4 3 2 5" xfId="22053" xr:uid="{91A94A47-03DE-45A5-B660-A7FECFFBDBCD}"/>
    <cellStyle name="Millares 2 4 3 4 3 3" xfId="5640" xr:uid="{00000000-0005-0000-0000-000045230000}"/>
    <cellStyle name="Millares 2 4 3 4 3 3 2" xfId="10017" xr:uid="{00000000-0005-0000-0000-000046230000}"/>
    <cellStyle name="Millares 2 4 3 4 3 3 2 2" xfId="18770" xr:uid="{00000000-0005-0000-0000-000047230000}"/>
    <cellStyle name="Millares 2 4 3 4 3 3 2 2 2" xfId="36275" xr:uid="{5E4A361B-697E-4279-A2D9-1D520FBF899A}"/>
    <cellStyle name="Millares 2 4 3 4 3 3 2 3" xfId="27523" xr:uid="{31E8EF2E-3DBD-4149-8B93-9DFEBB681F7D}"/>
    <cellStyle name="Millares 2 4 3 4 3 3 3" xfId="14394" xr:uid="{00000000-0005-0000-0000-000048230000}"/>
    <cellStyle name="Millares 2 4 3 4 3 3 3 2" xfId="31899" xr:uid="{E63587C3-0524-46D0-9DC7-6D6AF9E5DA9B}"/>
    <cellStyle name="Millares 2 4 3 4 3 3 4" xfId="23147" xr:uid="{9CB49C48-8397-4DCF-B535-5A9EAA84D1F8}"/>
    <cellStyle name="Millares 2 4 3 4 3 4" xfId="7829" xr:uid="{00000000-0005-0000-0000-000049230000}"/>
    <cellStyle name="Millares 2 4 3 4 3 4 2" xfId="16582" xr:uid="{00000000-0005-0000-0000-00004A230000}"/>
    <cellStyle name="Millares 2 4 3 4 3 4 2 2" xfId="34087" xr:uid="{F593BB21-CD0B-46EA-9F1E-14F0E3C69C1F}"/>
    <cellStyle name="Millares 2 4 3 4 3 4 3" xfId="25335" xr:uid="{DF429176-C0BB-4FD2-9035-6A9120B86986}"/>
    <cellStyle name="Millares 2 4 3 4 3 5" xfId="12206" xr:uid="{00000000-0005-0000-0000-00004B230000}"/>
    <cellStyle name="Millares 2 4 3 4 3 5 2" xfId="29711" xr:uid="{FDBEEA86-E12A-4024-A0A3-434BFCF3B88A}"/>
    <cellStyle name="Millares 2 4 3 4 3 6" xfId="20959" xr:uid="{EAFCF261-2459-4B7D-B5B9-CC67319399EA}"/>
    <cellStyle name="Millares 2 4 3 4 4" xfId="3997" xr:uid="{00000000-0005-0000-0000-00004C230000}"/>
    <cellStyle name="Millares 2 4 3 4 4 2" xfId="6186" xr:uid="{00000000-0005-0000-0000-00004D230000}"/>
    <cellStyle name="Millares 2 4 3 4 4 2 2" xfId="10563" xr:uid="{00000000-0005-0000-0000-00004E230000}"/>
    <cellStyle name="Millares 2 4 3 4 4 2 2 2" xfId="19316" xr:uid="{00000000-0005-0000-0000-00004F230000}"/>
    <cellStyle name="Millares 2 4 3 4 4 2 2 2 2" xfId="36821" xr:uid="{14A60F5E-2165-458A-8BEE-063551BAFA7D}"/>
    <cellStyle name="Millares 2 4 3 4 4 2 2 3" xfId="28069" xr:uid="{048FD7EE-1148-4672-9ED8-F9A774874768}"/>
    <cellStyle name="Millares 2 4 3 4 4 2 3" xfId="14940" xr:uid="{00000000-0005-0000-0000-000050230000}"/>
    <cellStyle name="Millares 2 4 3 4 4 2 3 2" xfId="32445" xr:uid="{1F7AB2B5-EB53-4FDA-B481-DCE711F2D06A}"/>
    <cellStyle name="Millares 2 4 3 4 4 2 4" xfId="23693" xr:uid="{15B604BA-A894-4071-ADE9-B264B689A4C2}"/>
    <cellStyle name="Millares 2 4 3 4 4 3" xfId="8375" xr:uid="{00000000-0005-0000-0000-000051230000}"/>
    <cellStyle name="Millares 2 4 3 4 4 3 2" xfId="17128" xr:uid="{00000000-0005-0000-0000-000052230000}"/>
    <cellStyle name="Millares 2 4 3 4 4 3 2 2" xfId="34633" xr:uid="{F4B90042-05DE-4B49-A19A-5D4A72058649}"/>
    <cellStyle name="Millares 2 4 3 4 4 3 3" xfId="25881" xr:uid="{114D72E8-994E-43AE-A15A-29190D381A3E}"/>
    <cellStyle name="Millares 2 4 3 4 4 4" xfId="12752" xr:uid="{00000000-0005-0000-0000-000053230000}"/>
    <cellStyle name="Millares 2 4 3 4 4 4 2" xfId="30257" xr:uid="{6BAA5AE6-9CBE-4510-B991-D44C90546F2C}"/>
    <cellStyle name="Millares 2 4 3 4 4 5" xfId="21505" xr:uid="{3E8B6601-F237-4F9A-9D9F-F8B9FE42EACF}"/>
    <cellStyle name="Millares 2 4 3 4 5" xfId="5092" xr:uid="{00000000-0005-0000-0000-000054230000}"/>
    <cellStyle name="Millares 2 4 3 4 5 2" xfId="9469" xr:uid="{00000000-0005-0000-0000-000055230000}"/>
    <cellStyle name="Millares 2 4 3 4 5 2 2" xfId="18222" xr:uid="{00000000-0005-0000-0000-000056230000}"/>
    <cellStyle name="Millares 2 4 3 4 5 2 2 2" xfId="35727" xr:uid="{5829599D-F67D-413F-BE55-2D0FC50C3DEA}"/>
    <cellStyle name="Millares 2 4 3 4 5 2 3" xfId="26975" xr:uid="{ACB1F0F2-3F11-45CD-888D-043AE2BB7722}"/>
    <cellStyle name="Millares 2 4 3 4 5 3" xfId="13846" xr:uid="{00000000-0005-0000-0000-000057230000}"/>
    <cellStyle name="Millares 2 4 3 4 5 3 2" xfId="31351" xr:uid="{12AB3993-60DD-4A45-8CE5-040702CEB059}"/>
    <cellStyle name="Millares 2 4 3 4 5 4" xfId="22599" xr:uid="{38A8395C-7204-415C-8F9F-C3D434D45FE2}"/>
    <cellStyle name="Millares 2 4 3 4 6" xfId="7281" xr:uid="{00000000-0005-0000-0000-000058230000}"/>
    <cellStyle name="Millares 2 4 3 4 6 2" xfId="16034" xr:uid="{00000000-0005-0000-0000-000059230000}"/>
    <cellStyle name="Millares 2 4 3 4 6 2 2" xfId="33539" xr:uid="{B0ECC83A-F9C8-4B52-808E-E10BABCBF341}"/>
    <cellStyle name="Millares 2 4 3 4 6 3" xfId="24787" xr:uid="{1894362C-6D06-4E37-BED4-29984CF5EFCE}"/>
    <cellStyle name="Millares 2 4 3 4 7" xfId="11658" xr:uid="{00000000-0005-0000-0000-00005A230000}"/>
    <cellStyle name="Millares 2 4 3 4 7 2" xfId="29163" xr:uid="{9BF33925-7462-4845-A872-F7B1A412F3DC}"/>
    <cellStyle name="Millares 2 4 3 4 8" xfId="20411" xr:uid="{4D665C94-D38D-4F29-881E-5ADA2224729B}"/>
    <cellStyle name="Millares 2 4 3 5" xfId="3120" xr:uid="{00000000-0005-0000-0000-00005B230000}"/>
    <cellStyle name="Millares 2 4 3 5 2" xfId="3674" xr:uid="{00000000-0005-0000-0000-00005C230000}"/>
    <cellStyle name="Millares 2 4 3 5 2 2" xfId="4770" xr:uid="{00000000-0005-0000-0000-00005D230000}"/>
    <cellStyle name="Millares 2 4 3 5 2 2 2" xfId="6959" xr:uid="{00000000-0005-0000-0000-00005E230000}"/>
    <cellStyle name="Millares 2 4 3 5 2 2 2 2" xfId="11336" xr:uid="{00000000-0005-0000-0000-00005F230000}"/>
    <cellStyle name="Millares 2 4 3 5 2 2 2 2 2" xfId="20089" xr:uid="{00000000-0005-0000-0000-000060230000}"/>
    <cellStyle name="Millares 2 4 3 5 2 2 2 2 2 2" xfId="37594" xr:uid="{281DCEB6-89B8-452E-885D-79CB6B79B841}"/>
    <cellStyle name="Millares 2 4 3 5 2 2 2 2 3" xfId="28842" xr:uid="{99DB56AB-B479-4D61-832E-6B67AEECAE53}"/>
    <cellStyle name="Millares 2 4 3 5 2 2 2 3" xfId="15713" xr:uid="{00000000-0005-0000-0000-000061230000}"/>
    <cellStyle name="Millares 2 4 3 5 2 2 2 3 2" xfId="33218" xr:uid="{EC699B59-E219-4643-B2DB-24CCE00BD812}"/>
    <cellStyle name="Millares 2 4 3 5 2 2 2 4" xfId="24466" xr:uid="{AF8089DE-7825-469A-A563-95BFCE15EAD7}"/>
    <cellStyle name="Millares 2 4 3 5 2 2 3" xfId="9148" xr:uid="{00000000-0005-0000-0000-000062230000}"/>
    <cellStyle name="Millares 2 4 3 5 2 2 3 2" xfId="17901" xr:uid="{00000000-0005-0000-0000-000063230000}"/>
    <cellStyle name="Millares 2 4 3 5 2 2 3 2 2" xfId="35406" xr:uid="{69A3F86B-16F8-4811-A9BE-61F3927CEB54}"/>
    <cellStyle name="Millares 2 4 3 5 2 2 3 3" xfId="26654" xr:uid="{F6DAF161-1A4E-4684-93C5-CEC16B4A8BE8}"/>
    <cellStyle name="Millares 2 4 3 5 2 2 4" xfId="13525" xr:uid="{00000000-0005-0000-0000-000064230000}"/>
    <cellStyle name="Millares 2 4 3 5 2 2 4 2" xfId="31030" xr:uid="{9521B7E4-2C1C-41C5-BCEE-AEA692DFC873}"/>
    <cellStyle name="Millares 2 4 3 5 2 2 5" xfId="22278" xr:uid="{B6BA32CB-0D21-4E55-94E7-99F8235B0D9C}"/>
    <cellStyle name="Millares 2 4 3 5 2 3" xfId="5865" xr:uid="{00000000-0005-0000-0000-000065230000}"/>
    <cellStyle name="Millares 2 4 3 5 2 3 2" xfId="10242" xr:uid="{00000000-0005-0000-0000-000066230000}"/>
    <cellStyle name="Millares 2 4 3 5 2 3 2 2" xfId="18995" xr:uid="{00000000-0005-0000-0000-000067230000}"/>
    <cellStyle name="Millares 2 4 3 5 2 3 2 2 2" xfId="36500" xr:uid="{FDA6D344-9046-4DEA-8C32-85D6B86411A0}"/>
    <cellStyle name="Millares 2 4 3 5 2 3 2 3" xfId="27748" xr:uid="{4619B50A-8D58-4212-84F1-57BB3A977C5F}"/>
    <cellStyle name="Millares 2 4 3 5 2 3 3" xfId="14619" xr:uid="{00000000-0005-0000-0000-000068230000}"/>
    <cellStyle name="Millares 2 4 3 5 2 3 3 2" xfId="32124" xr:uid="{5034892A-8630-4DA7-B89D-09E417A96F9B}"/>
    <cellStyle name="Millares 2 4 3 5 2 3 4" xfId="23372" xr:uid="{1DED3B22-B303-4899-8D89-C94DA2A070F0}"/>
    <cellStyle name="Millares 2 4 3 5 2 4" xfId="8054" xr:uid="{00000000-0005-0000-0000-000069230000}"/>
    <cellStyle name="Millares 2 4 3 5 2 4 2" xfId="16807" xr:uid="{00000000-0005-0000-0000-00006A230000}"/>
    <cellStyle name="Millares 2 4 3 5 2 4 2 2" xfId="34312" xr:uid="{4F1E4981-112D-46A8-B36B-963D4F94548B}"/>
    <cellStyle name="Millares 2 4 3 5 2 4 3" xfId="25560" xr:uid="{8F316895-609C-4219-8E42-BA94DAC587D2}"/>
    <cellStyle name="Millares 2 4 3 5 2 5" xfId="12431" xr:uid="{00000000-0005-0000-0000-00006B230000}"/>
    <cellStyle name="Millares 2 4 3 5 2 5 2" xfId="29936" xr:uid="{0943F953-1FB3-4A20-9F40-E2AC9B570D41}"/>
    <cellStyle name="Millares 2 4 3 5 2 6" xfId="21184" xr:uid="{79CBAF48-73BA-46F6-9AC5-B3511C1D00EB}"/>
    <cellStyle name="Millares 2 4 3 5 3" xfId="4222" xr:uid="{00000000-0005-0000-0000-00006C230000}"/>
    <cellStyle name="Millares 2 4 3 5 3 2" xfId="6411" xr:uid="{00000000-0005-0000-0000-00006D230000}"/>
    <cellStyle name="Millares 2 4 3 5 3 2 2" xfId="10788" xr:uid="{00000000-0005-0000-0000-00006E230000}"/>
    <cellStyle name="Millares 2 4 3 5 3 2 2 2" xfId="19541" xr:uid="{00000000-0005-0000-0000-00006F230000}"/>
    <cellStyle name="Millares 2 4 3 5 3 2 2 2 2" xfId="37046" xr:uid="{3E662A51-A76E-4458-A174-A16AEF88BD74}"/>
    <cellStyle name="Millares 2 4 3 5 3 2 2 3" xfId="28294" xr:uid="{5AF8C364-0AFB-4C9B-A65B-7BC09906DC22}"/>
    <cellStyle name="Millares 2 4 3 5 3 2 3" xfId="15165" xr:uid="{00000000-0005-0000-0000-000070230000}"/>
    <cellStyle name="Millares 2 4 3 5 3 2 3 2" xfId="32670" xr:uid="{3BF4EB49-F487-4935-AE52-E57237F782BD}"/>
    <cellStyle name="Millares 2 4 3 5 3 2 4" xfId="23918" xr:uid="{13B6FC08-4CA0-4789-B56E-1631725049ED}"/>
    <cellStyle name="Millares 2 4 3 5 3 3" xfId="8600" xr:uid="{00000000-0005-0000-0000-000071230000}"/>
    <cellStyle name="Millares 2 4 3 5 3 3 2" xfId="17353" xr:uid="{00000000-0005-0000-0000-000072230000}"/>
    <cellStyle name="Millares 2 4 3 5 3 3 2 2" xfId="34858" xr:uid="{BBB307B5-3840-4819-B06D-9CCFB42FEC15}"/>
    <cellStyle name="Millares 2 4 3 5 3 3 3" xfId="26106" xr:uid="{9032336A-28E1-4013-9BD6-DC769DDFE16C}"/>
    <cellStyle name="Millares 2 4 3 5 3 4" xfId="12977" xr:uid="{00000000-0005-0000-0000-000073230000}"/>
    <cellStyle name="Millares 2 4 3 5 3 4 2" xfId="30482" xr:uid="{ED54C34E-B333-484D-8C27-7DB955EB3079}"/>
    <cellStyle name="Millares 2 4 3 5 3 5" xfId="21730" xr:uid="{2DCCB17D-CF36-4F16-ADFD-F2D9E47F3BC8}"/>
    <cellStyle name="Millares 2 4 3 5 4" xfId="5317" xr:uid="{00000000-0005-0000-0000-000074230000}"/>
    <cellStyle name="Millares 2 4 3 5 4 2" xfId="9694" xr:uid="{00000000-0005-0000-0000-000075230000}"/>
    <cellStyle name="Millares 2 4 3 5 4 2 2" xfId="18447" xr:uid="{00000000-0005-0000-0000-000076230000}"/>
    <cellStyle name="Millares 2 4 3 5 4 2 2 2" xfId="35952" xr:uid="{538EE5CF-E534-49CB-BE8D-5F6F5423CF39}"/>
    <cellStyle name="Millares 2 4 3 5 4 2 3" xfId="27200" xr:uid="{AB151C27-D961-438F-9122-EB4BC6D5A8C2}"/>
    <cellStyle name="Millares 2 4 3 5 4 3" xfId="14071" xr:uid="{00000000-0005-0000-0000-000077230000}"/>
    <cellStyle name="Millares 2 4 3 5 4 3 2" xfId="31576" xr:uid="{814E4591-63D3-4635-8C69-459C1C346206}"/>
    <cellStyle name="Millares 2 4 3 5 4 4" xfId="22824" xr:uid="{848A4B36-7DCF-41BA-9C2A-97F85ED58003}"/>
    <cellStyle name="Millares 2 4 3 5 5" xfId="7506" xr:uid="{00000000-0005-0000-0000-000078230000}"/>
    <cellStyle name="Millares 2 4 3 5 5 2" xfId="16259" xr:uid="{00000000-0005-0000-0000-000079230000}"/>
    <cellStyle name="Millares 2 4 3 5 5 2 2" xfId="33764" xr:uid="{A72E96B1-E25F-4527-B746-5CAFDEC88896}"/>
    <cellStyle name="Millares 2 4 3 5 5 3" xfId="25012" xr:uid="{829A3301-0D6F-4B24-9565-334FD10E1775}"/>
    <cellStyle name="Millares 2 4 3 5 6" xfId="11883" xr:uid="{00000000-0005-0000-0000-00007A230000}"/>
    <cellStyle name="Millares 2 4 3 5 6 2" xfId="29388" xr:uid="{53E55D8B-7D27-4C98-8AC1-C1B59382F8FD}"/>
    <cellStyle name="Millares 2 4 3 5 7" xfId="20636" xr:uid="{E71DB0A0-0F5E-469F-854B-D798C02B19F9}"/>
    <cellStyle name="Millares 2 4 3 6" xfId="3399" xr:uid="{00000000-0005-0000-0000-00007B230000}"/>
    <cellStyle name="Millares 2 4 3 6 2" xfId="4496" xr:uid="{00000000-0005-0000-0000-00007C230000}"/>
    <cellStyle name="Millares 2 4 3 6 2 2" xfId="6685" xr:uid="{00000000-0005-0000-0000-00007D230000}"/>
    <cellStyle name="Millares 2 4 3 6 2 2 2" xfId="11062" xr:uid="{00000000-0005-0000-0000-00007E230000}"/>
    <cellStyle name="Millares 2 4 3 6 2 2 2 2" xfId="19815" xr:uid="{00000000-0005-0000-0000-00007F230000}"/>
    <cellStyle name="Millares 2 4 3 6 2 2 2 2 2" xfId="37320" xr:uid="{2B395183-B7EE-4FC5-9803-EE295929A479}"/>
    <cellStyle name="Millares 2 4 3 6 2 2 2 3" xfId="28568" xr:uid="{17CCC7EC-9669-4BCB-B232-4D48C3E47A14}"/>
    <cellStyle name="Millares 2 4 3 6 2 2 3" xfId="15439" xr:uid="{00000000-0005-0000-0000-000080230000}"/>
    <cellStyle name="Millares 2 4 3 6 2 2 3 2" xfId="32944" xr:uid="{DD974774-D22A-4800-9C19-B8F19DB187EE}"/>
    <cellStyle name="Millares 2 4 3 6 2 2 4" xfId="24192" xr:uid="{B25907AA-51AE-4CB8-846E-6ADC43941CDB}"/>
    <cellStyle name="Millares 2 4 3 6 2 3" xfId="8874" xr:uid="{00000000-0005-0000-0000-000081230000}"/>
    <cellStyle name="Millares 2 4 3 6 2 3 2" xfId="17627" xr:uid="{00000000-0005-0000-0000-000082230000}"/>
    <cellStyle name="Millares 2 4 3 6 2 3 2 2" xfId="35132" xr:uid="{64D4A700-9726-4117-BC83-E932DD976DFD}"/>
    <cellStyle name="Millares 2 4 3 6 2 3 3" xfId="26380" xr:uid="{E6DE5DC5-D1F5-4D8C-9619-38E6A45E2011}"/>
    <cellStyle name="Millares 2 4 3 6 2 4" xfId="13251" xr:uid="{00000000-0005-0000-0000-000083230000}"/>
    <cellStyle name="Millares 2 4 3 6 2 4 2" xfId="30756" xr:uid="{0B514721-3046-4CAF-8696-85CB77E0AC9E}"/>
    <cellStyle name="Millares 2 4 3 6 2 5" xfId="22004" xr:uid="{F3B713A3-C5EF-497D-A8DB-F082B30640C7}"/>
    <cellStyle name="Millares 2 4 3 6 3" xfId="5591" xr:uid="{00000000-0005-0000-0000-000084230000}"/>
    <cellStyle name="Millares 2 4 3 6 3 2" xfId="9968" xr:uid="{00000000-0005-0000-0000-000085230000}"/>
    <cellStyle name="Millares 2 4 3 6 3 2 2" xfId="18721" xr:uid="{00000000-0005-0000-0000-000086230000}"/>
    <cellStyle name="Millares 2 4 3 6 3 2 2 2" xfId="36226" xr:uid="{41CA1B25-6B12-481B-8429-1CB65A070981}"/>
    <cellStyle name="Millares 2 4 3 6 3 2 3" xfId="27474" xr:uid="{5C4AD99A-C4B1-4C30-B5D4-72FBB5EECD61}"/>
    <cellStyle name="Millares 2 4 3 6 3 3" xfId="14345" xr:uid="{00000000-0005-0000-0000-000087230000}"/>
    <cellStyle name="Millares 2 4 3 6 3 3 2" xfId="31850" xr:uid="{A82C8744-050D-4FA8-817E-575F16D4565C}"/>
    <cellStyle name="Millares 2 4 3 6 3 4" xfId="23098" xr:uid="{07CFA9DD-D4CF-42FA-A9BF-746679A49399}"/>
    <cellStyle name="Millares 2 4 3 6 4" xfId="7780" xr:uid="{00000000-0005-0000-0000-000088230000}"/>
    <cellStyle name="Millares 2 4 3 6 4 2" xfId="16533" xr:uid="{00000000-0005-0000-0000-000089230000}"/>
    <cellStyle name="Millares 2 4 3 6 4 2 2" xfId="34038" xr:uid="{8830D19A-B679-42F4-ACA5-8F95CD66148A}"/>
    <cellStyle name="Millares 2 4 3 6 4 3" xfId="25286" xr:uid="{D5AB8C49-4282-44EF-AE54-6DB731F97694}"/>
    <cellStyle name="Millares 2 4 3 6 5" xfId="12157" xr:uid="{00000000-0005-0000-0000-00008A230000}"/>
    <cellStyle name="Millares 2 4 3 6 5 2" xfId="29662" xr:uid="{6E3F643B-82D1-435E-B67F-CE48775435DF}"/>
    <cellStyle name="Millares 2 4 3 6 6" xfId="20910" xr:uid="{DE51AF18-C5EC-4A53-8C66-E2A5F8E02FBE}"/>
    <cellStyle name="Millares 2 4 3 7" xfId="3949" xr:uid="{00000000-0005-0000-0000-00008B230000}"/>
    <cellStyle name="Millares 2 4 3 7 2" xfId="6138" xr:uid="{00000000-0005-0000-0000-00008C230000}"/>
    <cellStyle name="Millares 2 4 3 7 2 2" xfId="10515" xr:uid="{00000000-0005-0000-0000-00008D230000}"/>
    <cellStyle name="Millares 2 4 3 7 2 2 2" xfId="19268" xr:uid="{00000000-0005-0000-0000-00008E230000}"/>
    <cellStyle name="Millares 2 4 3 7 2 2 2 2" xfId="36773" xr:uid="{63140116-D84F-4BAA-8D71-EB5B4B6C67A0}"/>
    <cellStyle name="Millares 2 4 3 7 2 2 3" xfId="28021" xr:uid="{6A3AFD3E-4297-4F5A-A483-82BEB69591BA}"/>
    <cellStyle name="Millares 2 4 3 7 2 3" xfId="14892" xr:uid="{00000000-0005-0000-0000-00008F230000}"/>
    <cellStyle name="Millares 2 4 3 7 2 3 2" xfId="32397" xr:uid="{94887A41-CEEC-4AE4-9B45-B16BAA465606}"/>
    <cellStyle name="Millares 2 4 3 7 2 4" xfId="23645" xr:uid="{0AFCB3CC-6F6A-4D7C-9BCC-30D97968E6B8}"/>
    <cellStyle name="Millares 2 4 3 7 3" xfId="8327" xr:uid="{00000000-0005-0000-0000-000090230000}"/>
    <cellStyle name="Millares 2 4 3 7 3 2" xfId="17080" xr:uid="{00000000-0005-0000-0000-000091230000}"/>
    <cellStyle name="Millares 2 4 3 7 3 2 2" xfId="34585" xr:uid="{69D71E18-5346-4139-8E96-F47D2DCBB151}"/>
    <cellStyle name="Millares 2 4 3 7 3 3" xfId="25833" xr:uid="{E075F8A4-9342-4E3D-8A10-17D46BD217F1}"/>
    <cellStyle name="Millares 2 4 3 7 4" xfId="12704" xr:uid="{00000000-0005-0000-0000-000092230000}"/>
    <cellStyle name="Millares 2 4 3 7 4 2" xfId="30209" xr:uid="{65C64CFB-650E-4219-B269-CBE0931D4919}"/>
    <cellStyle name="Millares 2 4 3 7 5" xfId="21457" xr:uid="{5B8E5E3D-952B-41E3-A737-F78DE7940181}"/>
    <cellStyle name="Millares 2 4 3 8" xfId="5044" xr:uid="{00000000-0005-0000-0000-000093230000}"/>
    <cellStyle name="Millares 2 4 3 8 2" xfId="9421" xr:uid="{00000000-0005-0000-0000-000094230000}"/>
    <cellStyle name="Millares 2 4 3 8 2 2" xfId="18174" xr:uid="{00000000-0005-0000-0000-000095230000}"/>
    <cellStyle name="Millares 2 4 3 8 2 2 2" xfId="35679" xr:uid="{B0721B51-9CAF-4774-9496-000FA97BF85E}"/>
    <cellStyle name="Millares 2 4 3 8 2 3" xfId="26927" xr:uid="{D87C2C73-5246-4293-9FFC-813FE32CAA91}"/>
    <cellStyle name="Millares 2 4 3 8 3" xfId="13798" xr:uid="{00000000-0005-0000-0000-000096230000}"/>
    <cellStyle name="Millares 2 4 3 8 3 2" xfId="31303" xr:uid="{1182FBB1-EF7E-4BAE-9216-081F57CC78BE}"/>
    <cellStyle name="Millares 2 4 3 8 4" xfId="22551" xr:uid="{0779F898-9365-430A-B19E-FF8C8A2F8120}"/>
    <cellStyle name="Millares 2 4 3 9" xfId="7233" xr:uid="{00000000-0005-0000-0000-000097230000}"/>
    <cellStyle name="Millares 2 4 3 9 2" xfId="15986" xr:uid="{00000000-0005-0000-0000-000098230000}"/>
    <cellStyle name="Millares 2 4 3 9 2 2" xfId="33491" xr:uid="{980A472E-B0FD-4DAB-B9C5-4BC161D3E08B}"/>
    <cellStyle name="Millares 2 4 3 9 3" xfId="24739" xr:uid="{DB9AC8F3-94A6-4232-82CC-73CDD01199A3}"/>
    <cellStyle name="Millares 2 4 4" xfId="2947" xr:uid="{00000000-0005-0000-0000-000099230000}"/>
    <cellStyle name="Millares 2 4 4 2" xfId="3059" xr:uid="{00000000-0005-0000-0000-00009A230000}"/>
    <cellStyle name="Millares 2 4 4 2 2" xfId="3335" xr:uid="{00000000-0005-0000-0000-00009B230000}"/>
    <cellStyle name="Millares 2 4 4 2 2 2" xfId="3888" xr:uid="{00000000-0005-0000-0000-00009C230000}"/>
    <cellStyle name="Millares 2 4 4 2 2 2 2" xfId="4984" xr:uid="{00000000-0005-0000-0000-00009D230000}"/>
    <cellStyle name="Millares 2 4 4 2 2 2 2 2" xfId="7173" xr:uid="{00000000-0005-0000-0000-00009E230000}"/>
    <cellStyle name="Millares 2 4 4 2 2 2 2 2 2" xfId="11550" xr:uid="{00000000-0005-0000-0000-00009F230000}"/>
    <cellStyle name="Millares 2 4 4 2 2 2 2 2 2 2" xfId="20303" xr:uid="{00000000-0005-0000-0000-0000A0230000}"/>
    <cellStyle name="Millares 2 4 4 2 2 2 2 2 2 2 2" xfId="37808" xr:uid="{198AB62C-735D-41F1-BD41-A324DB14DCCA}"/>
    <cellStyle name="Millares 2 4 4 2 2 2 2 2 2 3" xfId="29056" xr:uid="{FDB3FC5A-535E-4DD9-876B-FBFB41E3764E}"/>
    <cellStyle name="Millares 2 4 4 2 2 2 2 2 3" xfId="15927" xr:uid="{00000000-0005-0000-0000-0000A1230000}"/>
    <cellStyle name="Millares 2 4 4 2 2 2 2 2 3 2" xfId="33432" xr:uid="{238BFF45-A9C8-424B-B224-293A5C381059}"/>
    <cellStyle name="Millares 2 4 4 2 2 2 2 2 4" xfId="24680" xr:uid="{0ED853B6-176F-4050-A402-56972BDDA7DF}"/>
    <cellStyle name="Millares 2 4 4 2 2 2 2 3" xfId="9362" xr:uid="{00000000-0005-0000-0000-0000A2230000}"/>
    <cellStyle name="Millares 2 4 4 2 2 2 2 3 2" xfId="18115" xr:uid="{00000000-0005-0000-0000-0000A3230000}"/>
    <cellStyle name="Millares 2 4 4 2 2 2 2 3 2 2" xfId="35620" xr:uid="{97014888-4952-40C0-B1BA-6C097A5CA50C}"/>
    <cellStyle name="Millares 2 4 4 2 2 2 2 3 3" xfId="26868" xr:uid="{028DE06C-A992-40A2-8FF6-9939C112989D}"/>
    <cellStyle name="Millares 2 4 4 2 2 2 2 4" xfId="13739" xr:uid="{00000000-0005-0000-0000-0000A4230000}"/>
    <cellStyle name="Millares 2 4 4 2 2 2 2 4 2" xfId="31244" xr:uid="{14BCD701-2FDE-4D59-8598-D110C5F126FA}"/>
    <cellStyle name="Millares 2 4 4 2 2 2 2 5" xfId="22492" xr:uid="{19C787A1-11EB-4732-8CBD-615962A1C0E7}"/>
    <cellStyle name="Millares 2 4 4 2 2 2 3" xfId="6079" xr:uid="{00000000-0005-0000-0000-0000A5230000}"/>
    <cellStyle name="Millares 2 4 4 2 2 2 3 2" xfId="10456" xr:uid="{00000000-0005-0000-0000-0000A6230000}"/>
    <cellStyle name="Millares 2 4 4 2 2 2 3 2 2" xfId="19209" xr:uid="{00000000-0005-0000-0000-0000A7230000}"/>
    <cellStyle name="Millares 2 4 4 2 2 2 3 2 2 2" xfId="36714" xr:uid="{DF7F0D71-161D-4779-9C57-0B2B4E2D323B}"/>
    <cellStyle name="Millares 2 4 4 2 2 2 3 2 3" xfId="27962" xr:uid="{05AE6B01-BC8E-4839-A645-3E3689D50B01}"/>
    <cellStyle name="Millares 2 4 4 2 2 2 3 3" xfId="14833" xr:uid="{00000000-0005-0000-0000-0000A8230000}"/>
    <cellStyle name="Millares 2 4 4 2 2 2 3 3 2" xfId="32338" xr:uid="{D67F46AE-FD15-4FE8-96BB-0B7F171F1172}"/>
    <cellStyle name="Millares 2 4 4 2 2 2 3 4" xfId="23586" xr:uid="{085754A9-F2B7-48DB-8A0D-E362DCDF416C}"/>
    <cellStyle name="Millares 2 4 4 2 2 2 4" xfId="8268" xr:uid="{00000000-0005-0000-0000-0000A9230000}"/>
    <cellStyle name="Millares 2 4 4 2 2 2 4 2" xfId="17021" xr:uid="{00000000-0005-0000-0000-0000AA230000}"/>
    <cellStyle name="Millares 2 4 4 2 2 2 4 2 2" xfId="34526" xr:uid="{FFE1C084-E010-4E98-83FC-990F775E4447}"/>
    <cellStyle name="Millares 2 4 4 2 2 2 4 3" xfId="25774" xr:uid="{D6C9B0FF-F256-43FE-B203-A2A4564BD62E}"/>
    <cellStyle name="Millares 2 4 4 2 2 2 5" xfId="12645" xr:uid="{00000000-0005-0000-0000-0000AB230000}"/>
    <cellStyle name="Millares 2 4 4 2 2 2 5 2" xfId="30150" xr:uid="{1EBF01A7-9198-4E42-B818-CD10EC78C2CF}"/>
    <cellStyle name="Millares 2 4 4 2 2 2 6" xfId="21398" xr:uid="{87997B00-91DD-40DA-B3EB-3494803346EC}"/>
    <cellStyle name="Millares 2 4 4 2 2 3" xfId="4436" xr:uid="{00000000-0005-0000-0000-0000AC230000}"/>
    <cellStyle name="Millares 2 4 4 2 2 3 2" xfId="6625" xr:uid="{00000000-0005-0000-0000-0000AD230000}"/>
    <cellStyle name="Millares 2 4 4 2 2 3 2 2" xfId="11002" xr:uid="{00000000-0005-0000-0000-0000AE230000}"/>
    <cellStyle name="Millares 2 4 4 2 2 3 2 2 2" xfId="19755" xr:uid="{00000000-0005-0000-0000-0000AF230000}"/>
    <cellStyle name="Millares 2 4 4 2 2 3 2 2 2 2" xfId="37260" xr:uid="{B5803C1A-9FF7-4160-B000-7810CF24C5A4}"/>
    <cellStyle name="Millares 2 4 4 2 2 3 2 2 3" xfId="28508" xr:uid="{28ED4C7F-DB34-4ABF-A7EE-FB16864E0D18}"/>
    <cellStyle name="Millares 2 4 4 2 2 3 2 3" xfId="15379" xr:uid="{00000000-0005-0000-0000-0000B0230000}"/>
    <cellStyle name="Millares 2 4 4 2 2 3 2 3 2" xfId="32884" xr:uid="{39C3B50D-6381-4EE4-AF08-6FE880391EEE}"/>
    <cellStyle name="Millares 2 4 4 2 2 3 2 4" xfId="24132" xr:uid="{1DB67D65-A57D-45C3-961A-BF9632A04EC8}"/>
    <cellStyle name="Millares 2 4 4 2 2 3 3" xfId="8814" xr:uid="{00000000-0005-0000-0000-0000B1230000}"/>
    <cellStyle name="Millares 2 4 4 2 2 3 3 2" xfId="17567" xr:uid="{00000000-0005-0000-0000-0000B2230000}"/>
    <cellStyle name="Millares 2 4 4 2 2 3 3 2 2" xfId="35072" xr:uid="{7007C598-8741-4404-A4CE-199106610982}"/>
    <cellStyle name="Millares 2 4 4 2 2 3 3 3" xfId="26320" xr:uid="{1662DF4D-CD94-4360-8B79-87AD587BD8E8}"/>
    <cellStyle name="Millares 2 4 4 2 2 3 4" xfId="13191" xr:uid="{00000000-0005-0000-0000-0000B3230000}"/>
    <cellStyle name="Millares 2 4 4 2 2 3 4 2" xfId="30696" xr:uid="{5E20CA2E-6888-44CD-AF1B-8CED701284BB}"/>
    <cellStyle name="Millares 2 4 4 2 2 3 5" xfId="21944" xr:uid="{D5F40783-C909-4EB2-B85C-76DC379915B5}"/>
    <cellStyle name="Millares 2 4 4 2 2 4" xfId="5531" xr:uid="{00000000-0005-0000-0000-0000B4230000}"/>
    <cellStyle name="Millares 2 4 4 2 2 4 2" xfId="9908" xr:uid="{00000000-0005-0000-0000-0000B5230000}"/>
    <cellStyle name="Millares 2 4 4 2 2 4 2 2" xfId="18661" xr:uid="{00000000-0005-0000-0000-0000B6230000}"/>
    <cellStyle name="Millares 2 4 4 2 2 4 2 2 2" xfId="36166" xr:uid="{2EB3C9D9-7C04-4917-B87C-E520225DBD88}"/>
    <cellStyle name="Millares 2 4 4 2 2 4 2 3" xfId="27414" xr:uid="{9E5EA029-F08B-4AE2-8DBE-30D44B760758}"/>
    <cellStyle name="Millares 2 4 4 2 2 4 3" xfId="14285" xr:uid="{00000000-0005-0000-0000-0000B7230000}"/>
    <cellStyle name="Millares 2 4 4 2 2 4 3 2" xfId="31790" xr:uid="{C8724438-9C97-4922-9551-93FA8127A0A1}"/>
    <cellStyle name="Millares 2 4 4 2 2 4 4" xfId="23038" xr:uid="{D00D507D-0A82-41E4-92C3-AAA19CFF84E0}"/>
    <cellStyle name="Millares 2 4 4 2 2 5" xfId="7720" xr:uid="{00000000-0005-0000-0000-0000B8230000}"/>
    <cellStyle name="Millares 2 4 4 2 2 5 2" xfId="16473" xr:uid="{00000000-0005-0000-0000-0000B9230000}"/>
    <cellStyle name="Millares 2 4 4 2 2 5 2 2" xfId="33978" xr:uid="{737B8BDA-8F81-4861-97E8-C4498B4FD484}"/>
    <cellStyle name="Millares 2 4 4 2 2 5 3" xfId="25226" xr:uid="{89AED58A-5178-4E70-830A-984C65A3530D}"/>
    <cellStyle name="Millares 2 4 4 2 2 6" xfId="12097" xr:uid="{00000000-0005-0000-0000-0000BA230000}"/>
    <cellStyle name="Millares 2 4 4 2 2 6 2" xfId="29602" xr:uid="{6A2ABC30-190C-413A-AF34-5EA6DA0BDD20}"/>
    <cellStyle name="Millares 2 4 4 2 2 7" xfId="20850" xr:uid="{DB163213-5C4C-4D30-849B-A3D36E1EC2D4}"/>
    <cellStyle name="Millares 2 4 4 2 3" xfId="3614" xr:uid="{00000000-0005-0000-0000-0000BB230000}"/>
    <cellStyle name="Millares 2 4 4 2 3 2" xfId="4710" xr:uid="{00000000-0005-0000-0000-0000BC230000}"/>
    <cellStyle name="Millares 2 4 4 2 3 2 2" xfId="6899" xr:uid="{00000000-0005-0000-0000-0000BD230000}"/>
    <cellStyle name="Millares 2 4 4 2 3 2 2 2" xfId="11276" xr:uid="{00000000-0005-0000-0000-0000BE230000}"/>
    <cellStyle name="Millares 2 4 4 2 3 2 2 2 2" xfId="20029" xr:uid="{00000000-0005-0000-0000-0000BF230000}"/>
    <cellStyle name="Millares 2 4 4 2 3 2 2 2 2 2" xfId="37534" xr:uid="{630D66E9-D9FA-47B2-A6B4-C5166176374F}"/>
    <cellStyle name="Millares 2 4 4 2 3 2 2 2 3" xfId="28782" xr:uid="{10A56829-B8C3-4956-9837-1BABEFCC072F}"/>
    <cellStyle name="Millares 2 4 4 2 3 2 2 3" xfId="15653" xr:uid="{00000000-0005-0000-0000-0000C0230000}"/>
    <cellStyle name="Millares 2 4 4 2 3 2 2 3 2" xfId="33158" xr:uid="{3B015D18-8BAE-4652-A09F-E83E6F2C3D04}"/>
    <cellStyle name="Millares 2 4 4 2 3 2 2 4" xfId="24406" xr:uid="{A70F92DE-2FEA-492B-BBE0-C4CFCF203E12}"/>
    <cellStyle name="Millares 2 4 4 2 3 2 3" xfId="9088" xr:uid="{00000000-0005-0000-0000-0000C1230000}"/>
    <cellStyle name="Millares 2 4 4 2 3 2 3 2" xfId="17841" xr:uid="{00000000-0005-0000-0000-0000C2230000}"/>
    <cellStyle name="Millares 2 4 4 2 3 2 3 2 2" xfId="35346" xr:uid="{220913E2-A434-493E-A3F9-6475C1931CE6}"/>
    <cellStyle name="Millares 2 4 4 2 3 2 3 3" xfId="26594" xr:uid="{49C70CCC-97AE-49F8-8CD8-57DACDA4E656}"/>
    <cellStyle name="Millares 2 4 4 2 3 2 4" xfId="13465" xr:uid="{00000000-0005-0000-0000-0000C3230000}"/>
    <cellStyle name="Millares 2 4 4 2 3 2 4 2" xfId="30970" xr:uid="{FDB89478-DF31-44FC-929F-E307A822C54B}"/>
    <cellStyle name="Millares 2 4 4 2 3 2 5" xfId="22218" xr:uid="{55ADD15D-937D-4D3F-AF3A-405189714AF4}"/>
    <cellStyle name="Millares 2 4 4 2 3 3" xfId="5805" xr:uid="{00000000-0005-0000-0000-0000C4230000}"/>
    <cellStyle name="Millares 2 4 4 2 3 3 2" xfId="10182" xr:uid="{00000000-0005-0000-0000-0000C5230000}"/>
    <cellStyle name="Millares 2 4 4 2 3 3 2 2" xfId="18935" xr:uid="{00000000-0005-0000-0000-0000C6230000}"/>
    <cellStyle name="Millares 2 4 4 2 3 3 2 2 2" xfId="36440" xr:uid="{F81730E8-9E3E-4184-B8F1-E61A3BE67815}"/>
    <cellStyle name="Millares 2 4 4 2 3 3 2 3" xfId="27688" xr:uid="{6CEE0868-1812-44AE-AFD7-455490EA0AAC}"/>
    <cellStyle name="Millares 2 4 4 2 3 3 3" xfId="14559" xr:uid="{00000000-0005-0000-0000-0000C7230000}"/>
    <cellStyle name="Millares 2 4 4 2 3 3 3 2" xfId="32064" xr:uid="{551257EC-E888-4053-BCF0-4B0A86A6A059}"/>
    <cellStyle name="Millares 2 4 4 2 3 3 4" xfId="23312" xr:uid="{98DFCC3F-CEDC-4164-B801-23DB5A549283}"/>
    <cellStyle name="Millares 2 4 4 2 3 4" xfId="7994" xr:uid="{00000000-0005-0000-0000-0000C8230000}"/>
    <cellStyle name="Millares 2 4 4 2 3 4 2" xfId="16747" xr:uid="{00000000-0005-0000-0000-0000C9230000}"/>
    <cellStyle name="Millares 2 4 4 2 3 4 2 2" xfId="34252" xr:uid="{F8F180B7-9FBF-49B1-A85E-9E8B501C511C}"/>
    <cellStyle name="Millares 2 4 4 2 3 4 3" xfId="25500" xr:uid="{B15F586C-32C5-4BDE-BEC9-24E4BA9192E1}"/>
    <cellStyle name="Millares 2 4 4 2 3 5" xfId="12371" xr:uid="{00000000-0005-0000-0000-0000CA230000}"/>
    <cellStyle name="Millares 2 4 4 2 3 5 2" xfId="29876" xr:uid="{913FFD99-B8FC-49BB-A435-292DC1D27E2C}"/>
    <cellStyle name="Millares 2 4 4 2 3 6" xfId="21124" xr:uid="{0F16067A-BC90-45F7-9A83-23C1E15BE46D}"/>
    <cellStyle name="Millares 2 4 4 2 4" xfId="4162" xr:uid="{00000000-0005-0000-0000-0000CB230000}"/>
    <cellStyle name="Millares 2 4 4 2 4 2" xfId="6351" xr:uid="{00000000-0005-0000-0000-0000CC230000}"/>
    <cellStyle name="Millares 2 4 4 2 4 2 2" xfId="10728" xr:uid="{00000000-0005-0000-0000-0000CD230000}"/>
    <cellStyle name="Millares 2 4 4 2 4 2 2 2" xfId="19481" xr:uid="{00000000-0005-0000-0000-0000CE230000}"/>
    <cellStyle name="Millares 2 4 4 2 4 2 2 2 2" xfId="36986" xr:uid="{AAFDD69B-0EB7-4985-BF8D-953927AEC0B6}"/>
    <cellStyle name="Millares 2 4 4 2 4 2 2 3" xfId="28234" xr:uid="{7D0CF507-8FAF-404E-96C6-B50C456F5402}"/>
    <cellStyle name="Millares 2 4 4 2 4 2 3" xfId="15105" xr:uid="{00000000-0005-0000-0000-0000CF230000}"/>
    <cellStyle name="Millares 2 4 4 2 4 2 3 2" xfId="32610" xr:uid="{14C3972A-7E6E-4BE0-A38A-4CB5CC12A476}"/>
    <cellStyle name="Millares 2 4 4 2 4 2 4" xfId="23858" xr:uid="{9621854F-EB42-48C4-B66A-07E58AE6208D}"/>
    <cellStyle name="Millares 2 4 4 2 4 3" xfId="8540" xr:uid="{00000000-0005-0000-0000-0000D0230000}"/>
    <cellStyle name="Millares 2 4 4 2 4 3 2" xfId="17293" xr:uid="{00000000-0005-0000-0000-0000D1230000}"/>
    <cellStyle name="Millares 2 4 4 2 4 3 2 2" xfId="34798" xr:uid="{B2E1B4B7-9AD9-4607-8135-E07597DA0509}"/>
    <cellStyle name="Millares 2 4 4 2 4 3 3" xfId="26046" xr:uid="{2E8BFA6F-E557-485D-A96C-EF7141A44E0F}"/>
    <cellStyle name="Millares 2 4 4 2 4 4" xfId="12917" xr:uid="{00000000-0005-0000-0000-0000D2230000}"/>
    <cellStyle name="Millares 2 4 4 2 4 4 2" xfId="30422" xr:uid="{E75AE725-AE23-4411-8A10-B1251AA45AC3}"/>
    <cellStyle name="Millares 2 4 4 2 4 5" xfId="21670" xr:uid="{F63E1353-63A3-4D63-93DD-32946B921DE8}"/>
    <cellStyle name="Millares 2 4 4 2 5" xfId="5257" xr:uid="{00000000-0005-0000-0000-0000D3230000}"/>
    <cellStyle name="Millares 2 4 4 2 5 2" xfId="9634" xr:uid="{00000000-0005-0000-0000-0000D4230000}"/>
    <cellStyle name="Millares 2 4 4 2 5 2 2" xfId="18387" xr:uid="{00000000-0005-0000-0000-0000D5230000}"/>
    <cellStyle name="Millares 2 4 4 2 5 2 2 2" xfId="35892" xr:uid="{1EC9E1E8-E134-4340-8F2D-D8BC43FD7E55}"/>
    <cellStyle name="Millares 2 4 4 2 5 2 3" xfId="27140" xr:uid="{269A6307-6DB9-41FD-9402-38A0719CF795}"/>
    <cellStyle name="Millares 2 4 4 2 5 3" xfId="14011" xr:uid="{00000000-0005-0000-0000-0000D6230000}"/>
    <cellStyle name="Millares 2 4 4 2 5 3 2" xfId="31516" xr:uid="{CEF30CFF-EBDA-44B8-8493-E2CE08C7FA7E}"/>
    <cellStyle name="Millares 2 4 4 2 5 4" xfId="22764" xr:uid="{DCE83A5E-B0FD-4D74-9762-4D7C38EC99A0}"/>
    <cellStyle name="Millares 2 4 4 2 6" xfId="7446" xr:uid="{00000000-0005-0000-0000-0000D7230000}"/>
    <cellStyle name="Millares 2 4 4 2 6 2" xfId="16199" xr:uid="{00000000-0005-0000-0000-0000D8230000}"/>
    <cellStyle name="Millares 2 4 4 2 6 2 2" xfId="33704" xr:uid="{0D71277A-E584-44B4-8329-1B866B47DB25}"/>
    <cellStyle name="Millares 2 4 4 2 6 3" xfId="24952" xr:uid="{93B19656-3D50-4B83-9190-106F141ED0BB}"/>
    <cellStyle name="Millares 2 4 4 2 7" xfId="11823" xr:uid="{00000000-0005-0000-0000-0000D9230000}"/>
    <cellStyle name="Millares 2 4 4 2 7 2" xfId="29328" xr:uid="{CAEB06B4-B7B9-450E-8C7E-66E3E58086E6}"/>
    <cellStyle name="Millares 2 4 4 2 8" xfId="20576" xr:uid="{01181DEF-0032-4C9C-BF35-E9BA378ED614}"/>
    <cellStyle name="Millares 2 4 4 3" xfId="3223" xr:uid="{00000000-0005-0000-0000-0000DA230000}"/>
    <cellStyle name="Millares 2 4 4 3 2" xfId="3776" xr:uid="{00000000-0005-0000-0000-0000DB230000}"/>
    <cellStyle name="Millares 2 4 4 3 2 2" xfId="4872" xr:uid="{00000000-0005-0000-0000-0000DC230000}"/>
    <cellStyle name="Millares 2 4 4 3 2 2 2" xfId="7061" xr:uid="{00000000-0005-0000-0000-0000DD230000}"/>
    <cellStyle name="Millares 2 4 4 3 2 2 2 2" xfId="11438" xr:uid="{00000000-0005-0000-0000-0000DE230000}"/>
    <cellStyle name="Millares 2 4 4 3 2 2 2 2 2" xfId="20191" xr:uid="{00000000-0005-0000-0000-0000DF230000}"/>
    <cellStyle name="Millares 2 4 4 3 2 2 2 2 2 2" xfId="37696" xr:uid="{02674771-9CCF-4012-98AC-0E726DA915CC}"/>
    <cellStyle name="Millares 2 4 4 3 2 2 2 2 3" xfId="28944" xr:uid="{D1B6A443-CC75-4B43-A3B9-75BAADAEC778}"/>
    <cellStyle name="Millares 2 4 4 3 2 2 2 3" xfId="15815" xr:uid="{00000000-0005-0000-0000-0000E0230000}"/>
    <cellStyle name="Millares 2 4 4 3 2 2 2 3 2" xfId="33320" xr:uid="{2107D07A-7CC5-417C-A7D8-442283D755CB}"/>
    <cellStyle name="Millares 2 4 4 3 2 2 2 4" xfId="24568" xr:uid="{039DDEF3-A15F-4717-9F56-83984B3EFE29}"/>
    <cellStyle name="Millares 2 4 4 3 2 2 3" xfId="9250" xr:uid="{00000000-0005-0000-0000-0000E1230000}"/>
    <cellStyle name="Millares 2 4 4 3 2 2 3 2" xfId="18003" xr:uid="{00000000-0005-0000-0000-0000E2230000}"/>
    <cellStyle name="Millares 2 4 4 3 2 2 3 2 2" xfId="35508" xr:uid="{C4F7AE13-1C6F-4D3D-B499-C8DE0088B51D}"/>
    <cellStyle name="Millares 2 4 4 3 2 2 3 3" xfId="26756" xr:uid="{3B90223D-842C-42E6-8C5E-7AD6829BE0F8}"/>
    <cellStyle name="Millares 2 4 4 3 2 2 4" xfId="13627" xr:uid="{00000000-0005-0000-0000-0000E3230000}"/>
    <cellStyle name="Millares 2 4 4 3 2 2 4 2" xfId="31132" xr:uid="{F03E03B8-710A-4D9D-A3EF-D6A3D2F8EB14}"/>
    <cellStyle name="Millares 2 4 4 3 2 2 5" xfId="22380" xr:uid="{07794A78-4B69-4697-8A14-C6AE036CD2A8}"/>
    <cellStyle name="Millares 2 4 4 3 2 3" xfId="5967" xr:uid="{00000000-0005-0000-0000-0000E4230000}"/>
    <cellStyle name="Millares 2 4 4 3 2 3 2" xfId="10344" xr:uid="{00000000-0005-0000-0000-0000E5230000}"/>
    <cellStyle name="Millares 2 4 4 3 2 3 2 2" xfId="19097" xr:uid="{00000000-0005-0000-0000-0000E6230000}"/>
    <cellStyle name="Millares 2 4 4 3 2 3 2 2 2" xfId="36602" xr:uid="{A9BC0CD9-8A60-4B4D-BE09-BD888C47D6E1}"/>
    <cellStyle name="Millares 2 4 4 3 2 3 2 3" xfId="27850" xr:uid="{11B712FF-10FB-4326-83D2-74F5CAAB83A7}"/>
    <cellStyle name="Millares 2 4 4 3 2 3 3" xfId="14721" xr:uid="{00000000-0005-0000-0000-0000E7230000}"/>
    <cellStyle name="Millares 2 4 4 3 2 3 3 2" xfId="32226" xr:uid="{29DBC611-5324-437B-9273-EFF3AC7AC740}"/>
    <cellStyle name="Millares 2 4 4 3 2 3 4" xfId="23474" xr:uid="{1A671D0C-7020-4033-AE58-E5758BD59C9D}"/>
    <cellStyle name="Millares 2 4 4 3 2 4" xfId="8156" xr:uid="{00000000-0005-0000-0000-0000E8230000}"/>
    <cellStyle name="Millares 2 4 4 3 2 4 2" xfId="16909" xr:uid="{00000000-0005-0000-0000-0000E9230000}"/>
    <cellStyle name="Millares 2 4 4 3 2 4 2 2" xfId="34414" xr:uid="{7D995F77-C4DF-479B-ABB1-AC810768E24C}"/>
    <cellStyle name="Millares 2 4 4 3 2 4 3" xfId="25662" xr:uid="{154071A3-76AA-4CC3-9873-D8431358EAD8}"/>
    <cellStyle name="Millares 2 4 4 3 2 5" xfId="12533" xr:uid="{00000000-0005-0000-0000-0000EA230000}"/>
    <cellStyle name="Millares 2 4 4 3 2 5 2" xfId="30038" xr:uid="{48AA24B7-BB57-4CA3-9E1F-6FF23E1E7FB8}"/>
    <cellStyle name="Millares 2 4 4 3 2 6" xfId="21286" xr:uid="{7A095968-386C-446C-801F-E3147D7FAF4C}"/>
    <cellStyle name="Millares 2 4 4 3 3" xfId="4324" xr:uid="{00000000-0005-0000-0000-0000EB230000}"/>
    <cellStyle name="Millares 2 4 4 3 3 2" xfId="6513" xr:uid="{00000000-0005-0000-0000-0000EC230000}"/>
    <cellStyle name="Millares 2 4 4 3 3 2 2" xfId="10890" xr:uid="{00000000-0005-0000-0000-0000ED230000}"/>
    <cellStyle name="Millares 2 4 4 3 3 2 2 2" xfId="19643" xr:uid="{00000000-0005-0000-0000-0000EE230000}"/>
    <cellStyle name="Millares 2 4 4 3 3 2 2 2 2" xfId="37148" xr:uid="{D13B0214-8FA8-4B3A-9216-52E54E734DB3}"/>
    <cellStyle name="Millares 2 4 4 3 3 2 2 3" xfId="28396" xr:uid="{CB9550E6-88BA-416C-8BB6-25D8AE7020ED}"/>
    <cellStyle name="Millares 2 4 4 3 3 2 3" xfId="15267" xr:uid="{00000000-0005-0000-0000-0000EF230000}"/>
    <cellStyle name="Millares 2 4 4 3 3 2 3 2" xfId="32772" xr:uid="{5698C492-618B-40B6-A076-F1A0915DE344}"/>
    <cellStyle name="Millares 2 4 4 3 3 2 4" xfId="24020" xr:uid="{C46E7C3E-3EAD-42ED-A83B-97A10E18AF61}"/>
    <cellStyle name="Millares 2 4 4 3 3 3" xfId="8702" xr:uid="{00000000-0005-0000-0000-0000F0230000}"/>
    <cellStyle name="Millares 2 4 4 3 3 3 2" xfId="17455" xr:uid="{00000000-0005-0000-0000-0000F1230000}"/>
    <cellStyle name="Millares 2 4 4 3 3 3 2 2" xfId="34960" xr:uid="{3B73BEA4-792D-40AE-BD98-C6D421ACD2D9}"/>
    <cellStyle name="Millares 2 4 4 3 3 3 3" xfId="26208" xr:uid="{6CC3B5E5-6A32-4983-AA38-C1243E691181}"/>
    <cellStyle name="Millares 2 4 4 3 3 4" xfId="13079" xr:uid="{00000000-0005-0000-0000-0000F2230000}"/>
    <cellStyle name="Millares 2 4 4 3 3 4 2" xfId="30584" xr:uid="{59D94AB0-4E1E-4DC0-B993-8359B8BFC354}"/>
    <cellStyle name="Millares 2 4 4 3 3 5" xfId="21832" xr:uid="{196570D0-B758-4683-B945-3C9C3007228F}"/>
    <cellStyle name="Millares 2 4 4 3 4" xfId="5419" xr:uid="{00000000-0005-0000-0000-0000F3230000}"/>
    <cellStyle name="Millares 2 4 4 3 4 2" xfId="9796" xr:uid="{00000000-0005-0000-0000-0000F4230000}"/>
    <cellStyle name="Millares 2 4 4 3 4 2 2" xfId="18549" xr:uid="{00000000-0005-0000-0000-0000F5230000}"/>
    <cellStyle name="Millares 2 4 4 3 4 2 2 2" xfId="36054" xr:uid="{39869C0F-5E77-4F26-9DF6-4E157DA0A201}"/>
    <cellStyle name="Millares 2 4 4 3 4 2 3" xfId="27302" xr:uid="{BEF22590-B1C6-48D6-B767-747C028A49B5}"/>
    <cellStyle name="Millares 2 4 4 3 4 3" xfId="14173" xr:uid="{00000000-0005-0000-0000-0000F6230000}"/>
    <cellStyle name="Millares 2 4 4 3 4 3 2" xfId="31678" xr:uid="{F1DFF8AE-6187-4BE0-8D48-6C482B5A8075}"/>
    <cellStyle name="Millares 2 4 4 3 4 4" xfId="22926" xr:uid="{1050ECD5-093F-4A3F-B51A-3BC4AADAB966}"/>
    <cellStyle name="Millares 2 4 4 3 5" xfId="7608" xr:uid="{00000000-0005-0000-0000-0000F7230000}"/>
    <cellStyle name="Millares 2 4 4 3 5 2" xfId="16361" xr:uid="{00000000-0005-0000-0000-0000F8230000}"/>
    <cellStyle name="Millares 2 4 4 3 5 2 2" xfId="33866" xr:uid="{AA39C746-BF9E-48C9-8EAD-0BD4C24F4AC0}"/>
    <cellStyle name="Millares 2 4 4 3 5 3" xfId="25114" xr:uid="{32AB28CF-DB93-4CDC-B9AB-A84E7C5A2016}"/>
    <cellStyle name="Millares 2 4 4 3 6" xfId="11985" xr:uid="{00000000-0005-0000-0000-0000F9230000}"/>
    <cellStyle name="Millares 2 4 4 3 6 2" xfId="29490" xr:uid="{8264B7DC-88DB-45D7-AD72-BEC0B865B087}"/>
    <cellStyle name="Millares 2 4 4 3 7" xfId="20738" xr:uid="{C68C84F9-FB3C-4C97-8787-03AF26BC95E7}"/>
    <cellStyle name="Millares 2 4 4 4" xfId="3502" xr:uid="{00000000-0005-0000-0000-0000FA230000}"/>
    <cellStyle name="Millares 2 4 4 4 2" xfId="4598" xr:uid="{00000000-0005-0000-0000-0000FB230000}"/>
    <cellStyle name="Millares 2 4 4 4 2 2" xfId="6787" xr:uid="{00000000-0005-0000-0000-0000FC230000}"/>
    <cellStyle name="Millares 2 4 4 4 2 2 2" xfId="11164" xr:uid="{00000000-0005-0000-0000-0000FD230000}"/>
    <cellStyle name="Millares 2 4 4 4 2 2 2 2" xfId="19917" xr:uid="{00000000-0005-0000-0000-0000FE230000}"/>
    <cellStyle name="Millares 2 4 4 4 2 2 2 2 2" xfId="37422" xr:uid="{8C7D6164-63D7-4E97-A2BF-1EAACB0A3593}"/>
    <cellStyle name="Millares 2 4 4 4 2 2 2 3" xfId="28670" xr:uid="{B87296E6-9C4A-42C7-B822-4E6D91CCD8B1}"/>
    <cellStyle name="Millares 2 4 4 4 2 2 3" xfId="15541" xr:uid="{00000000-0005-0000-0000-0000FF230000}"/>
    <cellStyle name="Millares 2 4 4 4 2 2 3 2" xfId="33046" xr:uid="{8F0D7F4D-5EB1-4E85-BCEC-F58C20F1F8B4}"/>
    <cellStyle name="Millares 2 4 4 4 2 2 4" xfId="24294" xr:uid="{E0CE4DA3-6D17-4D67-963F-B4F94C76D79B}"/>
    <cellStyle name="Millares 2 4 4 4 2 3" xfId="8976" xr:uid="{00000000-0005-0000-0000-000000240000}"/>
    <cellStyle name="Millares 2 4 4 4 2 3 2" xfId="17729" xr:uid="{00000000-0005-0000-0000-000001240000}"/>
    <cellStyle name="Millares 2 4 4 4 2 3 2 2" xfId="35234" xr:uid="{100A92D2-B65D-4199-97F9-F2D6C9E0C9F2}"/>
    <cellStyle name="Millares 2 4 4 4 2 3 3" xfId="26482" xr:uid="{7EABD85B-E50D-4C82-8F3F-2A3F58C62128}"/>
    <cellStyle name="Millares 2 4 4 4 2 4" xfId="13353" xr:uid="{00000000-0005-0000-0000-000002240000}"/>
    <cellStyle name="Millares 2 4 4 4 2 4 2" xfId="30858" xr:uid="{CF0F3A96-E49E-4846-9AE3-966A9789F2C1}"/>
    <cellStyle name="Millares 2 4 4 4 2 5" xfId="22106" xr:uid="{17B4F3CE-1542-4D26-884B-6C1E50CAA39F}"/>
    <cellStyle name="Millares 2 4 4 4 3" xfId="5693" xr:uid="{00000000-0005-0000-0000-000003240000}"/>
    <cellStyle name="Millares 2 4 4 4 3 2" xfId="10070" xr:uid="{00000000-0005-0000-0000-000004240000}"/>
    <cellStyle name="Millares 2 4 4 4 3 2 2" xfId="18823" xr:uid="{00000000-0005-0000-0000-000005240000}"/>
    <cellStyle name="Millares 2 4 4 4 3 2 2 2" xfId="36328" xr:uid="{AD7CA7D8-ED64-4147-960D-4929BD6ED122}"/>
    <cellStyle name="Millares 2 4 4 4 3 2 3" xfId="27576" xr:uid="{D6CF3617-DE59-41E5-9A92-9F0151BC7648}"/>
    <cellStyle name="Millares 2 4 4 4 3 3" xfId="14447" xr:uid="{00000000-0005-0000-0000-000006240000}"/>
    <cellStyle name="Millares 2 4 4 4 3 3 2" xfId="31952" xr:uid="{F4F2E417-A6FC-4A04-B644-DE703A1BA943}"/>
    <cellStyle name="Millares 2 4 4 4 3 4" xfId="23200" xr:uid="{0BEAD32B-8901-4267-B34B-FFE83AF11EBB}"/>
    <cellStyle name="Millares 2 4 4 4 4" xfId="7882" xr:uid="{00000000-0005-0000-0000-000007240000}"/>
    <cellStyle name="Millares 2 4 4 4 4 2" xfId="16635" xr:uid="{00000000-0005-0000-0000-000008240000}"/>
    <cellStyle name="Millares 2 4 4 4 4 2 2" xfId="34140" xr:uid="{5BB56E01-3858-4E38-8224-B1A679B68C53}"/>
    <cellStyle name="Millares 2 4 4 4 4 3" xfId="25388" xr:uid="{A26734FB-8FEE-4C9A-BD9B-A3AD085EC7EF}"/>
    <cellStyle name="Millares 2 4 4 4 5" xfId="12259" xr:uid="{00000000-0005-0000-0000-000009240000}"/>
    <cellStyle name="Millares 2 4 4 4 5 2" xfId="29764" xr:uid="{076F526C-B571-4707-8FEF-A28406C79F68}"/>
    <cellStyle name="Millares 2 4 4 4 6" xfId="21012" xr:uid="{3D465B08-F87D-4A89-B7B7-7EBADD4B7747}"/>
    <cellStyle name="Millares 2 4 4 5" xfId="4050" xr:uid="{00000000-0005-0000-0000-00000A240000}"/>
    <cellStyle name="Millares 2 4 4 5 2" xfId="6239" xr:uid="{00000000-0005-0000-0000-00000B240000}"/>
    <cellStyle name="Millares 2 4 4 5 2 2" xfId="10616" xr:uid="{00000000-0005-0000-0000-00000C240000}"/>
    <cellStyle name="Millares 2 4 4 5 2 2 2" xfId="19369" xr:uid="{00000000-0005-0000-0000-00000D240000}"/>
    <cellStyle name="Millares 2 4 4 5 2 2 2 2" xfId="36874" xr:uid="{7A7D654A-C87A-453C-A706-55896389181D}"/>
    <cellStyle name="Millares 2 4 4 5 2 2 3" xfId="28122" xr:uid="{A5C631FB-D5BE-4964-A7C5-EA9F3E75CAA8}"/>
    <cellStyle name="Millares 2 4 4 5 2 3" xfId="14993" xr:uid="{00000000-0005-0000-0000-00000E240000}"/>
    <cellStyle name="Millares 2 4 4 5 2 3 2" xfId="32498" xr:uid="{64BC8ECB-5CD1-4CD2-922D-BD86E7DDFB4B}"/>
    <cellStyle name="Millares 2 4 4 5 2 4" xfId="23746" xr:uid="{1F2F347E-1912-4F6D-B477-BBD74529D56E}"/>
    <cellStyle name="Millares 2 4 4 5 3" xfId="8428" xr:uid="{00000000-0005-0000-0000-00000F240000}"/>
    <cellStyle name="Millares 2 4 4 5 3 2" xfId="17181" xr:uid="{00000000-0005-0000-0000-000010240000}"/>
    <cellStyle name="Millares 2 4 4 5 3 2 2" xfId="34686" xr:uid="{1B85758F-923D-4F0D-BB4F-22EA2B9EA48B}"/>
    <cellStyle name="Millares 2 4 4 5 3 3" xfId="25934" xr:uid="{E1A313E0-5697-42B8-9C4C-7C3065F04101}"/>
    <cellStyle name="Millares 2 4 4 5 4" xfId="12805" xr:uid="{00000000-0005-0000-0000-000011240000}"/>
    <cellStyle name="Millares 2 4 4 5 4 2" xfId="30310" xr:uid="{C5B9FB48-0272-4723-807A-A902FB5E236A}"/>
    <cellStyle name="Millares 2 4 4 5 5" xfId="21558" xr:uid="{D2E57B69-FA73-4CBE-BF8D-62F0C8748708}"/>
    <cellStyle name="Millares 2 4 4 6" xfId="5145" xr:uid="{00000000-0005-0000-0000-000012240000}"/>
    <cellStyle name="Millares 2 4 4 6 2" xfId="9522" xr:uid="{00000000-0005-0000-0000-000013240000}"/>
    <cellStyle name="Millares 2 4 4 6 2 2" xfId="18275" xr:uid="{00000000-0005-0000-0000-000014240000}"/>
    <cellStyle name="Millares 2 4 4 6 2 2 2" xfId="35780" xr:uid="{2825E8B7-3D55-4FC8-8A7F-CCCFA24B07A2}"/>
    <cellStyle name="Millares 2 4 4 6 2 3" xfId="27028" xr:uid="{84CAD13D-6285-484E-9C59-DF24778DCA48}"/>
    <cellStyle name="Millares 2 4 4 6 3" xfId="13899" xr:uid="{00000000-0005-0000-0000-000015240000}"/>
    <cellStyle name="Millares 2 4 4 6 3 2" xfId="31404" xr:uid="{8B0AF05B-1BCA-4AFD-B25E-4D706AF9456B}"/>
    <cellStyle name="Millares 2 4 4 6 4" xfId="22652" xr:uid="{C6E190EF-5D17-4FB6-9167-C79A9A018F0F}"/>
    <cellStyle name="Millares 2 4 4 7" xfId="7334" xr:uid="{00000000-0005-0000-0000-000016240000}"/>
    <cellStyle name="Millares 2 4 4 7 2" xfId="16087" xr:uid="{00000000-0005-0000-0000-000017240000}"/>
    <cellStyle name="Millares 2 4 4 7 2 2" xfId="33592" xr:uid="{8298914E-A7E7-406A-A262-424A4332CD97}"/>
    <cellStyle name="Millares 2 4 4 7 3" xfId="24840" xr:uid="{2A2E7C65-F9B3-4009-9BC8-6CF79E55820A}"/>
    <cellStyle name="Millares 2 4 4 8" xfId="11711" xr:uid="{00000000-0005-0000-0000-000018240000}"/>
    <cellStyle name="Millares 2 4 4 8 2" xfId="29216" xr:uid="{A5B7D4CD-E0E3-4A48-B39C-2561AF703EED}"/>
    <cellStyle name="Millares 2 4 4 9" xfId="20464" xr:uid="{B1F23229-8E57-4C8A-BAB3-1941F57BD920}"/>
    <cellStyle name="Millares 2 4 5" xfId="3002" xr:uid="{00000000-0005-0000-0000-000019240000}"/>
    <cellStyle name="Millares 2 4 5 2" xfId="3278" xr:uid="{00000000-0005-0000-0000-00001A240000}"/>
    <cellStyle name="Millares 2 4 5 2 2" xfId="3831" xr:uid="{00000000-0005-0000-0000-00001B240000}"/>
    <cellStyle name="Millares 2 4 5 2 2 2" xfId="4927" xr:uid="{00000000-0005-0000-0000-00001C240000}"/>
    <cellStyle name="Millares 2 4 5 2 2 2 2" xfId="7116" xr:uid="{00000000-0005-0000-0000-00001D240000}"/>
    <cellStyle name="Millares 2 4 5 2 2 2 2 2" xfId="11493" xr:uid="{00000000-0005-0000-0000-00001E240000}"/>
    <cellStyle name="Millares 2 4 5 2 2 2 2 2 2" xfId="20246" xr:uid="{00000000-0005-0000-0000-00001F240000}"/>
    <cellStyle name="Millares 2 4 5 2 2 2 2 2 2 2" xfId="37751" xr:uid="{A1F4DD38-7607-4C9B-A336-5BBE48D6750C}"/>
    <cellStyle name="Millares 2 4 5 2 2 2 2 2 3" xfId="28999" xr:uid="{5899D182-45EB-4DA2-A3FE-3DAF599236C5}"/>
    <cellStyle name="Millares 2 4 5 2 2 2 2 3" xfId="15870" xr:uid="{00000000-0005-0000-0000-000020240000}"/>
    <cellStyle name="Millares 2 4 5 2 2 2 2 3 2" xfId="33375" xr:uid="{709140FC-45ED-4CF3-B405-D788A69EBB21}"/>
    <cellStyle name="Millares 2 4 5 2 2 2 2 4" xfId="24623" xr:uid="{23DFE247-E84D-4C29-8907-3F5DDE379AFA}"/>
    <cellStyle name="Millares 2 4 5 2 2 2 3" xfId="9305" xr:uid="{00000000-0005-0000-0000-000021240000}"/>
    <cellStyle name="Millares 2 4 5 2 2 2 3 2" xfId="18058" xr:uid="{00000000-0005-0000-0000-000022240000}"/>
    <cellStyle name="Millares 2 4 5 2 2 2 3 2 2" xfId="35563" xr:uid="{85835085-85EB-487C-BFC5-E919ADD5525E}"/>
    <cellStyle name="Millares 2 4 5 2 2 2 3 3" xfId="26811" xr:uid="{97EC1217-6BF6-487C-BE3B-5D8B526969F2}"/>
    <cellStyle name="Millares 2 4 5 2 2 2 4" xfId="13682" xr:uid="{00000000-0005-0000-0000-000023240000}"/>
    <cellStyle name="Millares 2 4 5 2 2 2 4 2" xfId="31187" xr:uid="{59AD7E63-EBA1-41AB-B7F8-AA2A4AE7720B}"/>
    <cellStyle name="Millares 2 4 5 2 2 2 5" xfId="22435" xr:uid="{431A00DB-6ED3-490D-B0D9-B7FFC6F314A6}"/>
    <cellStyle name="Millares 2 4 5 2 2 3" xfId="6022" xr:uid="{00000000-0005-0000-0000-000024240000}"/>
    <cellStyle name="Millares 2 4 5 2 2 3 2" xfId="10399" xr:uid="{00000000-0005-0000-0000-000025240000}"/>
    <cellStyle name="Millares 2 4 5 2 2 3 2 2" xfId="19152" xr:uid="{00000000-0005-0000-0000-000026240000}"/>
    <cellStyle name="Millares 2 4 5 2 2 3 2 2 2" xfId="36657" xr:uid="{411C1A2D-0EFA-4083-AC3B-3A0C63FBE694}"/>
    <cellStyle name="Millares 2 4 5 2 2 3 2 3" xfId="27905" xr:uid="{D7D4F1CB-5B68-450D-8560-3C4DAAD7701B}"/>
    <cellStyle name="Millares 2 4 5 2 2 3 3" xfId="14776" xr:uid="{00000000-0005-0000-0000-000027240000}"/>
    <cellStyle name="Millares 2 4 5 2 2 3 3 2" xfId="32281" xr:uid="{93A5BE78-690F-427F-90DC-A380531613E1}"/>
    <cellStyle name="Millares 2 4 5 2 2 3 4" xfId="23529" xr:uid="{675D6648-7A2C-479A-97CC-A612C7B023B5}"/>
    <cellStyle name="Millares 2 4 5 2 2 4" xfId="8211" xr:uid="{00000000-0005-0000-0000-000028240000}"/>
    <cellStyle name="Millares 2 4 5 2 2 4 2" xfId="16964" xr:uid="{00000000-0005-0000-0000-000029240000}"/>
    <cellStyle name="Millares 2 4 5 2 2 4 2 2" xfId="34469" xr:uid="{F8C54403-A49B-46FF-B27B-FD7EE0E11281}"/>
    <cellStyle name="Millares 2 4 5 2 2 4 3" xfId="25717" xr:uid="{0A87513E-87AA-4A08-99AC-313B48A1E01A}"/>
    <cellStyle name="Millares 2 4 5 2 2 5" xfId="12588" xr:uid="{00000000-0005-0000-0000-00002A240000}"/>
    <cellStyle name="Millares 2 4 5 2 2 5 2" xfId="30093" xr:uid="{627A07D2-D4D0-4D11-97C1-F6A62C4A6D45}"/>
    <cellStyle name="Millares 2 4 5 2 2 6" xfId="21341" xr:uid="{D8BAA518-34BB-4DC3-9472-349286D8AA01}"/>
    <cellStyle name="Millares 2 4 5 2 3" xfId="4379" xr:uid="{00000000-0005-0000-0000-00002B240000}"/>
    <cellStyle name="Millares 2 4 5 2 3 2" xfId="6568" xr:uid="{00000000-0005-0000-0000-00002C240000}"/>
    <cellStyle name="Millares 2 4 5 2 3 2 2" xfId="10945" xr:uid="{00000000-0005-0000-0000-00002D240000}"/>
    <cellStyle name="Millares 2 4 5 2 3 2 2 2" xfId="19698" xr:uid="{00000000-0005-0000-0000-00002E240000}"/>
    <cellStyle name="Millares 2 4 5 2 3 2 2 2 2" xfId="37203" xr:uid="{39AB0ED3-C151-4FD6-A031-AD21424A4746}"/>
    <cellStyle name="Millares 2 4 5 2 3 2 2 3" xfId="28451" xr:uid="{ABE49B9C-EAF6-48C6-881A-B75C4973454D}"/>
    <cellStyle name="Millares 2 4 5 2 3 2 3" xfId="15322" xr:uid="{00000000-0005-0000-0000-00002F240000}"/>
    <cellStyle name="Millares 2 4 5 2 3 2 3 2" xfId="32827" xr:uid="{508B30B9-7698-40EA-8627-00D072647950}"/>
    <cellStyle name="Millares 2 4 5 2 3 2 4" xfId="24075" xr:uid="{14E4F197-0414-40FC-82BB-08E7A0E3F256}"/>
    <cellStyle name="Millares 2 4 5 2 3 3" xfId="8757" xr:uid="{00000000-0005-0000-0000-000030240000}"/>
    <cellStyle name="Millares 2 4 5 2 3 3 2" xfId="17510" xr:uid="{00000000-0005-0000-0000-000031240000}"/>
    <cellStyle name="Millares 2 4 5 2 3 3 2 2" xfId="35015" xr:uid="{CC9F5062-BAA6-4239-98A4-C79530CBFB38}"/>
    <cellStyle name="Millares 2 4 5 2 3 3 3" xfId="26263" xr:uid="{35BF4616-C592-4B13-B23D-75F2ECF8D720}"/>
    <cellStyle name="Millares 2 4 5 2 3 4" xfId="13134" xr:uid="{00000000-0005-0000-0000-000032240000}"/>
    <cellStyle name="Millares 2 4 5 2 3 4 2" xfId="30639" xr:uid="{297A495B-318A-4D38-AA51-89A5C32ED9F3}"/>
    <cellStyle name="Millares 2 4 5 2 3 5" xfId="21887" xr:uid="{58A19E5A-3209-4181-8160-99509FD420DA}"/>
    <cellStyle name="Millares 2 4 5 2 4" xfId="5474" xr:uid="{00000000-0005-0000-0000-000033240000}"/>
    <cellStyle name="Millares 2 4 5 2 4 2" xfId="9851" xr:uid="{00000000-0005-0000-0000-000034240000}"/>
    <cellStyle name="Millares 2 4 5 2 4 2 2" xfId="18604" xr:uid="{00000000-0005-0000-0000-000035240000}"/>
    <cellStyle name="Millares 2 4 5 2 4 2 2 2" xfId="36109" xr:uid="{7C34444D-9B38-4B4A-A27F-907AE6F56126}"/>
    <cellStyle name="Millares 2 4 5 2 4 2 3" xfId="27357" xr:uid="{E435C479-781A-4053-AE20-D02246A12F27}"/>
    <cellStyle name="Millares 2 4 5 2 4 3" xfId="14228" xr:uid="{00000000-0005-0000-0000-000036240000}"/>
    <cellStyle name="Millares 2 4 5 2 4 3 2" xfId="31733" xr:uid="{206A47D9-88EF-45E6-8144-28D724AF70F4}"/>
    <cellStyle name="Millares 2 4 5 2 4 4" xfId="22981" xr:uid="{37995D33-7970-4272-A726-00CBA63B534A}"/>
    <cellStyle name="Millares 2 4 5 2 5" xfId="7663" xr:uid="{00000000-0005-0000-0000-000037240000}"/>
    <cellStyle name="Millares 2 4 5 2 5 2" xfId="16416" xr:uid="{00000000-0005-0000-0000-000038240000}"/>
    <cellStyle name="Millares 2 4 5 2 5 2 2" xfId="33921" xr:uid="{9BA9285F-3E48-4058-AC80-CD212C80BC48}"/>
    <cellStyle name="Millares 2 4 5 2 5 3" xfId="25169" xr:uid="{5249EDC6-0673-40AD-816E-F677F3F749CC}"/>
    <cellStyle name="Millares 2 4 5 2 6" xfId="12040" xr:uid="{00000000-0005-0000-0000-000039240000}"/>
    <cellStyle name="Millares 2 4 5 2 6 2" xfId="29545" xr:uid="{E8069EC8-BAB1-4F25-B050-AB73F6AE463C}"/>
    <cellStyle name="Millares 2 4 5 2 7" xfId="20793" xr:uid="{9D52EE3B-C6FF-4EC3-8307-7E7838388A9A}"/>
    <cellStyle name="Millares 2 4 5 3" xfId="3557" xr:uid="{00000000-0005-0000-0000-00003A240000}"/>
    <cellStyle name="Millares 2 4 5 3 2" xfId="4653" xr:uid="{00000000-0005-0000-0000-00003B240000}"/>
    <cellStyle name="Millares 2 4 5 3 2 2" xfId="6842" xr:uid="{00000000-0005-0000-0000-00003C240000}"/>
    <cellStyle name="Millares 2 4 5 3 2 2 2" xfId="11219" xr:uid="{00000000-0005-0000-0000-00003D240000}"/>
    <cellStyle name="Millares 2 4 5 3 2 2 2 2" xfId="19972" xr:uid="{00000000-0005-0000-0000-00003E240000}"/>
    <cellStyle name="Millares 2 4 5 3 2 2 2 2 2" xfId="37477" xr:uid="{D5C9299E-537E-4F7B-ABA4-4DD4E6B26F64}"/>
    <cellStyle name="Millares 2 4 5 3 2 2 2 3" xfId="28725" xr:uid="{8FAE55A7-DBEB-4DD5-B77E-5AF49B742B39}"/>
    <cellStyle name="Millares 2 4 5 3 2 2 3" xfId="15596" xr:uid="{00000000-0005-0000-0000-00003F240000}"/>
    <cellStyle name="Millares 2 4 5 3 2 2 3 2" xfId="33101" xr:uid="{A1557EAA-97EB-4225-AA59-973244ECFE7A}"/>
    <cellStyle name="Millares 2 4 5 3 2 2 4" xfId="24349" xr:uid="{24E50DCD-81CF-4480-A15B-33E0B56A7B32}"/>
    <cellStyle name="Millares 2 4 5 3 2 3" xfId="9031" xr:uid="{00000000-0005-0000-0000-000040240000}"/>
    <cellStyle name="Millares 2 4 5 3 2 3 2" xfId="17784" xr:uid="{00000000-0005-0000-0000-000041240000}"/>
    <cellStyle name="Millares 2 4 5 3 2 3 2 2" xfId="35289" xr:uid="{C25039E2-5FF5-41AF-88A3-E429CE7DA643}"/>
    <cellStyle name="Millares 2 4 5 3 2 3 3" xfId="26537" xr:uid="{0F537B47-BF99-4531-85CC-B86332F5B2D1}"/>
    <cellStyle name="Millares 2 4 5 3 2 4" xfId="13408" xr:uid="{00000000-0005-0000-0000-000042240000}"/>
    <cellStyle name="Millares 2 4 5 3 2 4 2" xfId="30913" xr:uid="{84A91FB0-449D-4292-B0C3-80A3ABE7F888}"/>
    <cellStyle name="Millares 2 4 5 3 2 5" xfId="22161" xr:uid="{66CCF486-9035-48EC-A229-11EF165757A1}"/>
    <cellStyle name="Millares 2 4 5 3 3" xfId="5748" xr:uid="{00000000-0005-0000-0000-000043240000}"/>
    <cellStyle name="Millares 2 4 5 3 3 2" xfId="10125" xr:uid="{00000000-0005-0000-0000-000044240000}"/>
    <cellStyle name="Millares 2 4 5 3 3 2 2" xfId="18878" xr:uid="{00000000-0005-0000-0000-000045240000}"/>
    <cellStyle name="Millares 2 4 5 3 3 2 2 2" xfId="36383" xr:uid="{3FA6EBC1-CD15-4384-A5B7-189B446B5733}"/>
    <cellStyle name="Millares 2 4 5 3 3 2 3" xfId="27631" xr:uid="{E6BA127C-0561-46BA-A3EA-4C497BB15194}"/>
    <cellStyle name="Millares 2 4 5 3 3 3" xfId="14502" xr:uid="{00000000-0005-0000-0000-000046240000}"/>
    <cellStyle name="Millares 2 4 5 3 3 3 2" xfId="32007" xr:uid="{8A848AE9-EC31-4367-B4CE-78E709934539}"/>
    <cellStyle name="Millares 2 4 5 3 3 4" xfId="23255" xr:uid="{B77ABA3D-9007-4D1C-BE9C-A4E97F358C53}"/>
    <cellStyle name="Millares 2 4 5 3 4" xfId="7937" xr:uid="{00000000-0005-0000-0000-000047240000}"/>
    <cellStyle name="Millares 2 4 5 3 4 2" xfId="16690" xr:uid="{00000000-0005-0000-0000-000048240000}"/>
    <cellStyle name="Millares 2 4 5 3 4 2 2" xfId="34195" xr:uid="{1A606EB9-384C-439D-843C-643491F1CA11}"/>
    <cellStyle name="Millares 2 4 5 3 4 3" xfId="25443" xr:uid="{B164A269-3B55-4713-8EC1-729B41E13A57}"/>
    <cellStyle name="Millares 2 4 5 3 5" xfId="12314" xr:uid="{00000000-0005-0000-0000-000049240000}"/>
    <cellStyle name="Millares 2 4 5 3 5 2" xfId="29819" xr:uid="{112A73A2-2E83-4DBD-9237-68AE3060859A}"/>
    <cellStyle name="Millares 2 4 5 3 6" xfId="21067" xr:uid="{999214F5-9342-42EC-AA8E-8232599511F6}"/>
    <cellStyle name="Millares 2 4 5 4" xfId="4105" xr:uid="{00000000-0005-0000-0000-00004A240000}"/>
    <cellStyle name="Millares 2 4 5 4 2" xfId="6294" xr:uid="{00000000-0005-0000-0000-00004B240000}"/>
    <cellStyle name="Millares 2 4 5 4 2 2" xfId="10671" xr:uid="{00000000-0005-0000-0000-00004C240000}"/>
    <cellStyle name="Millares 2 4 5 4 2 2 2" xfId="19424" xr:uid="{00000000-0005-0000-0000-00004D240000}"/>
    <cellStyle name="Millares 2 4 5 4 2 2 2 2" xfId="36929" xr:uid="{946388C8-3700-45C9-ABF9-5AFF300203E8}"/>
    <cellStyle name="Millares 2 4 5 4 2 2 3" xfId="28177" xr:uid="{28320026-2133-4EAE-A2B5-90DB13FE1B5B}"/>
    <cellStyle name="Millares 2 4 5 4 2 3" xfId="15048" xr:uid="{00000000-0005-0000-0000-00004E240000}"/>
    <cellStyle name="Millares 2 4 5 4 2 3 2" xfId="32553" xr:uid="{5F0B62D3-CBCF-467F-8F48-619E3BDE18BF}"/>
    <cellStyle name="Millares 2 4 5 4 2 4" xfId="23801" xr:uid="{A2A2D19A-B3EE-4DE6-89C9-7888C19B08FD}"/>
    <cellStyle name="Millares 2 4 5 4 3" xfId="8483" xr:uid="{00000000-0005-0000-0000-00004F240000}"/>
    <cellStyle name="Millares 2 4 5 4 3 2" xfId="17236" xr:uid="{00000000-0005-0000-0000-000050240000}"/>
    <cellStyle name="Millares 2 4 5 4 3 2 2" xfId="34741" xr:uid="{C44180D6-FD23-405B-9D67-CF4FC6A62480}"/>
    <cellStyle name="Millares 2 4 5 4 3 3" xfId="25989" xr:uid="{20F8603B-D92E-4E93-B4FA-082C2BEB7BFE}"/>
    <cellStyle name="Millares 2 4 5 4 4" xfId="12860" xr:uid="{00000000-0005-0000-0000-000051240000}"/>
    <cellStyle name="Millares 2 4 5 4 4 2" xfId="30365" xr:uid="{22F7916A-63E6-497B-B737-79BCC5D68D2B}"/>
    <cellStyle name="Millares 2 4 5 4 5" xfId="21613" xr:uid="{8663C921-0381-4170-BD3C-DB325D271478}"/>
    <cellStyle name="Millares 2 4 5 5" xfId="5200" xr:uid="{00000000-0005-0000-0000-000052240000}"/>
    <cellStyle name="Millares 2 4 5 5 2" xfId="9577" xr:uid="{00000000-0005-0000-0000-000053240000}"/>
    <cellStyle name="Millares 2 4 5 5 2 2" xfId="18330" xr:uid="{00000000-0005-0000-0000-000054240000}"/>
    <cellStyle name="Millares 2 4 5 5 2 2 2" xfId="35835" xr:uid="{313EA18C-B3A7-4C56-8C45-8D102DED817D}"/>
    <cellStyle name="Millares 2 4 5 5 2 3" xfId="27083" xr:uid="{0105C32E-A646-4F51-BEEE-4D4B2D0D2204}"/>
    <cellStyle name="Millares 2 4 5 5 3" xfId="13954" xr:uid="{00000000-0005-0000-0000-000055240000}"/>
    <cellStyle name="Millares 2 4 5 5 3 2" xfId="31459" xr:uid="{940A06CF-9A0C-4DBC-B1CC-63C4440E54C6}"/>
    <cellStyle name="Millares 2 4 5 5 4" xfId="22707" xr:uid="{EB052B68-1FBF-4850-974B-6E01CCFC61F1}"/>
    <cellStyle name="Millares 2 4 5 6" xfId="7389" xr:uid="{00000000-0005-0000-0000-000056240000}"/>
    <cellStyle name="Millares 2 4 5 6 2" xfId="16142" xr:uid="{00000000-0005-0000-0000-000057240000}"/>
    <cellStyle name="Millares 2 4 5 6 2 2" xfId="33647" xr:uid="{6ED59BF1-C9B8-4680-BB3F-DDAEE5604120}"/>
    <cellStyle name="Millares 2 4 5 6 3" xfId="24895" xr:uid="{CC6B78D5-C417-4134-90A9-DC0B7529F92C}"/>
    <cellStyle name="Millares 2 4 5 7" xfId="11766" xr:uid="{00000000-0005-0000-0000-000058240000}"/>
    <cellStyle name="Millares 2 4 5 7 2" xfId="29271" xr:uid="{F788FF9B-FB78-4405-B730-1230A88E0DC2}"/>
    <cellStyle name="Millares 2 4 5 8" xfId="20519" xr:uid="{3CF0738D-CB08-48EF-96BE-14038D99B101}"/>
    <cellStyle name="Millares 2 4 6" xfId="2889" xr:uid="{00000000-0005-0000-0000-000059240000}"/>
    <cellStyle name="Millares 2 4 6 2" xfId="3168" xr:uid="{00000000-0005-0000-0000-00005A240000}"/>
    <cellStyle name="Millares 2 4 6 2 2" xfId="3721" xr:uid="{00000000-0005-0000-0000-00005B240000}"/>
    <cellStyle name="Millares 2 4 6 2 2 2" xfId="4817" xr:uid="{00000000-0005-0000-0000-00005C240000}"/>
    <cellStyle name="Millares 2 4 6 2 2 2 2" xfId="7006" xr:uid="{00000000-0005-0000-0000-00005D240000}"/>
    <cellStyle name="Millares 2 4 6 2 2 2 2 2" xfId="11383" xr:uid="{00000000-0005-0000-0000-00005E240000}"/>
    <cellStyle name="Millares 2 4 6 2 2 2 2 2 2" xfId="20136" xr:uid="{00000000-0005-0000-0000-00005F240000}"/>
    <cellStyle name="Millares 2 4 6 2 2 2 2 2 2 2" xfId="37641" xr:uid="{4B3F7A02-96B9-4A33-AEB2-740C018B52B5}"/>
    <cellStyle name="Millares 2 4 6 2 2 2 2 2 3" xfId="28889" xr:uid="{59D2C67D-7D6C-45E3-ABD3-4877790FB512}"/>
    <cellStyle name="Millares 2 4 6 2 2 2 2 3" xfId="15760" xr:uid="{00000000-0005-0000-0000-000060240000}"/>
    <cellStyle name="Millares 2 4 6 2 2 2 2 3 2" xfId="33265" xr:uid="{8A466A8E-36D2-4D73-ADE4-DB5CA4201DEE}"/>
    <cellStyle name="Millares 2 4 6 2 2 2 2 4" xfId="24513" xr:uid="{30B10E31-8B62-46CE-98CC-7C83A3FC4BFC}"/>
    <cellStyle name="Millares 2 4 6 2 2 2 3" xfId="9195" xr:uid="{00000000-0005-0000-0000-000061240000}"/>
    <cellStyle name="Millares 2 4 6 2 2 2 3 2" xfId="17948" xr:uid="{00000000-0005-0000-0000-000062240000}"/>
    <cellStyle name="Millares 2 4 6 2 2 2 3 2 2" xfId="35453" xr:uid="{40A180C3-0824-4342-9139-7E9B93515D7E}"/>
    <cellStyle name="Millares 2 4 6 2 2 2 3 3" xfId="26701" xr:uid="{FC9D1E45-2054-419F-9391-D92B021C109C}"/>
    <cellStyle name="Millares 2 4 6 2 2 2 4" xfId="13572" xr:uid="{00000000-0005-0000-0000-000063240000}"/>
    <cellStyle name="Millares 2 4 6 2 2 2 4 2" xfId="31077" xr:uid="{39789B43-BB31-425A-8633-541DAE2D41F6}"/>
    <cellStyle name="Millares 2 4 6 2 2 2 5" xfId="22325" xr:uid="{32152B15-0760-40D1-B8B1-7C6E621593B3}"/>
    <cellStyle name="Millares 2 4 6 2 2 3" xfId="5912" xr:uid="{00000000-0005-0000-0000-000064240000}"/>
    <cellStyle name="Millares 2 4 6 2 2 3 2" xfId="10289" xr:uid="{00000000-0005-0000-0000-000065240000}"/>
    <cellStyle name="Millares 2 4 6 2 2 3 2 2" xfId="19042" xr:uid="{00000000-0005-0000-0000-000066240000}"/>
    <cellStyle name="Millares 2 4 6 2 2 3 2 2 2" xfId="36547" xr:uid="{BFAAC36E-E4BC-4CDF-B23B-76DD2ACEF8CF}"/>
    <cellStyle name="Millares 2 4 6 2 2 3 2 3" xfId="27795" xr:uid="{F6B2610B-3CC7-44F0-AD0F-EC7E8CC1F4CB}"/>
    <cellStyle name="Millares 2 4 6 2 2 3 3" xfId="14666" xr:uid="{00000000-0005-0000-0000-000067240000}"/>
    <cellStyle name="Millares 2 4 6 2 2 3 3 2" xfId="32171" xr:uid="{903D68A0-3A6D-468D-B3FF-A2DAEDB727DF}"/>
    <cellStyle name="Millares 2 4 6 2 2 3 4" xfId="23419" xr:uid="{8228CC7F-9005-4090-82FF-23110C769A28}"/>
    <cellStyle name="Millares 2 4 6 2 2 4" xfId="8101" xr:uid="{00000000-0005-0000-0000-000068240000}"/>
    <cellStyle name="Millares 2 4 6 2 2 4 2" xfId="16854" xr:uid="{00000000-0005-0000-0000-000069240000}"/>
    <cellStyle name="Millares 2 4 6 2 2 4 2 2" xfId="34359" xr:uid="{83A155BC-EAD8-4138-988B-A5E5EC84EF46}"/>
    <cellStyle name="Millares 2 4 6 2 2 4 3" xfId="25607" xr:uid="{DFFE2928-7B81-422B-8903-85B37F548E49}"/>
    <cellStyle name="Millares 2 4 6 2 2 5" xfId="12478" xr:uid="{00000000-0005-0000-0000-00006A240000}"/>
    <cellStyle name="Millares 2 4 6 2 2 5 2" xfId="29983" xr:uid="{2CA4FA99-2726-4A97-A809-59543CDA81B8}"/>
    <cellStyle name="Millares 2 4 6 2 2 6" xfId="21231" xr:uid="{44E97C1D-7A3D-48E8-83BC-0D16C547584D}"/>
    <cellStyle name="Millares 2 4 6 2 3" xfId="4269" xr:uid="{00000000-0005-0000-0000-00006B240000}"/>
    <cellStyle name="Millares 2 4 6 2 3 2" xfId="6458" xr:uid="{00000000-0005-0000-0000-00006C240000}"/>
    <cellStyle name="Millares 2 4 6 2 3 2 2" xfId="10835" xr:uid="{00000000-0005-0000-0000-00006D240000}"/>
    <cellStyle name="Millares 2 4 6 2 3 2 2 2" xfId="19588" xr:uid="{00000000-0005-0000-0000-00006E240000}"/>
    <cellStyle name="Millares 2 4 6 2 3 2 2 2 2" xfId="37093" xr:uid="{F54ADB60-BB17-45CF-8239-86EFB723A283}"/>
    <cellStyle name="Millares 2 4 6 2 3 2 2 3" xfId="28341" xr:uid="{3A62E013-898A-4942-9E0C-86DF0DEF0EF9}"/>
    <cellStyle name="Millares 2 4 6 2 3 2 3" xfId="15212" xr:uid="{00000000-0005-0000-0000-00006F240000}"/>
    <cellStyle name="Millares 2 4 6 2 3 2 3 2" xfId="32717" xr:uid="{0B93B105-CB12-489B-817A-30C602024FA0}"/>
    <cellStyle name="Millares 2 4 6 2 3 2 4" xfId="23965" xr:uid="{3BC90F6D-E5A5-4CBB-947E-1CAE566A5D11}"/>
    <cellStyle name="Millares 2 4 6 2 3 3" xfId="8647" xr:uid="{00000000-0005-0000-0000-000070240000}"/>
    <cellStyle name="Millares 2 4 6 2 3 3 2" xfId="17400" xr:uid="{00000000-0005-0000-0000-000071240000}"/>
    <cellStyle name="Millares 2 4 6 2 3 3 2 2" xfId="34905" xr:uid="{7A2F406E-0E0B-49E5-8563-E6642565B569}"/>
    <cellStyle name="Millares 2 4 6 2 3 3 3" xfId="26153" xr:uid="{8442C35A-C3F7-48E2-8AC8-A4E1BDEC146F}"/>
    <cellStyle name="Millares 2 4 6 2 3 4" xfId="13024" xr:uid="{00000000-0005-0000-0000-000072240000}"/>
    <cellStyle name="Millares 2 4 6 2 3 4 2" xfId="30529" xr:uid="{301FE556-0048-4890-8015-8B46BDBA86EF}"/>
    <cellStyle name="Millares 2 4 6 2 3 5" xfId="21777" xr:uid="{0F42E412-5D0A-4BE9-8B38-74351924C865}"/>
    <cellStyle name="Millares 2 4 6 2 4" xfId="5364" xr:uid="{00000000-0005-0000-0000-000073240000}"/>
    <cellStyle name="Millares 2 4 6 2 4 2" xfId="9741" xr:uid="{00000000-0005-0000-0000-000074240000}"/>
    <cellStyle name="Millares 2 4 6 2 4 2 2" xfId="18494" xr:uid="{00000000-0005-0000-0000-000075240000}"/>
    <cellStyle name="Millares 2 4 6 2 4 2 2 2" xfId="35999" xr:uid="{2E6BF7E7-E2E6-4A96-A30A-B9E122DF5A11}"/>
    <cellStyle name="Millares 2 4 6 2 4 2 3" xfId="27247" xr:uid="{DE57DD40-2069-47C7-9C31-A22FB71F7838}"/>
    <cellStyle name="Millares 2 4 6 2 4 3" xfId="14118" xr:uid="{00000000-0005-0000-0000-000076240000}"/>
    <cellStyle name="Millares 2 4 6 2 4 3 2" xfId="31623" xr:uid="{911F0908-EBD4-480C-99F2-D8A9018F35F5}"/>
    <cellStyle name="Millares 2 4 6 2 4 4" xfId="22871" xr:uid="{D0BAD1DF-30BF-47AE-AF75-624FE9267CF7}"/>
    <cellStyle name="Millares 2 4 6 2 5" xfId="7553" xr:uid="{00000000-0005-0000-0000-000077240000}"/>
    <cellStyle name="Millares 2 4 6 2 5 2" xfId="16306" xr:uid="{00000000-0005-0000-0000-000078240000}"/>
    <cellStyle name="Millares 2 4 6 2 5 2 2" xfId="33811" xr:uid="{94947A24-6576-47BC-A098-191EB802D412}"/>
    <cellStyle name="Millares 2 4 6 2 5 3" xfId="25059" xr:uid="{B338472C-1F07-4425-A3F6-A6BFA34FA8E4}"/>
    <cellStyle name="Millares 2 4 6 2 6" xfId="11930" xr:uid="{00000000-0005-0000-0000-000079240000}"/>
    <cellStyle name="Millares 2 4 6 2 6 2" xfId="29435" xr:uid="{0DAC5941-CA55-46AA-8479-FCF527EF86C0}"/>
    <cellStyle name="Millares 2 4 6 2 7" xfId="20683" xr:uid="{9B3101D0-42DA-4F66-AF88-5FDCE23120B7}"/>
    <cellStyle name="Millares 2 4 6 3" xfId="3447" xr:uid="{00000000-0005-0000-0000-00007A240000}"/>
    <cellStyle name="Millares 2 4 6 3 2" xfId="4543" xr:uid="{00000000-0005-0000-0000-00007B240000}"/>
    <cellStyle name="Millares 2 4 6 3 2 2" xfId="6732" xr:uid="{00000000-0005-0000-0000-00007C240000}"/>
    <cellStyle name="Millares 2 4 6 3 2 2 2" xfId="11109" xr:uid="{00000000-0005-0000-0000-00007D240000}"/>
    <cellStyle name="Millares 2 4 6 3 2 2 2 2" xfId="19862" xr:uid="{00000000-0005-0000-0000-00007E240000}"/>
    <cellStyle name="Millares 2 4 6 3 2 2 2 2 2" xfId="37367" xr:uid="{CF4D8EE4-D81C-4C4A-9BC9-E43D90DBBA09}"/>
    <cellStyle name="Millares 2 4 6 3 2 2 2 3" xfId="28615" xr:uid="{6281D0CE-FBDA-4C6C-A8E6-24A2DF974D6B}"/>
    <cellStyle name="Millares 2 4 6 3 2 2 3" xfId="15486" xr:uid="{00000000-0005-0000-0000-00007F240000}"/>
    <cellStyle name="Millares 2 4 6 3 2 2 3 2" xfId="32991" xr:uid="{2DFA9827-184E-43C9-8309-065A1881BB3E}"/>
    <cellStyle name="Millares 2 4 6 3 2 2 4" xfId="24239" xr:uid="{A915D948-E59F-4AC4-908C-CA701A091789}"/>
    <cellStyle name="Millares 2 4 6 3 2 3" xfId="8921" xr:uid="{00000000-0005-0000-0000-000080240000}"/>
    <cellStyle name="Millares 2 4 6 3 2 3 2" xfId="17674" xr:uid="{00000000-0005-0000-0000-000081240000}"/>
    <cellStyle name="Millares 2 4 6 3 2 3 2 2" xfId="35179" xr:uid="{BBE4CCC5-134B-465E-826D-7745FAF04AC3}"/>
    <cellStyle name="Millares 2 4 6 3 2 3 3" xfId="26427" xr:uid="{51A7C73A-E42A-4615-B439-1886283769A1}"/>
    <cellStyle name="Millares 2 4 6 3 2 4" xfId="13298" xr:uid="{00000000-0005-0000-0000-000082240000}"/>
    <cellStyle name="Millares 2 4 6 3 2 4 2" xfId="30803" xr:uid="{DED9AA05-64FB-4EB0-86D9-D0AE61911625}"/>
    <cellStyle name="Millares 2 4 6 3 2 5" xfId="22051" xr:uid="{6E786BB7-3CBB-4DE0-8962-3648E4C21314}"/>
    <cellStyle name="Millares 2 4 6 3 3" xfId="5638" xr:uid="{00000000-0005-0000-0000-000083240000}"/>
    <cellStyle name="Millares 2 4 6 3 3 2" xfId="10015" xr:uid="{00000000-0005-0000-0000-000084240000}"/>
    <cellStyle name="Millares 2 4 6 3 3 2 2" xfId="18768" xr:uid="{00000000-0005-0000-0000-000085240000}"/>
    <cellStyle name="Millares 2 4 6 3 3 2 2 2" xfId="36273" xr:uid="{2E83274D-102F-4F38-BE4F-221B88089F5E}"/>
    <cellStyle name="Millares 2 4 6 3 3 2 3" xfId="27521" xr:uid="{7E1BC204-4739-4318-BB4D-3533E961CFDE}"/>
    <cellStyle name="Millares 2 4 6 3 3 3" xfId="14392" xr:uid="{00000000-0005-0000-0000-000086240000}"/>
    <cellStyle name="Millares 2 4 6 3 3 3 2" xfId="31897" xr:uid="{FA43E75A-E609-401A-9FFD-527678F06DAB}"/>
    <cellStyle name="Millares 2 4 6 3 3 4" xfId="23145" xr:uid="{20F636B2-46A3-4913-AB13-A6504DB44107}"/>
    <cellStyle name="Millares 2 4 6 3 4" xfId="7827" xr:uid="{00000000-0005-0000-0000-000087240000}"/>
    <cellStyle name="Millares 2 4 6 3 4 2" xfId="16580" xr:uid="{00000000-0005-0000-0000-000088240000}"/>
    <cellStyle name="Millares 2 4 6 3 4 2 2" xfId="34085" xr:uid="{2827F2CF-5C3F-4F66-978B-77AF3CEF4461}"/>
    <cellStyle name="Millares 2 4 6 3 4 3" xfId="25333" xr:uid="{8611F736-9BB7-4D3C-95B4-C0EB7A8F8177}"/>
    <cellStyle name="Millares 2 4 6 3 5" xfId="12204" xr:uid="{00000000-0005-0000-0000-000089240000}"/>
    <cellStyle name="Millares 2 4 6 3 5 2" xfId="29709" xr:uid="{01C46C21-3881-43FE-9A9F-E58F49557F0A}"/>
    <cellStyle name="Millares 2 4 6 3 6" xfId="20957" xr:uid="{2227891A-9EA8-473D-AF05-7D917C20EC86}"/>
    <cellStyle name="Millares 2 4 6 4" xfId="3995" xr:uid="{00000000-0005-0000-0000-00008A240000}"/>
    <cellStyle name="Millares 2 4 6 4 2" xfId="6184" xr:uid="{00000000-0005-0000-0000-00008B240000}"/>
    <cellStyle name="Millares 2 4 6 4 2 2" xfId="10561" xr:uid="{00000000-0005-0000-0000-00008C240000}"/>
    <cellStyle name="Millares 2 4 6 4 2 2 2" xfId="19314" xr:uid="{00000000-0005-0000-0000-00008D240000}"/>
    <cellStyle name="Millares 2 4 6 4 2 2 2 2" xfId="36819" xr:uid="{2E9E1D68-2B3D-4624-8C42-5C427F1E3426}"/>
    <cellStyle name="Millares 2 4 6 4 2 2 3" xfId="28067" xr:uid="{596C541F-5B65-4760-9351-11B158BC54EE}"/>
    <cellStyle name="Millares 2 4 6 4 2 3" xfId="14938" xr:uid="{00000000-0005-0000-0000-00008E240000}"/>
    <cellStyle name="Millares 2 4 6 4 2 3 2" xfId="32443" xr:uid="{BBBC919A-CD26-4C5F-9AE6-6D5D24945705}"/>
    <cellStyle name="Millares 2 4 6 4 2 4" xfId="23691" xr:uid="{A3A92153-D02A-4AA9-A569-E44BBA020A05}"/>
    <cellStyle name="Millares 2 4 6 4 3" xfId="8373" xr:uid="{00000000-0005-0000-0000-00008F240000}"/>
    <cellStyle name="Millares 2 4 6 4 3 2" xfId="17126" xr:uid="{00000000-0005-0000-0000-000090240000}"/>
    <cellStyle name="Millares 2 4 6 4 3 2 2" xfId="34631" xr:uid="{FA0C9818-9314-493B-9211-8D2863876A6A}"/>
    <cellStyle name="Millares 2 4 6 4 3 3" xfId="25879" xr:uid="{95F08391-FC23-4FE8-A366-607EE9560315}"/>
    <cellStyle name="Millares 2 4 6 4 4" xfId="12750" xr:uid="{00000000-0005-0000-0000-000091240000}"/>
    <cellStyle name="Millares 2 4 6 4 4 2" xfId="30255" xr:uid="{5F08E8D7-54AE-4253-9166-E1AEAFA024F0}"/>
    <cellStyle name="Millares 2 4 6 4 5" xfId="21503" xr:uid="{FF67FE2B-0A26-4AEA-9B5A-8796E3BB18E6}"/>
    <cellStyle name="Millares 2 4 6 5" xfId="5090" xr:uid="{00000000-0005-0000-0000-000092240000}"/>
    <cellStyle name="Millares 2 4 6 5 2" xfId="9467" xr:uid="{00000000-0005-0000-0000-000093240000}"/>
    <cellStyle name="Millares 2 4 6 5 2 2" xfId="18220" xr:uid="{00000000-0005-0000-0000-000094240000}"/>
    <cellStyle name="Millares 2 4 6 5 2 2 2" xfId="35725" xr:uid="{FDB5506A-4CAF-4EF8-BB70-60D6F8BF00AD}"/>
    <cellStyle name="Millares 2 4 6 5 2 3" xfId="26973" xr:uid="{89B1169B-1F6D-414D-B4D8-6ED2440AFE13}"/>
    <cellStyle name="Millares 2 4 6 5 3" xfId="13844" xr:uid="{00000000-0005-0000-0000-000095240000}"/>
    <cellStyle name="Millares 2 4 6 5 3 2" xfId="31349" xr:uid="{78EC1BB6-30B3-486E-AEA6-5C1F14BB5B3B}"/>
    <cellStyle name="Millares 2 4 6 5 4" xfId="22597" xr:uid="{B167A0E3-339B-401F-9DFD-431C4334B1F5}"/>
    <cellStyle name="Millares 2 4 6 6" xfId="7279" xr:uid="{00000000-0005-0000-0000-000096240000}"/>
    <cellStyle name="Millares 2 4 6 6 2" xfId="16032" xr:uid="{00000000-0005-0000-0000-000097240000}"/>
    <cellStyle name="Millares 2 4 6 6 2 2" xfId="33537" xr:uid="{C16C7B8A-7BE8-4A17-8137-EC17A9108739}"/>
    <cellStyle name="Millares 2 4 6 6 3" xfId="24785" xr:uid="{D1AC2F72-FE14-4699-B099-505F75E21941}"/>
    <cellStyle name="Millares 2 4 6 7" xfId="11656" xr:uid="{00000000-0005-0000-0000-000098240000}"/>
    <cellStyle name="Millares 2 4 6 7 2" xfId="29161" xr:uid="{A3CE02C0-6814-4ED9-89A5-FE679B9279C7}"/>
    <cellStyle name="Millares 2 4 6 8" xfId="20409" xr:uid="{C1C76988-76B8-4E16-98CB-F266DB87115C}"/>
    <cellStyle name="Millares 2 4 7" xfId="3118" xr:uid="{00000000-0005-0000-0000-000099240000}"/>
    <cellStyle name="Millares 2 4 7 2" xfId="3672" xr:uid="{00000000-0005-0000-0000-00009A240000}"/>
    <cellStyle name="Millares 2 4 7 2 2" xfId="4768" xr:uid="{00000000-0005-0000-0000-00009B240000}"/>
    <cellStyle name="Millares 2 4 7 2 2 2" xfId="6957" xr:uid="{00000000-0005-0000-0000-00009C240000}"/>
    <cellStyle name="Millares 2 4 7 2 2 2 2" xfId="11334" xr:uid="{00000000-0005-0000-0000-00009D240000}"/>
    <cellStyle name="Millares 2 4 7 2 2 2 2 2" xfId="20087" xr:uid="{00000000-0005-0000-0000-00009E240000}"/>
    <cellStyle name="Millares 2 4 7 2 2 2 2 2 2" xfId="37592" xr:uid="{0ED52FB5-F1D8-46F7-8465-BE978AB17A42}"/>
    <cellStyle name="Millares 2 4 7 2 2 2 2 3" xfId="28840" xr:uid="{E1F1A689-761C-4323-A893-4E2027FAFB9A}"/>
    <cellStyle name="Millares 2 4 7 2 2 2 3" xfId="15711" xr:uid="{00000000-0005-0000-0000-00009F240000}"/>
    <cellStyle name="Millares 2 4 7 2 2 2 3 2" xfId="33216" xr:uid="{448691EF-EAE0-400D-9CCC-E9E0CF6C155B}"/>
    <cellStyle name="Millares 2 4 7 2 2 2 4" xfId="24464" xr:uid="{0445045A-FD17-4A6D-A2E1-2FDDE05D2A5D}"/>
    <cellStyle name="Millares 2 4 7 2 2 3" xfId="9146" xr:uid="{00000000-0005-0000-0000-0000A0240000}"/>
    <cellStyle name="Millares 2 4 7 2 2 3 2" xfId="17899" xr:uid="{00000000-0005-0000-0000-0000A1240000}"/>
    <cellStyle name="Millares 2 4 7 2 2 3 2 2" xfId="35404" xr:uid="{DE466A10-8A31-4CFC-9862-20BBC1345FDA}"/>
    <cellStyle name="Millares 2 4 7 2 2 3 3" xfId="26652" xr:uid="{E46D7259-954F-494D-9EBF-3DB1E2276D86}"/>
    <cellStyle name="Millares 2 4 7 2 2 4" xfId="13523" xr:uid="{00000000-0005-0000-0000-0000A2240000}"/>
    <cellStyle name="Millares 2 4 7 2 2 4 2" xfId="31028" xr:uid="{99920187-4183-4234-962B-10ECA9578AD5}"/>
    <cellStyle name="Millares 2 4 7 2 2 5" xfId="22276" xr:uid="{23B02020-427E-49CC-926D-29A00A07315A}"/>
    <cellStyle name="Millares 2 4 7 2 3" xfId="5863" xr:uid="{00000000-0005-0000-0000-0000A3240000}"/>
    <cellStyle name="Millares 2 4 7 2 3 2" xfId="10240" xr:uid="{00000000-0005-0000-0000-0000A4240000}"/>
    <cellStyle name="Millares 2 4 7 2 3 2 2" xfId="18993" xr:uid="{00000000-0005-0000-0000-0000A5240000}"/>
    <cellStyle name="Millares 2 4 7 2 3 2 2 2" xfId="36498" xr:uid="{F940BBB3-7291-4B63-8BBF-4E5734AF8BF9}"/>
    <cellStyle name="Millares 2 4 7 2 3 2 3" xfId="27746" xr:uid="{ADD1E64F-D437-461B-9B61-5BE4EF36C0D0}"/>
    <cellStyle name="Millares 2 4 7 2 3 3" xfId="14617" xr:uid="{00000000-0005-0000-0000-0000A6240000}"/>
    <cellStyle name="Millares 2 4 7 2 3 3 2" xfId="32122" xr:uid="{A0F03274-9AC2-47F9-8D9A-439840B91F9D}"/>
    <cellStyle name="Millares 2 4 7 2 3 4" xfId="23370" xr:uid="{B492C359-E102-43D8-B51C-5FB7A74C3C9B}"/>
    <cellStyle name="Millares 2 4 7 2 4" xfId="8052" xr:uid="{00000000-0005-0000-0000-0000A7240000}"/>
    <cellStyle name="Millares 2 4 7 2 4 2" xfId="16805" xr:uid="{00000000-0005-0000-0000-0000A8240000}"/>
    <cellStyle name="Millares 2 4 7 2 4 2 2" xfId="34310" xr:uid="{A87E28A1-DD8A-472B-8744-0C51A34F6D25}"/>
    <cellStyle name="Millares 2 4 7 2 4 3" xfId="25558" xr:uid="{B3208085-D82F-4689-B4FC-AA84D361D94F}"/>
    <cellStyle name="Millares 2 4 7 2 5" xfId="12429" xr:uid="{00000000-0005-0000-0000-0000A9240000}"/>
    <cellStyle name="Millares 2 4 7 2 5 2" xfId="29934" xr:uid="{00A382F8-EB6A-4442-8F01-5AA58667EA36}"/>
    <cellStyle name="Millares 2 4 7 2 6" xfId="21182" xr:uid="{6EEED5EB-C59E-464C-8DC2-118167B63FBB}"/>
    <cellStyle name="Millares 2 4 7 3" xfId="4220" xr:uid="{00000000-0005-0000-0000-0000AA240000}"/>
    <cellStyle name="Millares 2 4 7 3 2" xfId="6409" xr:uid="{00000000-0005-0000-0000-0000AB240000}"/>
    <cellStyle name="Millares 2 4 7 3 2 2" xfId="10786" xr:uid="{00000000-0005-0000-0000-0000AC240000}"/>
    <cellStyle name="Millares 2 4 7 3 2 2 2" xfId="19539" xr:uid="{00000000-0005-0000-0000-0000AD240000}"/>
    <cellStyle name="Millares 2 4 7 3 2 2 2 2" xfId="37044" xr:uid="{A70FDFE6-CAD0-42A9-9F19-1A2903AC9F07}"/>
    <cellStyle name="Millares 2 4 7 3 2 2 3" xfId="28292" xr:uid="{FDFBB718-A6C6-4220-8063-105640C70662}"/>
    <cellStyle name="Millares 2 4 7 3 2 3" xfId="15163" xr:uid="{00000000-0005-0000-0000-0000AE240000}"/>
    <cellStyle name="Millares 2 4 7 3 2 3 2" xfId="32668" xr:uid="{E1A58E06-E092-469B-ABA3-DF6DD00A6A1C}"/>
    <cellStyle name="Millares 2 4 7 3 2 4" xfId="23916" xr:uid="{79EBB0E8-3CDA-41A2-8E05-747AAFFADC55}"/>
    <cellStyle name="Millares 2 4 7 3 3" xfId="8598" xr:uid="{00000000-0005-0000-0000-0000AF240000}"/>
    <cellStyle name="Millares 2 4 7 3 3 2" xfId="17351" xr:uid="{00000000-0005-0000-0000-0000B0240000}"/>
    <cellStyle name="Millares 2 4 7 3 3 2 2" xfId="34856" xr:uid="{65773F3C-2388-4385-AB8D-A906006EA229}"/>
    <cellStyle name="Millares 2 4 7 3 3 3" xfId="26104" xr:uid="{2E042024-0A9C-4E14-978A-1D933EA239BA}"/>
    <cellStyle name="Millares 2 4 7 3 4" xfId="12975" xr:uid="{00000000-0005-0000-0000-0000B1240000}"/>
    <cellStyle name="Millares 2 4 7 3 4 2" xfId="30480" xr:uid="{2879A708-F1BC-4760-92E8-C98B973FE92A}"/>
    <cellStyle name="Millares 2 4 7 3 5" xfId="21728" xr:uid="{5ADB7B56-989C-4B32-98EB-C2E0181BFEF3}"/>
    <cellStyle name="Millares 2 4 7 4" xfId="5315" xr:uid="{00000000-0005-0000-0000-0000B2240000}"/>
    <cellStyle name="Millares 2 4 7 4 2" xfId="9692" xr:uid="{00000000-0005-0000-0000-0000B3240000}"/>
    <cellStyle name="Millares 2 4 7 4 2 2" xfId="18445" xr:uid="{00000000-0005-0000-0000-0000B4240000}"/>
    <cellStyle name="Millares 2 4 7 4 2 2 2" xfId="35950" xr:uid="{C9965DFC-BB0E-487D-A032-C0F88628E0CB}"/>
    <cellStyle name="Millares 2 4 7 4 2 3" xfId="27198" xr:uid="{70672D44-7875-49EC-8A95-FF300B48492D}"/>
    <cellStyle name="Millares 2 4 7 4 3" xfId="14069" xr:uid="{00000000-0005-0000-0000-0000B5240000}"/>
    <cellStyle name="Millares 2 4 7 4 3 2" xfId="31574" xr:uid="{F9CA8055-78FA-44B6-9262-42E5A66B4FB2}"/>
    <cellStyle name="Millares 2 4 7 4 4" xfId="22822" xr:uid="{74578BE0-9846-4278-AF2F-4775DDC930B7}"/>
    <cellStyle name="Millares 2 4 7 5" xfId="7504" xr:uid="{00000000-0005-0000-0000-0000B6240000}"/>
    <cellStyle name="Millares 2 4 7 5 2" xfId="16257" xr:uid="{00000000-0005-0000-0000-0000B7240000}"/>
    <cellStyle name="Millares 2 4 7 5 2 2" xfId="33762" xr:uid="{2B7D589F-06E3-466C-9DFE-BC6196846ED4}"/>
    <cellStyle name="Millares 2 4 7 5 3" xfId="25010" xr:uid="{9E575051-0CF2-46C9-9D54-25901AE6421F}"/>
    <cellStyle name="Millares 2 4 7 6" xfId="11881" xr:uid="{00000000-0005-0000-0000-0000B8240000}"/>
    <cellStyle name="Millares 2 4 7 6 2" xfId="29386" xr:uid="{705CB18E-CB66-40D0-A637-71F91F664D06}"/>
    <cellStyle name="Millares 2 4 7 7" xfId="20634" xr:uid="{505F18BD-9C09-4969-BD96-97115A061C70}"/>
    <cellStyle name="Millares 2 4 8" xfId="3397" xr:uid="{00000000-0005-0000-0000-0000B9240000}"/>
    <cellStyle name="Millares 2 4 8 2" xfId="4494" xr:uid="{00000000-0005-0000-0000-0000BA240000}"/>
    <cellStyle name="Millares 2 4 8 2 2" xfId="6683" xr:uid="{00000000-0005-0000-0000-0000BB240000}"/>
    <cellStyle name="Millares 2 4 8 2 2 2" xfId="11060" xr:uid="{00000000-0005-0000-0000-0000BC240000}"/>
    <cellStyle name="Millares 2 4 8 2 2 2 2" xfId="19813" xr:uid="{00000000-0005-0000-0000-0000BD240000}"/>
    <cellStyle name="Millares 2 4 8 2 2 2 2 2" xfId="37318" xr:uid="{65AF48FD-EC10-45C1-BAA0-CC998A795353}"/>
    <cellStyle name="Millares 2 4 8 2 2 2 3" xfId="28566" xr:uid="{615AB0F1-5A71-4FE0-9D56-01B49F130448}"/>
    <cellStyle name="Millares 2 4 8 2 2 3" xfId="15437" xr:uid="{00000000-0005-0000-0000-0000BE240000}"/>
    <cellStyle name="Millares 2 4 8 2 2 3 2" xfId="32942" xr:uid="{DCF782CA-33C1-42D8-BDAA-A503C1D9E241}"/>
    <cellStyle name="Millares 2 4 8 2 2 4" xfId="24190" xr:uid="{75A1D0C5-830C-4771-A650-801E972B1021}"/>
    <cellStyle name="Millares 2 4 8 2 3" xfId="8872" xr:uid="{00000000-0005-0000-0000-0000BF240000}"/>
    <cellStyle name="Millares 2 4 8 2 3 2" xfId="17625" xr:uid="{00000000-0005-0000-0000-0000C0240000}"/>
    <cellStyle name="Millares 2 4 8 2 3 2 2" xfId="35130" xr:uid="{485A834B-EC47-4602-9BE0-81F0D82BAE78}"/>
    <cellStyle name="Millares 2 4 8 2 3 3" xfId="26378" xr:uid="{1DFD159E-AB86-4AC6-9E56-A944AE1E6FA8}"/>
    <cellStyle name="Millares 2 4 8 2 4" xfId="13249" xr:uid="{00000000-0005-0000-0000-0000C1240000}"/>
    <cellStyle name="Millares 2 4 8 2 4 2" xfId="30754" xr:uid="{C2A74231-3362-40A9-9F05-6DB2D0931298}"/>
    <cellStyle name="Millares 2 4 8 2 5" xfId="22002" xr:uid="{6C5683AC-CEBE-4B08-8E69-85A28B710139}"/>
    <cellStyle name="Millares 2 4 8 3" xfId="5589" xr:uid="{00000000-0005-0000-0000-0000C2240000}"/>
    <cellStyle name="Millares 2 4 8 3 2" xfId="9966" xr:uid="{00000000-0005-0000-0000-0000C3240000}"/>
    <cellStyle name="Millares 2 4 8 3 2 2" xfId="18719" xr:uid="{00000000-0005-0000-0000-0000C4240000}"/>
    <cellStyle name="Millares 2 4 8 3 2 2 2" xfId="36224" xr:uid="{066E637C-437A-4A9A-A3EA-A0B3F359F59E}"/>
    <cellStyle name="Millares 2 4 8 3 2 3" xfId="27472" xr:uid="{00FAA15D-4243-4914-816F-8A160B10CCF0}"/>
    <cellStyle name="Millares 2 4 8 3 3" xfId="14343" xr:uid="{00000000-0005-0000-0000-0000C5240000}"/>
    <cellStyle name="Millares 2 4 8 3 3 2" xfId="31848" xr:uid="{77C7779E-393C-4D46-820D-B463871F861F}"/>
    <cellStyle name="Millares 2 4 8 3 4" xfId="23096" xr:uid="{E23958AB-7C26-48F7-A327-0893BF55A47C}"/>
    <cellStyle name="Millares 2 4 8 4" xfId="7778" xr:uid="{00000000-0005-0000-0000-0000C6240000}"/>
    <cellStyle name="Millares 2 4 8 4 2" xfId="16531" xr:uid="{00000000-0005-0000-0000-0000C7240000}"/>
    <cellStyle name="Millares 2 4 8 4 2 2" xfId="34036" xr:uid="{D6C1252D-5A56-4913-AADF-904D77C7F928}"/>
    <cellStyle name="Millares 2 4 8 4 3" xfId="25284" xr:uid="{908D2A42-78C3-4517-8004-1197C6CC6EF1}"/>
    <cellStyle name="Millares 2 4 8 5" xfId="12155" xr:uid="{00000000-0005-0000-0000-0000C8240000}"/>
    <cellStyle name="Millares 2 4 8 5 2" xfId="29660" xr:uid="{05367728-A6B9-44CC-B8F9-535E58379D2E}"/>
    <cellStyle name="Millares 2 4 8 6" xfId="20908" xr:uid="{7AF8B7E7-FE7E-499B-ABAC-E12A19811C99}"/>
    <cellStyle name="Millares 2 4 9" xfId="3947" xr:uid="{00000000-0005-0000-0000-0000C9240000}"/>
    <cellStyle name="Millares 2 4 9 2" xfId="6136" xr:uid="{00000000-0005-0000-0000-0000CA240000}"/>
    <cellStyle name="Millares 2 4 9 2 2" xfId="10513" xr:uid="{00000000-0005-0000-0000-0000CB240000}"/>
    <cellStyle name="Millares 2 4 9 2 2 2" xfId="19266" xr:uid="{00000000-0005-0000-0000-0000CC240000}"/>
    <cellStyle name="Millares 2 4 9 2 2 2 2" xfId="36771" xr:uid="{F916AC5F-08A3-4710-9934-E22DFA13447F}"/>
    <cellStyle name="Millares 2 4 9 2 2 3" xfId="28019" xr:uid="{A3CC7CB0-B849-4C20-8C06-C988296B50B2}"/>
    <cellStyle name="Millares 2 4 9 2 3" xfId="14890" xr:uid="{00000000-0005-0000-0000-0000CD240000}"/>
    <cellStyle name="Millares 2 4 9 2 3 2" xfId="32395" xr:uid="{C26D7E91-7F8D-4497-B4AB-F4324A57DC74}"/>
    <cellStyle name="Millares 2 4 9 2 4" xfId="23643" xr:uid="{E9C48630-70AB-4F4D-B147-1489E0EB43A3}"/>
    <cellStyle name="Millares 2 4 9 3" xfId="8325" xr:uid="{00000000-0005-0000-0000-0000CE240000}"/>
    <cellStyle name="Millares 2 4 9 3 2" xfId="17078" xr:uid="{00000000-0005-0000-0000-0000CF240000}"/>
    <cellStyle name="Millares 2 4 9 3 2 2" xfId="34583" xr:uid="{17CB5D96-B48C-4DA6-8707-A472D9D260E3}"/>
    <cellStyle name="Millares 2 4 9 3 3" xfId="25831" xr:uid="{91C948C0-3C12-44EA-8D91-C1D2F13A254A}"/>
    <cellStyle name="Millares 2 4 9 4" xfId="12702" xr:uid="{00000000-0005-0000-0000-0000D0240000}"/>
    <cellStyle name="Millares 2 4 9 4 2" xfId="30207" xr:uid="{231EF7A4-A7D6-4B13-8416-DD6CA7A286CC}"/>
    <cellStyle name="Millares 2 4 9 5" xfId="21455" xr:uid="{088C3EB3-EBA7-438C-B1F4-2F54EE5559FC}"/>
    <cellStyle name="Millares 2 5" xfId="221" xr:uid="{00000000-0005-0000-0000-0000D1240000}"/>
    <cellStyle name="Millares 2 5 10" xfId="7234" xr:uid="{00000000-0005-0000-0000-0000D2240000}"/>
    <cellStyle name="Millares 2 5 10 2" xfId="15987" xr:uid="{00000000-0005-0000-0000-0000D3240000}"/>
    <cellStyle name="Millares 2 5 10 2 2" xfId="33492" xr:uid="{EE20AD6E-25D8-4CED-88B2-2BF620812592}"/>
    <cellStyle name="Millares 2 5 10 3" xfId="24740" xr:uid="{59730633-D875-4BB9-AC6D-4260D6374283}"/>
    <cellStyle name="Millares 2 5 11" xfId="11611" xr:uid="{00000000-0005-0000-0000-0000D4240000}"/>
    <cellStyle name="Millares 2 5 11 2" xfId="29116" xr:uid="{96FB2CB8-5F11-4F71-84A3-3CB16E927463}"/>
    <cellStyle name="Millares 2 5 12" xfId="20364" xr:uid="{AC62EBB4-5EE1-4963-B580-39B51F08ADB9}"/>
    <cellStyle name="Millares 2 5 2" xfId="222" xr:uid="{00000000-0005-0000-0000-0000D5240000}"/>
    <cellStyle name="Millares 2 5 2 10" xfId="11612" xr:uid="{00000000-0005-0000-0000-0000D6240000}"/>
    <cellStyle name="Millares 2 5 2 10 2" xfId="29117" xr:uid="{D8A7ACA5-D702-42D2-A2A2-5F2CC1C0800A}"/>
    <cellStyle name="Millares 2 5 2 11" xfId="20365" xr:uid="{41D29D1D-C309-455A-B85D-57E382AE8EFD}"/>
    <cellStyle name="Millares 2 5 2 2" xfId="2951" xr:uid="{00000000-0005-0000-0000-0000D7240000}"/>
    <cellStyle name="Millares 2 5 2 2 2" xfId="3063" xr:uid="{00000000-0005-0000-0000-0000D8240000}"/>
    <cellStyle name="Millares 2 5 2 2 2 2" xfId="3339" xr:uid="{00000000-0005-0000-0000-0000D9240000}"/>
    <cellStyle name="Millares 2 5 2 2 2 2 2" xfId="3892" xr:uid="{00000000-0005-0000-0000-0000DA240000}"/>
    <cellStyle name="Millares 2 5 2 2 2 2 2 2" xfId="4988" xr:uid="{00000000-0005-0000-0000-0000DB240000}"/>
    <cellStyle name="Millares 2 5 2 2 2 2 2 2 2" xfId="7177" xr:uid="{00000000-0005-0000-0000-0000DC240000}"/>
    <cellStyle name="Millares 2 5 2 2 2 2 2 2 2 2" xfId="11554" xr:uid="{00000000-0005-0000-0000-0000DD240000}"/>
    <cellStyle name="Millares 2 5 2 2 2 2 2 2 2 2 2" xfId="20307" xr:uid="{00000000-0005-0000-0000-0000DE240000}"/>
    <cellStyle name="Millares 2 5 2 2 2 2 2 2 2 2 2 2" xfId="37812" xr:uid="{405A383B-9AAC-4731-A396-2AAAE1FA368D}"/>
    <cellStyle name="Millares 2 5 2 2 2 2 2 2 2 2 3" xfId="29060" xr:uid="{2F0CFD42-3365-4C6D-86B1-B84A65EEDE88}"/>
    <cellStyle name="Millares 2 5 2 2 2 2 2 2 2 3" xfId="15931" xr:uid="{00000000-0005-0000-0000-0000DF240000}"/>
    <cellStyle name="Millares 2 5 2 2 2 2 2 2 2 3 2" xfId="33436" xr:uid="{9E5AA031-9501-41FA-BDC5-2A893C5F780B}"/>
    <cellStyle name="Millares 2 5 2 2 2 2 2 2 2 4" xfId="24684" xr:uid="{E3CC1E44-708C-4DBE-8D29-9FD6D9D60C56}"/>
    <cellStyle name="Millares 2 5 2 2 2 2 2 2 3" xfId="9366" xr:uid="{00000000-0005-0000-0000-0000E0240000}"/>
    <cellStyle name="Millares 2 5 2 2 2 2 2 2 3 2" xfId="18119" xr:uid="{00000000-0005-0000-0000-0000E1240000}"/>
    <cellStyle name="Millares 2 5 2 2 2 2 2 2 3 2 2" xfId="35624" xr:uid="{6BAECE60-EA62-4F8E-9C66-2879B16C3B5E}"/>
    <cellStyle name="Millares 2 5 2 2 2 2 2 2 3 3" xfId="26872" xr:uid="{A744B2CE-EF7B-40DC-8C6B-5F7AADCE49D0}"/>
    <cellStyle name="Millares 2 5 2 2 2 2 2 2 4" xfId="13743" xr:uid="{00000000-0005-0000-0000-0000E2240000}"/>
    <cellStyle name="Millares 2 5 2 2 2 2 2 2 4 2" xfId="31248" xr:uid="{A3720F41-C6B7-4AED-BCE1-B6D7DBD530C3}"/>
    <cellStyle name="Millares 2 5 2 2 2 2 2 2 5" xfId="22496" xr:uid="{D8B7C865-1963-432A-B0D5-257669F468A6}"/>
    <cellStyle name="Millares 2 5 2 2 2 2 2 3" xfId="6083" xr:uid="{00000000-0005-0000-0000-0000E3240000}"/>
    <cellStyle name="Millares 2 5 2 2 2 2 2 3 2" xfId="10460" xr:uid="{00000000-0005-0000-0000-0000E4240000}"/>
    <cellStyle name="Millares 2 5 2 2 2 2 2 3 2 2" xfId="19213" xr:uid="{00000000-0005-0000-0000-0000E5240000}"/>
    <cellStyle name="Millares 2 5 2 2 2 2 2 3 2 2 2" xfId="36718" xr:uid="{0557BD38-5574-484B-9B22-64E8662927E0}"/>
    <cellStyle name="Millares 2 5 2 2 2 2 2 3 2 3" xfId="27966" xr:uid="{F96FA10F-1B40-42AA-BFE6-9A4F5BB2A770}"/>
    <cellStyle name="Millares 2 5 2 2 2 2 2 3 3" xfId="14837" xr:uid="{00000000-0005-0000-0000-0000E6240000}"/>
    <cellStyle name="Millares 2 5 2 2 2 2 2 3 3 2" xfId="32342" xr:uid="{574C3BEA-850B-4C0F-BA58-DFBD85A640DE}"/>
    <cellStyle name="Millares 2 5 2 2 2 2 2 3 4" xfId="23590" xr:uid="{39E74303-DAFC-4D06-B839-7CD10E025145}"/>
    <cellStyle name="Millares 2 5 2 2 2 2 2 4" xfId="8272" xr:uid="{00000000-0005-0000-0000-0000E7240000}"/>
    <cellStyle name="Millares 2 5 2 2 2 2 2 4 2" xfId="17025" xr:uid="{00000000-0005-0000-0000-0000E8240000}"/>
    <cellStyle name="Millares 2 5 2 2 2 2 2 4 2 2" xfId="34530" xr:uid="{58EE1144-EDFD-4F9A-B170-7F605FFE600B}"/>
    <cellStyle name="Millares 2 5 2 2 2 2 2 4 3" xfId="25778" xr:uid="{1023CC47-474E-4953-97F2-5BAD1E516526}"/>
    <cellStyle name="Millares 2 5 2 2 2 2 2 5" xfId="12649" xr:uid="{00000000-0005-0000-0000-0000E9240000}"/>
    <cellStyle name="Millares 2 5 2 2 2 2 2 5 2" xfId="30154" xr:uid="{FE52F8DA-EDB1-4689-B0DE-1CEF70AB75F5}"/>
    <cellStyle name="Millares 2 5 2 2 2 2 2 6" xfId="21402" xr:uid="{BFF8010E-7F54-4BEA-A036-CF1AEC77536E}"/>
    <cellStyle name="Millares 2 5 2 2 2 2 3" xfId="4440" xr:uid="{00000000-0005-0000-0000-0000EA240000}"/>
    <cellStyle name="Millares 2 5 2 2 2 2 3 2" xfId="6629" xr:uid="{00000000-0005-0000-0000-0000EB240000}"/>
    <cellStyle name="Millares 2 5 2 2 2 2 3 2 2" xfId="11006" xr:uid="{00000000-0005-0000-0000-0000EC240000}"/>
    <cellStyle name="Millares 2 5 2 2 2 2 3 2 2 2" xfId="19759" xr:uid="{00000000-0005-0000-0000-0000ED240000}"/>
    <cellStyle name="Millares 2 5 2 2 2 2 3 2 2 2 2" xfId="37264" xr:uid="{D3A7D841-FA01-4F8C-A566-514952FD725D}"/>
    <cellStyle name="Millares 2 5 2 2 2 2 3 2 2 3" xfId="28512" xr:uid="{1BA13DF5-3A8A-4534-9756-D3DD3BB10621}"/>
    <cellStyle name="Millares 2 5 2 2 2 2 3 2 3" xfId="15383" xr:uid="{00000000-0005-0000-0000-0000EE240000}"/>
    <cellStyle name="Millares 2 5 2 2 2 2 3 2 3 2" xfId="32888" xr:uid="{31591C5D-2C34-4BA2-82DA-60A311B3971E}"/>
    <cellStyle name="Millares 2 5 2 2 2 2 3 2 4" xfId="24136" xr:uid="{58B5274B-81CF-4F08-8866-0BFF6A20137A}"/>
    <cellStyle name="Millares 2 5 2 2 2 2 3 3" xfId="8818" xr:uid="{00000000-0005-0000-0000-0000EF240000}"/>
    <cellStyle name="Millares 2 5 2 2 2 2 3 3 2" xfId="17571" xr:uid="{00000000-0005-0000-0000-0000F0240000}"/>
    <cellStyle name="Millares 2 5 2 2 2 2 3 3 2 2" xfId="35076" xr:uid="{EA2C58E7-1660-49DF-A77B-BAF0B4FBC2EA}"/>
    <cellStyle name="Millares 2 5 2 2 2 2 3 3 3" xfId="26324" xr:uid="{69115861-160D-4685-8CB3-DB2F92B55F09}"/>
    <cellStyle name="Millares 2 5 2 2 2 2 3 4" xfId="13195" xr:uid="{00000000-0005-0000-0000-0000F1240000}"/>
    <cellStyle name="Millares 2 5 2 2 2 2 3 4 2" xfId="30700" xr:uid="{D9D6EC1D-0621-4166-9031-CE5479B0D6F9}"/>
    <cellStyle name="Millares 2 5 2 2 2 2 3 5" xfId="21948" xr:uid="{EB7F40BD-E554-4D4C-B2E3-B3CFAF67AF56}"/>
    <cellStyle name="Millares 2 5 2 2 2 2 4" xfId="5535" xr:uid="{00000000-0005-0000-0000-0000F2240000}"/>
    <cellStyle name="Millares 2 5 2 2 2 2 4 2" xfId="9912" xr:uid="{00000000-0005-0000-0000-0000F3240000}"/>
    <cellStyle name="Millares 2 5 2 2 2 2 4 2 2" xfId="18665" xr:uid="{00000000-0005-0000-0000-0000F4240000}"/>
    <cellStyle name="Millares 2 5 2 2 2 2 4 2 2 2" xfId="36170" xr:uid="{3A1F7B15-2D74-423F-B425-0D72B60D1435}"/>
    <cellStyle name="Millares 2 5 2 2 2 2 4 2 3" xfId="27418" xr:uid="{03286B8C-4653-407B-B8B9-BC13AD448C71}"/>
    <cellStyle name="Millares 2 5 2 2 2 2 4 3" xfId="14289" xr:uid="{00000000-0005-0000-0000-0000F5240000}"/>
    <cellStyle name="Millares 2 5 2 2 2 2 4 3 2" xfId="31794" xr:uid="{72FE7839-BF9A-4DDF-9B20-D96C8269F158}"/>
    <cellStyle name="Millares 2 5 2 2 2 2 4 4" xfId="23042" xr:uid="{1F77EFFD-0729-4854-906E-A6DF6860DC7F}"/>
    <cellStyle name="Millares 2 5 2 2 2 2 5" xfId="7724" xr:uid="{00000000-0005-0000-0000-0000F6240000}"/>
    <cellStyle name="Millares 2 5 2 2 2 2 5 2" xfId="16477" xr:uid="{00000000-0005-0000-0000-0000F7240000}"/>
    <cellStyle name="Millares 2 5 2 2 2 2 5 2 2" xfId="33982" xr:uid="{029EAA71-E893-4C8B-9B63-BA44548AFE00}"/>
    <cellStyle name="Millares 2 5 2 2 2 2 5 3" xfId="25230" xr:uid="{A2B7AC2D-76FD-4EE0-B487-CD94693493F2}"/>
    <cellStyle name="Millares 2 5 2 2 2 2 6" xfId="12101" xr:uid="{00000000-0005-0000-0000-0000F8240000}"/>
    <cellStyle name="Millares 2 5 2 2 2 2 6 2" xfId="29606" xr:uid="{F39AA7AF-A7CA-4FDD-80B9-FAD4A6C05DA6}"/>
    <cellStyle name="Millares 2 5 2 2 2 2 7" xfId="20854" xr:uid="{311EEDE6-B5A0-41F3-8828-E789148300BC}"/>
    <cellStyle name="Millares 2 5 2 2 2 3" xfId="3618" xr:uid="{00000000-0005-0000-0000-0000F9240000}"/>
    <cellStyle name="Millares 2 5 2 2 2 3 2" xfId="4714" xr:uid="{00000000-0005-0000-0000-0000FA240000}"/>
    <cellStyle name="Millares 2 5 2 2 2 3 2 2" xfId="6903" xr:uid="{00000000-0005-0000-0000-0000FB240000}"/>
    <cellStyle name="Millares 2 5 2 2 2 3 2 2 2" xfId="11280" xr:uid="{00000000-0005-0000-0000-0000FC240000}"/>
    <cellStyle name="Millares 2 5 2 2 2 3 2 2 2 2" xfId="20033" xr:uid="{00000000-0005-0000-0000-0000FD240000}"/>
    <cellStyle name="Millares 2 5 2 2 2 3 2 2 2 2 2" xfId="37538" xr:uid="{19910552-0F32-4B67-B18D-DEBE56C51A2E}"/>
    <cellStyle name="Millares 2 5 2 2 2 3 2 2 2 3" xfId="28786" xr:uid="{43A133AF-7BE0-4B99-A766-B557D267DF87}"/>
    <cellStyle name="Millares 2 5 2 2 2 3 2 2 3" xfId="15657" xr:uid="{00000000-0005-0000-0000-0000FE240000}"/>
    <cellStyle name="Millares 2 5 2 2 2 3 2 2 3 2" xfId="33162" xr:uid="{50B9FD11-B6C4-488C-B17B-5076089C20C2}"/>
    <cellStyle name="Millares 2 5 2 2 2 3 2 2 4" xfId="24410" xr:uid="{7C9B3D09-3CC9-489C-B129-525F8850FCC8}"/>
    <cellStyle name="Millares 2 5 2 2 2 3 2 3" xfId="9092" xr:uid="{00000000-0005-0000-0000-0000FF240000}"/>
    <cellStyle name="Millares 2 5 2 2 2 3 2 3 2" xfId="17845" xr:uid="{00000000-0005-0000-0000-000000250000}"/>
    <cellStyle name="Millares 2 5 2 2 2 3 2 3 2 2" xfId="35350" xr:uid="{CBFA8BFE-E85D-451B-A137-BB630F720E12}"/>
    <cellStyle name="Millares 2 5 2 2 2 3 2 3 3" xfId="26598" xr:uid="{211BCC64-7E58-45CF-84DA-920EBD50AE70}"/>
    <cellStyle name="Millares 2 5 2 2 2 3 2 4" xfId="13469" xr:uid="{00000000-0005-0000-0000-000001250000}"/>
    <cellStyle name="Millares 2 5 2 2 2 3 2 4 2" xfId="30974" xr:uid="{6D14E75F-59AE-4986-85D3-8CA7D4C7FCF4}"/>
    <cellStyle name="Millares 2 5 2 2 2 3 2 5" xfId="22222" xr:uid="{47EED9FC-978B-488B-830C-12010B80EC3C}"/>
    <cellStyle name="Millares 2 5 2 2 2 3 3" xfId="5809" xr:uid="{00000000-0005-0000-0000-000002250000}"/>
    <cellStyle name="Millares 2 5 2 2 2 3 3 2" xfId="10186" xr:uid="{00000000-0005-0000-0000-000003250000}"/>
    <cellStyle name="Millares 2 5 2 2 2 3 3 2 2" xfId="18939" xr:uid="{00000000-0005-0000-0000-000004250000}"/>
    <cellStyle name="Millares 2 5 2 2 2 3 3 2 2 2" xfId="36444" xr:uid="{4AB9CB0D-416F-461E-BC99-A4DA6F10EE74}"/>
    <cellStyle name="Millares 2 5 2 2 2 3 3 2 3" xfId="27692" xr:uid="{66B560CE-7AF9-443C-9499-CE20C4132546}"/>
    <cellStyle name="Millares 2 5 2 2 2 3 3 3" xfId="14563" xr:uid="{00000000-0005-0000-0000-000005250000}"/>
    <cellStyle name="Millares 2 5 2 2 2 3 3 3 2" xfId="32068" xr:uid="{370CBC3A-0013-4C93-ADF8-ACB264C65C1F}"/>
    <cellStyle name="Millares 2 5 2 2 2 3 3 4" xfId="23316" xr:uid="{FEE5E475-60D6-4DD5-9B1A-AEC494830F3F}"/>
    <cellStyle name="Millares 2 5 2 2 2 3 4" xfId="7998" xr:uid="{00000000-0005-0000-0000-000006250000}"/>
    <cellStyle name="Millares 2 5 2 2 2 3 4 2" xfId="16751" xr:uid="{00000000-0005-0000-0000-000007250000}"/>
    <cellStyle name="Millares 2 5 2 2 2 3 4 2 2" xfId="34256" xr:uid="{00BD971C-B934-4BC1-8056-A35F1D765483}"/>
    <cellStyle name="Millares 2 5 2 2 2 3 4 3" xfId="25504" xr:uid="{4CB511DB-B1BB-455C-BF50-17B7D16D7F1F}"/>
    <cellStyle name="Millares 2 5 2 2 2 3 5" xfId="12375" xr:uid="{00000000-0005-0000-0000-000008250000}"/>
    <cellStyle name="Millares 2 5 2 2 2 3 5 2" xfId="29880" xr:uid="{A695B47B-686A-429C-A2CB-E8607D5C26CB}"/>
    <cellStyle name="Millares 2 5 2 2 2 3 6" xfId="21128" xr:uid="{5CB633DD-ED77-4843-A66E-BC902C72B6ED}"/>
    <cellStyle name="Millares 2 5 2 2 2 4" xfId="4166" xr:uid="{00000000-0005-0000-0000-000009250000}"/>
    <cellStyle name="Millares 2 5 2 2 2 4 2" xfId="6355" xr:uid="{00000000-0005-0000-0000-00000A250000}"/>
    <cellStyle name="Millares 2 5 2 2 2 4 2 2" xfId="10732" xr:uid="{00000000-0005-0000-0000-00000B250000}"/>
    <cellStyle name="Millares 2 5 2 2 2 4 2 2 2" xfId="19485" xr:uid="{00000000-0005-0000-0000-00000C250000}"/>
    <cellStyle name="Millares 2 5 2 2 2 4 2 2 2 2" xfId="36990" xr:uid="{36154F3B-C884-4B19-8F78-3552A8190C53}"/>
    <cellStyle name="Millares 2 5 2 2 2 4 2 2 3" xfId="28238" xr:uid="{7F1405D0-9932-4570-B0E4-CCB0162279B2}"/>
    <cellStyle name="Millares 2 5 2 2 2 4 2 3" xfId="15109" xr:uid="{00000000-0005-0000-0000-00000D250000}"/>
    <cellStyle name="Millares 2 5 2 2 2 4 2 3 2" xfId="32614" xr:uid="{BCEC26BE-0C44-4128-ACE7-C1E5009D5F7E}"/>
    <cellStyle name="Millares 2 5 2 2 2 4 2 4" xfId="23862" xr:uid="{8802D989-AAD8-42D9-9207-D49F7D6917DD}"/>
    <cellStyle name="Millares 2 5 2 2 2 4 3" xfId="8544" xr:uid="{00000000-0005-0000-0000-00000E250000}"/>
    <cellStyle name="Millares 2 5 2 2 2 4 3 2" xfId="17297" xr:uid="{00000000-0005-0000-0000-00000F250000}"/>
    <cellStyle name="Millares 2 5 2 2 2 4 3 2 2" xfId="34802" xr:uid="{8C010B0C-97D4-4762-85B4-63C10E10C538}"/>
    <cellStyle name="Millares 2 5 2 2 2 4 3 3" xfId="26050" xr:uid="{6CC5694E-3D0E-4AC0-A0A4-4348DF097772}"/>
    <cellStyle name="Millares 2 5 2 2 2 4 4" xfId="12921" xr:uid="{00000000-0005-0000-0000-000010250000}"/>
    <cellStyle name="Millares 2 5 2 2 2 4 4 2" xfId="30426" xr:uid="{7ED02302-597D-4D5A-8F22-C975D5116840}"/>
    <cellStyle name="Millares 2 5 2 2 2 4 5" xfId="21674" xr:uid="{D45D63F8-DE47-43C6-8C95-6363F771EE1C}"/>
    <cellStyle name="Millares 2 5 2 2 2 5" xfId="5261" xr:uid="{00000000-0005-0000-0000-000011250000}"/>
    <cellStyle name="Millares 2 5 2 2 2 5 2" xfId="9638" xr:uid="{00000000-0005-0000-0000-000012250000}"/>
    <cellStyle name="Millares 2 5 2 2 2 5 2 2" xfId="18391" xr:uid="{00000000-0005-0000-0000-000013250000}"/>
    <cellStyle name="Millares 2 5 2 2 2 5 2 2 2" xfId="35896" xr:uid="{D9E81372-2F62-44EC-8D5E-60D1064585F5}"/>
    <cellStyle name="Millares 2 5 2 2 2 5 2 3" xfId="27144" xr:uid="{36C746B1-7C16-4E3C-9949-F3BA5788C601}"/>
    <cellStyle name="Millares 2 5 2 2 2 5 3" xfId="14015" xr:uid="{00000000-0005-0000-0000-000014250000}"/>
    <cellStyle name="Millares 2 5 2 2 2 5 3 2" xfId="31520" xr:uid="{7FDA9BC9-9794-4B26-BB36-3EAE787A7BB8}"/>
    <cellStyle name="Millares 2 5 2 2 2 5 4" xfId="22768" xr:uid="{6FDA5B4E-94A5-4A85-ADAB-71FCB69522FF}"/>
    <cellStyle name="Millares 2 5 2 2 2 6" xfId="7450" xr:uid="{00000000-0005-0000-0000-000015250000}"/>
    <cellStyle name="Millares 2 5 2 2 2 6 2" xfId="16203" xr:uid="{00000000-0005-0000-0000-000016250000}"/>
    <cellStyle name="Millares 2 5 2 2 2 6 2 2" xfId="33708" xr:uid="{D6E73B58-98CE-426E-972F-CB521A9CEE97}"/>
    <cellStyle name="Millares 2 5 2 2 2 6 3" xfId="24956" xr:uid="{FED4E1D3-B2BE-4FAA-89EA-654009B39C6A}"/>
    <cellStyle name="Millares 2 5 2 2 2 7" xfId="11827" xr:uid="{00000000-0005-0000-0000-000017250000}"/>
    <cellStyle name="Millares 2 5 2 2 2 7 2" xfId="29332" xr:uid="{49C69C4B-BD4A-4781-9DD1-D49315B5F05F}"/>
    <cellStyle name="Millares 2 5 2 2 2 8" xfId="20580" xr:uid="{EE862145-2573-4604-91D8-F971F75423AC}"/>
    <cellStyle name="Millares 2 5 2 2 3" xfId="3227" xr:uid="{00000000-0005-0000-0000-000018250000}"/>
    <cellStyle name="Millares 2 5 2 2 3 2" xfId="3780" xr:uid="{00000000-0005-0000-0000-000019250000}"/>
    <cellStyle name="Millares 2 5 2 2 3 2 2" xfId="4876" xr:uid="{00000000-0005-0000-0000-00001A250000}"/>
    <cellStyle name="Millares 2 5 2 2 3 2 2 2" xfId="7065" xr:uid="{00000000-0005-0000-0000-00001B250000}"/>
    <cellStyle name="Millares 2 5 2 2 3 2 2 2 2" xfId="11442" xr:uid="{00000000-0005-0000-0000-00001C250000}"/>
    <cellStyle name="Millares 2 5 2 2 3 2 2 2 2 2" xfId="20195" xr:uid="{00000000-0005-0000-0000-00001D250000}"/>
    <cellStyle name="Millares 2 5 2 2 3 2 2 2 2 2 2" xfId="37700" xr:uid="{6A635CDB-8DA8-4208-A731-BE50158578D5}"/>
    <cellStyle name="Millares 2 5 2 2 3 2 2 2 2 3" xfId="28948" xr:uid="{E3C1CA91-8689-444C-8872-EB95B23A48BA}"/>
    <cellStyle name="Millares 2 5 2 2 3 2 2 2 3" xfId="15819" xr:uid="{00000000-0005-0000-0000-00001E250000}"/>
    <cellStyle name="Millares 2 5 2 2 3 2 2 2 3 2" xfId="33324" xr:uid="{56BA3781-C325-4BCB-85D3-BEF7FEA94595}"/>
    <cellStyle name="Millares 2 5 2 2 3 2 2 2 4" xfId="24572" xr:uid="{8BE68155-5396-4E16-B77B-A0A92E367699}"/>
    <cellStyle name="Millares 2 5 2 2 3 2 2 3" xfId="9254" xr:uid="{00000000-0005-0000-0000-00001F250000}"/>
    <cellStyle name="Millares 2 5 2 2 3 2 2 3 2" xfId="18007" xr:uid="{00000000-0005-0000-0000-000020250000}"/>
    <cellStyle name="Millares 2 5 2 2 3 2 2 3 2 2" xfId="35512" xr:uid="{616571A7-0081-4833-9414-BFA563B94FF9}"/>
    <cellStyle name="Millares 2 5 2 2 3 2 2 3 3" xfId="26760" xr:uid="{7A190CD7-63DD-4462-AF60-2DB8ABC20EE9}"/>
    <cellStyle name="Millares 2 5 2 2 3 2 2 4" xfId="13631" xr:uid="{00000000-0005-0000-0000-000021250000}"/>
    <cellStyle name="Millares 2 5 2 2 3 2 2 4 2" xfId="31136" xr:uid="{A209A944-49B3-4678-BF1A-0B530A933893}"/>
    <cellStyle name="Millares 2 5 2 2 3 2 2 5" xfId="22384" xr:uid="{07D93E36-2FF4-4AE3-94EC-C2DAA8F0C160}"/>
    <cellStyle name="Millares 2 5 2 2 3 2 3" xfId="5971" xr:uid="{00000000-0005-0000-0000-000022250000}"/>
    <cellStyle name="Millares 2 5 2 2 3 2 3 2" xfId="10348" xr:uid="{00000000-0005-0000-0000-000023250000}"/>
    <cellStyle name="Millares 2 5 2 2 3 2 3 2 2" xfId="19101" xr:uid="{00000000-0005-0000-0000-000024250000}"/>
    <cellStyle name="Millares 2 5 2 2 3 2 3 2 2 2" xfId="36606" xr:uid="{3628272B-F433-415A-8271-2154C009E1A0}"/>
    <cellStyle name="Millares 2 5 2 2 3 2 3 2 3" xfId="27854" xr:uid="{C248E829-1610-4E81-8EB1-472E53A0DF27}"/>
    <cellStyle name="Millares 2 5 2 2 3 2 3 3" xfId="14725" xr:uid="{00000000-0005-0000-0000-000025250000}"/>
    <cellStyle name="Millares 2 5 2 2 3 2 3 3 2" xfId="32230" xr:uid="{45602F44-D855-4837-950A-63839D6D13C0}"/>
    <cellStyle name="Millares 2 5 2 2 3 2 3 4" xfId="23478" xr:uid="{1CAF09F6-FF61-4CF5-B53C-986336ED8B39}"/>
    <cellStyle name="Millares 2 5 2 2 3 2 4" xfId="8160" xr:uid="{00000000-0005-0000-0000-000026250000}"/>
    <cellStyle name="Millares 2 5 2 2 3 2 4 2" xfId="16913" xr:uid="{00000000-0005-0000-0000-000027250000}"/>
    <cellStyle name="Millares 2 5 2 2 3 2 4 2 2" xfId="34418" xr:uid="{1E3FC080-C955-4314-AB78-723E510E6760}"/>
    <cellStyle name="Millares 2 5 2 2 3 2 4 3" xfId="25666" xr:uid="{298B9581-4EAF-4DF3-97D7-81869BA454C7}"/>
    <cellStyle name="Millares 2 5 2 2 3 2 5" xfId="12537" xr:uid="{00000000-0005-0000-0000-000028250000}"/>
    <cellStyle name="Millares 2 5 2 2 3 2 5 2" xfId="30042" xr:uid="{EB0578E1-7F0F-45D5-B21D-171B92ADE773}"/>
    <cellStyle name="Millares 2 5 2 2 3 2 6" xfId="21290" xr:uid="{BFC68F96-FF29-4211-B178-C47BB068C98C}"/>
    <cellStyle name="Millares 2 5 2 2 3 3" xfId="4328" xr:uid="{00000000-0005-0000-0000-000029250000}"/>
    <cellStyle name="Millares 2 5 2 2 3 3 2" xfId="6517" xr:uid="{00000000-0005-0000-0000-00002A250000}"/>
    <cellStyle name="Millares 2 5 2 2 3 3 2 2" xfId="10894" xr:uid="{00000000-0005-0000-0000-00002B250000}"/>
    <cellStyle name="Millares 2 5 2 2 3 3 2 2 2" xfId="19647" xr:uid="{00000000-0005-0000-0000-00002C250000}"/>
    <cellStyle name="Millares 2 5 2 2 3 3 2 2 2 2" xfId="37152" xr:uid="{18B9322C-281B-4BC4-9107-D93E7D9CD308}"/>
    <cellStyle name="Millares 2 5 2 2 3 3 2 2 3" xfId="28400" xr:uid="{AF92B1D6-98B5-4F0F-8A74-ADD92AFD7C59}"/>
    <cellStyle name="Millares 2 5 2 2 3 3 2 3" xfId="15271" xr:uid="{00000000-0005-0000-0000-00002D250000}"/>
    <cellStyle name="Millares 2 5 2 2 3 3 2 3 2" xfId="32776" xr:uid="{31D9E862-3456-49DB-9856-9DAC4F25228B}"/>
    <cellStyle name="Millares 2 5 2 2 3 3 2 4" xfId="24024" xr:uid="{3D1825C9-8AA2-41D2-9250-3B8135D26222}"/>
    <cellStyle name="Millares 2 5 2 2 3 3 3" xfId="8706" xr:uid="{00000000-0005-0000-0000-00002E250000}"/>
    <cellStyle name="Millares 2 5 2 2 3 3 3 2" xfId="17459" xr:uid="{00000000-0005-0000-0000-00002F250000}"/>
    <cellStyle name="Millares 2 5 2 2 3 3 3 2 2" xfId="34964" xr:uid="{B47B3446-0E62-4277-AA6E-69CB3B760938}"/>
    <cellStyle name="Millares 2 5 2 2 3 3 3 3" xfId="26212" xr:uid="{7A5187D5-5FA4-40DE-B919-3687CFEB1CBD}"/>
    <cellStyle name="Millares 2 5 2 2 3 3 4" xfId="13083" xr:uid="{00000000-0005-0000-0000-000030250000}"/>
    <cellStyle name="Millares 2 5 2 2 3 3 4 2" xfId="30588" xr:uid="{E0AB9E44-6877-46BB-A551-412643F474B7}"/>
    <cellStyle name="Millares 2 5 2 2 3 3 5" xfId="21836" xr:uid="{4FC2A6EB-A743-4E1D-886E-DFCB3B027C46}"/>
    <cellStyle name="Millares 2 5 2 2 3 4" xfId="5423" xr:uid="{00000000-0005-0000-0000-000031250000}"/>
    <cellStyle name="Millares 2 5 2 2 3 4 2" xfId="9800" xr:uid="{00000000-0005-0000-0000-000032250000}"/>
    <cellStyle name="Millares 2 5 2 2 3 4 2 2" xfId="18553" xr:uid="{00000000-0005-0000-0000-000033250000}"/>
    <cellStyle name="Millares 2 5 2 2 3 4 2 2 2" xfId="36058" xr:uid="{80D5F672-AB4D-45A7-8F1E-CA5D63A7011A}"/>
    <cellStyle name="Millares 2 5 2 2 3 4 2 3" xfId="27306" xr:uid="{1E788270-1B28-42B6-AB21-F49E7C8777F6}"/>
    <cellStyle name="Millares 2 5 2 2 3 4 3" xfId="14177" xr:uid="{00000000-0005-0000-0000-000034250000}"/>
    <cellStyle name="Millares 2 5 2 2 3 4 3 2" xfId="31682" xr:uid="{3C004365-C127-4B90-B77F-0B1DB3366B03}"/>
    <cellStyle name="Millares 2 5 2 2 3 4 4" xfId="22930" xr:uid="{424BA7D0-2BE6-4D90-82DA-B40166F339E0}"/>
    <cellStyle name="Millares 2 5 2 2 3 5" xfId="7612" xr:uid="{00000000-0005-0000-0000-000035250000}"/>
    <cellStyle name="Millares 2 5 2 2 3 5 2" xfId="16365" xr:uid="{00000000-0005-0000-0000-000036250000}"/>
    <cellStyle name="Millares 2 5 2 2 3 5 2 2" xfId="33870" xr:uid="{730F99FA-27EB-4676-8557-56C8A108C9EB}"/>
    <cellStyle name="Millares 2 5 2 2 3 5 3" xfId="25118" xr:uid="{D7CB9D51-AF93-47BC-ABE3-BDFE300F440C}"/>
    <cellStyle name="Millares 2 5 2 2 3 6" xfId="11989" xr:uid="{00000000-0005-0000-0000-000037250000}"/>
    <cellStyle name="Millares 2 5 2 2 3 6 2" xfId="29494" xr:uid="{0CB709F8-5439-4530-A2C7-06699F2B7173}"/>
    <cellStyle name="Millares 2 5 2 2 3 7" xfId="20742" xr:uid="{3BF91AB2-D40D-468B-9FD5-FD98EFD37BDD}"/>
    <cellStyle name="Millares 2 5 2 2 4" xfId="3506" xr:uid="{00000000-0005-0000-0000-000038250000}"/>
    <cellStyle name="Millares 2 5 2 2 4 2" xfId="4602" xr:uid="{00000000-0005-0000-0000-000039250000}"/>
    <cellStyle name="Millares 2 5 2 2 4 2 2" xfId="6791" xr:uid="{00000000-0005-0000-0000-00003A250000}"/>
    <cellStyle name="Millares 2 5 2 2 4 2 2 2" xfId="11168" xr:uid="{00000000-0005-0000-0000-00003B250000}"/>
    <cellStyle name="Millares 2 5 2 2 4 2 2 2 2" xfId="19921" xr:uid="{00000000-0005-0000-0000-00003C250000}"/>
    <cellStyle name="Millares 2 5 2 2 4 2 2 2 2 2" xfId="37426" xr:uid="{9417786C-817E-4540-BF4F-3620E2ACD87B}"/>
    <cellStyle name="Millares 2 5 2 2 4 2 2 2 3" xfId="28674" xr:uid="{41A3C981-7553-49F5-88D4-0BC1C534DBE1}"/>
    <cellStyle name="Millares 2 5 2 2 4 2 2 3" xfId="15545" xr:uid="{00000000-0005-0000-0000-00003D250000}"/>
    <cellStyle name="Millares 2 5 2 2 4 2 2 3 2" xfId="33050" xr:uid="{E2513A5D-692B-4E6C-B20F-FA70AC2BFD7B}"/>
    <cellStyle name="Millares 2 5 2 2 4 2 2 4" xfId="24298" xr:uid="{03CA15AB-18AC-4631-BE38-5261F505F01D}"/>
    <cellStyle name="Millares 2 5 2 2 4 2 3" xfId="8980" xr:uid="{00000000-0005-0000-0000-00003E250000}"/>
    <cellStyle name="Millares 2 5 2 2 4 2 3 2" xfId="17733" xr:uid="{00000000-0005-0000-0000-00003F250000}"/>
    <cellStyle name="Millares 2 5 2 2 4 2 3 2 2" xfId="35238" xr:uid="{F6B027CE-A200-414A-827A-9ADEF412A871}"/>
    <cellStyle name="Millares 2 5 2 2 4 2 3 3" xfId="26486" xr:uid="{2890151A-ADB9-4778-8A97-BFA156F1CB8F}"/>
    <cellStyle name="Millares 2 5 2 2 4 2 4" xfId="13357" xr:uid="{00000000-0005-0000-0000-000040250000}"/>
    <cellStyle name="Millares 2 5 2 2 4 2 4 2" xfId="30862" xr:uid="{5C6A92CA-9AE7-4C98-B139-C152C5C05FAB}"/>
    <cellStyle name="Millares 2 5 2 2 4 2 5" xfId="22110" xr:uid="{15B29A99-779A-466D-A6AC-12E6797BF58B}"/>
    <cellStyle name="Millares 2 5 2 2 4 3" xfId="5697" xr:uid="{00000000-0005-0000-0000-000041250000}"/>
    <cellStyle name="Millares 2 5 2 2 4 3 2" xfId="10074" xr:uid="{00000000-0005-0000-0000-000042250000}"/>
    <cellStyle name="Millares 2 5 2 2 4 3 2 2" xfId="18827" xr:uid="{00000000-0005-0000-0000-000043250000}"/>
    <cellStyle name="Millares 2 5 2 2 4 3 2 2 2" xfId="36332" xr:uid="{BB1DDA99-6D20-451E-9AA3-A71DBFF04907}"/>
    <cellStyle name="Millares 2 5 2 2 4 3 2 3" xfId="27580" xr:uid="{E42EFA71-C7B0-498B-85D0-46DA01208DE2}"/>
    <cellStyle name="Millares 2 5 2 2 4 3 3" xfId="14451" xr:uid="{00000000-0005-0000-0000-000044250000}"/>
    <cellStyle name="Millares 2 5 2 2 4 3 3 2" xfId="31956" xr:uid="{2B6EBA4C-EE29-4EE6-BEDA-2D11C58DCC6C}"/>
    <cellStyle name="Millares 2 5 2 2 4 3 4" xfId="23204" xr:uid="{96A84B71-FAE6-4B40-A29A-C4FFE392CA07}"/>
    <cellStyle name="Millares 2 5 2 2 4 4" xfId="7886" xr:uid="{00000000-0005-0000-0000-000045250000}"/>
    <cellStyle name="Millares 2 5 2 2 4 4 2" xfId="16639" xr:uid="{00000000-0005-0000-0000-000046250000}"/>
    <cellStyle name="Millares 2 5 2 2 4 4 2 2" xfId="34144" xr:uid="{1C39DAB2-B142-42FD-AAD7-6E5D2DD66408}"/>
    <cellStyle name="Millares 2 5 2 2 4 4 3" xfId="25392" xr:uid="{5160377A-2694-47B1-AEC0-8D6EA17A8B25}"/>
    <cellStyle name="Millares 2 5 2 2 4 5" xfId="12263" xr:uid="{00000000-0005-0000-0000-000047250000}"/>
    <cellStyle name="Millares 2 5 2 2 4 5 2" xfId="29768" xr:uid="{62D9A166-467B-4A40-A27B-9FE7F9E5D4C3}"/>
    <cellStyle name="Millares 2 5 2 2 4 6" xfId="21016" xr:uid="{526D7555-BF7A-4AD8-A239-A89B3AD3981E}"/>
    <cellStyle name="Millares 2 5 2 2 5" xfId="4054" xr:uid="{00000000-0005-0000-0000-000048250000}"/>
    <cellStyle name="Millares 2 5 2 2 5 2" xfId="6243" xr:uid="{00000000-0005-0000-0000-000049250000}"/>
    <cellStyle name="Millares 2 5 2 2 5 2 2" xfId="10620" xr:uid="{00000000-0005-0000-0000-00004A250000}"/>
    <cellStyle name="Millares 2 5 2 2 5 2 2 2" xfId="19373" xr:uid="{00000000-0005-0000-0000-00004B250000}"/>
    <cellStyle name="Millares 2 5 2 2 5 2 2 2 2" xfId="36878" xr:uid="{EB54FD15-0988-4DE2-AB6C-93EE89E5E360}"/>
    <cellStyle name="Millares 2 5 2 2 5 2 2 3" xfId="28126" xr:uid="{9855FCB6-CEBA-4B1B-ABDB-36D132A25CE2}"/>
    <cellStyle name="Millares 2 5 2 2 5 2 3" xfId="14997" xr:uid="{00000000-0005-0000-0000-00004C250000}"/>
    <cellStyle name="Millares 2 5 2 2 5 2 3 2" xfId="32502" xr:uid="{D68FE31D-1F3B-42F8-A43B-7C2256752430}"/>
    <cellStyle name="Millares 2 5 2 2 5 2 4" xfId="23750" xr:uid="{A4DB6C33-4519-412F-8F5F-AC18C381EEA3}"/>
    <cellStyle name="Millares 2 5 2 2 5 3" xfId="8432" xr:uid="{00000000-0005-0000-0000-00004D250000}"/>
    <cellStyle name="Millares 2 5 2 2 5 3 2" xfId="17185" xr:uid="{00000000-0005-0000-0000-00004E250000}"/>
    <cellStyle name="Millares 2 5 2 2 5 3 2 2" xfId="34690" xr:uid="{4E2F8C67-4A52-40A4-9BCD-27C00D5426FB}"/>
    <cellStyle name="Millares 2 5 2 2 5 3 3" xfId="25938" xr:uid="{C8B6871E-21A0-405E-8777-865F2EC11C92}"/>
    <cellStyle name="Millares 2 5 2 2 5 4" xfId="12809" xr:uid="{00000000-0005-0000-0000-00004F250000}"/>
    <cellStyle name="Millares 2 5 2 2 5 4 2" xfId="30314" xr:uid="{4729394A-DE90-4892-9863-86AADC77CA60}"/>
    <cellStyle name="Millares 2 5 2 2 5 5" xfId="21562" xr:uid="{22A77054-49D4-415E-BEA6-A49656E7FD72}"/>
    <cellStyle name="Millares 2 5 2 2 6" xfId="5149" xr:uid="{00000000-0005-0000-0000-000050250000}"/>
    <cellStyle name="Millares 2 5 2 2 6 2" xfId="9526" xr:uid="{00000000-0005-0000-0000-000051250000}"/>
    <cellStyle name="Millares 2 5 2 2 6 2 2" xfId="18279" xr:uid="{00000000-0005-0000-0000-000052250000}"/>
    <cellStyle name="Millares 2 5 2 2 6 2 2 2" xfId="35784" xr:uid="{3FB72F2B-6B59-4EF0-B499-9CD7779D45CB}"/>
    <cellStyle name="Millares 2 5 2 2 6 2 3" xfId="27032" xr:uid="{D83E5470-EC00-40AC-976D-682F4F13FFA0}"/>
    <cellStyle name="Millares 2 5 2 2 6 3" xfId="13903" xr:uid="{00000000-0005-0000-0000-000053250000}"/>
    <cellStyle name="Millares 2 5 2 2 6 3 2" xfId="31408" xr:uid="{BE2CDC1C-DF2F-48E0-B18A-768184077461}"/>
    <cellStyle name="Millares 2 5 2 2 6 4" xfId="22656" xr:uid="{EDC159F8-7FEF-40E1-87D5-7192BF432B2A}"/>
    <cellStyle name="Millares 2 5 2 2 7" xfId="7338" xr:uid="{00000000-0005-0000-0000-000054250000}"/>
    <cellStyle name="Millares 2 5 2 2 7 2" xfId="16091" xr:uid="{00000000-0005-0000-0000-000055250000}"/>
    <cellStyle name="Millares 2 5 2 2 7 2 2" xfId="33596" xr:uid="{62EB9B7E-F592-4498-AD2F-714FEB1A3554}"/>
    <cellStyle name="Millares 2 5 2 2 7 3" xfId="24844" xr:uid="{2C603BDB-CCAD-4215-8D96-301F1347FFEC}"/>
    <cellStyle name="Millares 2 5 2 2 8" xfId="11715" xr:uid="{00000000-0005-0000-0000-000056250000}"/>
    <cellStyle name="Millares 2 5 2 2 8 2" xfId="29220" xr:uid="{87E3BB56-9E17-4724-AAD0-9D4CCBB6E80E}"/>
    <cellStyle name="Millares 2 5 2 2 9" xfId="20468" xr:uid="{564C910F-FF76-4C2F-A90E-7F2990F677D3}"/>
    <cellStyle name="Millares 2 5 2 3" xfId="3006" xr:uid="{00000000-0005-0000-0000-000057250000}"/>
    <cellStyle name="Millares 2 5 2 3 2" xfId="3282" xr:uid="{00000000-0005-0000-0000-000058250000}"/>
    <cellStyle name="Millares 2 5 2 3 2 2" xfId="3835" xr:uid="{00000000-0005-0000-0000-000059250000}"/>
    <cellStyle name="Millares 2 5 2 3 2 2 2" xfId="4931" xr:uid="{00000000-0005-0000-0000-00005A250000}"/>
    <cellStyle name="Millares 2 5 2 3 2 2 2 2" xfId="7120" xr:uid="{00000000-0005-0000-0000-00005B250000}"/>
    <cellStyle name="Millares 2 5 2 3 2 2 2 2 2" xfId="11497" xr:uid="{00000000-0005-0000-0000-00005C250000}"/>
    <cellStyle name="Millares 2 5 2 3 2 2 2 2 2 2" xfId="20250" xr:uid="{00000000-0005-0000-0000-00005D250000}"/>
    <cellStyle name="Millares 2 5 2 3 2 2 2 2 2 2 2" xfId="37755" xr:uid="{74B66166-48DE-4099-AE03-66DD161F89F4}"/>
    <cellStyle name="Millares 2 5 2 3 2 2 2 2 2 3" xfId="29003" xr:uid="{63883BC7-5AE2-4EF9-A34E-374A74C6AC9A}"/>
    <cellStyle name="Millares 2 5 2 3 2 2 2 2 3" xfId="15874" xr:uid="{00000000-0005-0000-0000-00005E250000}"/>
    <cellStyle name="Millares 2 5 2 3 2 2 2 2 3 2" xfId="33379" xr:uid="{1DA5516A-CB2D-4FF2-89CE-D123A77DEE2C}"/>
    <cellStyle name="Millares 2 5 2 3 2 2 2 2 4" xfId="24627" xr:uid="{D34F1E21-4274-4C63-8981-8702F6B354E6}"/>
    <cellStyle name="Millares 2 5 2 3 2 2 2 3" xfId="9309" xr:uid="{00000000-0005-0000-0000-00005F250000}"/>
    <cellStyle name="Millares 2 5 2 3 2 2 2 3 2" xfId="18062" xr:uid="{00000000-0005-0000-0000-000060250000}"/>
    <cellStyle name="Millares 2 5 2 3 2 2 2 3 2 2" xfId="35567" xr:uid="{106623EB-8A18-4E7A-A7AE-525C9FF0262B}"/>
    <cellStyle name="Millares 2 5 2 3 2 2 2 3 3" xfId="26815" xr:uid="{35143709-06ED-43D1-988C-FE1245CC8E1F}"/>
    <cellStyle name="Millares 2 5 2 3 2 2 2 4" xfId="13686" xr:uid="{00000000-0005-0000-0000-000061250000}"/>
    <cellStyle name="Millares 2 5 2 3 2 2 2 4 2" xfId="31191" xr:uid="{9CD268F9-47E8-4311-B076-9052C40D4B6B}"/>
    <cellStyle name="Millares 2 5 2 3 2 2 2 5" xfId="22439" xr:uid="{AE133F54-87F6-4EFD-AC20-E5D697EAED91}"/>
    <cellStyle name="Millares 2 5 2 3 2 2 3" xfId="6026" xr:uid="{00000000-0005-0000-0000-000062250000}"/>
    <cellStyle name="Millares 2 5 2 3 2 2 3 2" xfId="10403" xr:uid="{00000000-0005-0000-0000-000063250000}"/>
    <cellStyle name="Millares 2 5 2 3 2 2 3 2 2" xfId="19156" xr:uid="{00000000-0005-0000-0000-000064250000}"/>
    <cellStyle name="Millares 2 5 2 3 2 2 3 2 2 2" xfId="36661" xr:uid="{138C67CC-1A3E-4F21-A715-C3E52F67B3BA}"/>
    <cellStyle name="Millares 2 5 2 3 2 2 3 2 3" xfId="27909" xr:uid="{97691330-5625-49A6-83AA-972CF5464B9B}"/>
    <cellStyle name="Millares 2 5 2 3 2 2 3 3" xfId="14780" xr:uid="{00000000-0005-0000-0000-000065250000}"/>
    <cellStyle name="Millares 2 5 2 3 2 2 3 3 2" xfId="32285" xr:uid="{421CADA3-D06B-4902-A88B-4DC31DAF40EB}"/>
    <cellStyle name="Millares 2 5 2 3 2 2 3 4" xfId="23533" xr:uid="{2FE0D805-1F27-455E-A280-33EC09A9ADC9}"/>
    <cellStyle name="Millares 2 5 2 3 2 2 4" xfId="8215" xr:uid="{00000000-0005-0000-0000-000066250000}"/>
    <cellStyle name="Millares 2 5 2 3 2 2 4 2" xfId="16968" xr:uid="{00000000-0005-0000-0000-000067250000}"/>
    <cellStyle name="Millares 2 5 2 3 2 2 4 2 2" xfId="34473" xr:uid="{545DC458-4CF9-4412-8C6B-DABAC05072DF}"/>
    <cellStyle name="Millares 2 5 2 3 2 2 4 3" xfId="25721" xr:uid="{1162A3EA-81FE-4D55-A673-7988D0D84458}"/>
    <cellStyle name="Millares 2 5 2 3 2 2 5" xfId="12592" xr:uid="{00000000-0005-0000-0000-000068250000}"/>
    <cellStyle name="Millares 2 5 2 3 2 2 5 2" xfId="30097" xr:uid="{0911C303-5E34-4AE1-91D7-7C3D94DB98A7}"/>
    <cellStyle name="Millares 2 5 2 3 2 2 6" xfId="21345" xr:uid="{576829BD-ABAC-43D4-97D3-A1D42B5FAC00}"/>
    <cellStyle name="Millares 2 5 2 3 2 3" xfId="4383" xr:uid="{00000000-0005-0000-0000-000069250000}"/>
    <cellStyle name="Millares 2 5 2 3 2 3 2" xfId="6572" xr:uid="{00000000-0005-0000-0000-00006A250000}"/>
    <cellStyle name="Millares 2 5 2 3 2 3 2 2" xfId="10949" xr:uid="{00000000-0005-0000-0000-00006B250000}"/>
    <cellStyle name="Millares 2 5 2 3 2 3 2 2 2" xfId="19702" xr:uid="{00000000-0005-0000-0000-00006C250000}"/>
    <cellStyle name="Millares 2 5 2 3 2 3 2 2 2 2" xfId="37207" xr:uid="{5D2EF4AA-D8A6-4AC8-AE68-3AA79F269AF3}"/>
    <cellStyle name="Millares 2 5 2 3 2 3 2 2 3" xfId="28455" xr:uid="{FA6BAF31-0248-43A3-9034-A7E06EA0A360}"/>
    <cellStyle name="Millares 2 5 2 3 2 3 2 3" xfId="15326" xr:uid="{00000000-0005-0000-0000-00006D250000}"/>
    <cellStyle name="Millares 2 5 2 3 2 3 2 3 2" xfId="32831" xr:uid="{28732577-3EC4-4BE4-8358-9BA9E00F732A}"/>
    <cellStyle name="Millares 2 5 2 3 2 3 2 4" xfId="24079" xr:uid="{4FDDD39D-8724-477B-80CD-1CC03F1B2ED9}"/>
    <cellStyle name="Millares 2 5 2 3 2 3 3" xfId="8761" xr:uid="{00000000-0005-0000-0000-00006E250000}"/>
    <cellStyle name="Millares 2 5 2 3 2 3 3 2" xfId="17514" xr:uid="{00000000-0005-0000-0000-00006F250000}"/>
    <cellStyle name="Millares 2 5 2 3 2 3 3 2 2" xfId="35019" xr:uid="{76DC16FF-367E-462F-A357-664E14E9EBA2}"/>
    <cellStyle name="Millares 2 5 2 3 2 3 3 3" xfId="26267" xr:uid="{DC79177D-CF1E-4570-8C17-D11AFC894F24}"/>
    <cellStyle name="Millares 2 5 2 3 2 3 4" xfId="13138" xr:uid="{00000000-0005-0000-0000-000070250000}"/>
    <cellStyle name="Millares 2 5 2 3 2 3 4 2" xfId="30643" xr:uid="{3CC10714-1C77-4367-8EBD-1C0FBF2FA7DB}"/>
    <cellStyle name="Millares 2 5 2 3 2 3 5" xfId="21891" xr:uid="{C8ECB813-7AAF-4214-B54F-D9BCE414E445}"/>
    <cellStyle name="Millares 2 5 2 3 2 4" xfId="5478" xr:uid="{00000000-0005-0000-0000-000071250000}"/>
    <cellStyle name="Millares 2 5 2 3 2 4 2" xfId="9855" xr:uid="{00000000-0005-0000-0000-000072250000}"/>
    <cellStyle name="Millares 2 5 2 3 2 4 2 2" xfId="18608" xr:uid="{00000000-0005-0000-0000-000073250000}"/>
    <cellStyle name="Millares 2 5 2 3 2 4 2 2 2" xfId="36113" xr:uid="{7934B93B-04AC-4208-B74E-00A644227337}"/>
    <cellStyle name="Millares 2 5 2 3 2 4 2 3" xfId="27361" xr:uid="{0255C196-B83B-4BDB-81DD-ABC07A301905}"/>
    <cellStyle name="Millares 2 5 2 3 2 4 3" xfId="14232" xr:uid="{00000000-0005-0000-0000-000074250000}"/>
    <cellStyle name="Millares 2 5 2 3 2 4 3 2" xfId="31737" xr:uid="{B498855A-6B00-4961-9819-20F67A4C1BEF}"/>
    <cellStyle name="Millares 2 5 2 3 2 4 4" xfId="22985" xr:uid="{0A21C190-C3B5-4009-B853-D4BA2AF2441F}"/>
    <cellStyle name="Millares 2 5 2 3 2 5" xfId="7667" xr:uid="{00000000-0005-0000-0000-000075250000}"/>
    <cellStyle name="Millares 2 5 2 3 2 5 2" xfId="16420" xr:uid="{00000000-0005-0000-0000-000076250000}"/>
    <cellStyle name="Millares 2 5 2 3 2 5 2 2" xfId="33925" xr:uid="{C27885BF-7683-4BF5-8BF7-E03935DAE44E}"/>
    <cellStyle name="Millares 2 5 2 3 2 5 3" xfId="25173" xr:uid="{8BAFD9C8-C424-42BF-BA67-649C499DC42E}"/>
    <cellStyle name="Millares 2 5 2 3 2 6" xfId="12044" xr:uid="{00000000-0005-0000-0000-000077250000}"/>
    <cellStyle name="Millares 2 5 2 3 2 6 2" xfId="29549" xr:uid="{FDD378D2-8109-41C0-9FFF-1F81BABFD5AA}"/>
    <cellStyle name="Millares 2 5 2 3 2 7" xfId="20797" xr:uid="{1E11FED6-F30D-41E2-8511-E39DE0E41BAB}"/>
    <cellStyle name="Millares 2 5 2 3 3" xfId="3561" xr:uid="{00000000-0005-0000-0000-000078250000}"/>
    <cellStyle name="Millares 2 5 2 3 3 2" xfId="4657" xr:uid="{00000000-0005-0000-0000-000079250000}"/>
    <cellStyle name="Millares 2 5 2 3 3 2 2" xfId="6846" xr:uid="{00000000-0005-0000-0000-00007A250000}"/>
    <cellStyle name="Millares 2 5 2 3 3 2 2 2" xfId="11223" xr:uid="{00000000-0005-0000-0000-00007B250000}"/>
    <cellStyle name="Millares 2 5 2 3 3 2 2 2 2" xfId="19976" xr:uid="{00000000-0005-0000-0000-00007C250000}"/>
    <cellStyle name="Millares 2 5 2 3 3 2 2 2 2 2" xfId="37481" xr:uid="{D4F53704-2040-462B-B18F-4334D694F07C}"/>
    <cellStyle name="Millares 2 5 2 3 3 2 2 2 3" xfId="28729" xr:uid="{6D6DA81B-727E-43AF-9D62-39DB985E2FE5}"/>
    <cellStyle name="Millares 2 5 2 3 3 2 2 3" xfId="15600" xr:uid="{00000000-0005-0000-0000-00007D250000}"/>
    <cellStyle name="Millares 2 5 2 3 3 2 2 3 2" xfId="33105" xr:uid="{95433DAE-035B-4878-96B0-32AFEB86E922}"/>
    <cellStyle name="Millares 2 5 2 3 3 2 2 4" xfId="24353" xr:uid="{62C5400C-ABF4-4F11-B1EB-BE1BCA12627C}"/>
    <cellStyle name="Millares 2 5 2 3 3 2 3" xfId="9035" xr:uid="{00000000-0005-0000-0000-00007E250000}"/>
    <cellStyle name="Millares 2 5 2 3 3 2 3 2" xfId="17788" xr:uid="{00000000-0005-0000-0000-00007F250000}"/>
    <cellStyle name="Millares 2 5 2 3 3 2 3 2 2" xfId="35293" xr:uid="{F6735DF0-7474-43F7-8798-6B91D73CC0B3}"/>
    <cellStyle name="Millares 2 5 2 3 3 2 3 3" xfId="26541" xr:uid="{700B4D60-0B1B-49E3-8FA5-D752EE43A038}"/>
    <cellStyle name="Millares 2 5 2 3 3 2 4" xfId="13412" xr:uid="{00000000-0005-0000-0000-000080250000}"/>
    <cellStyle name="Millares 2 5 2 3 3 2 4 2" xfId="30917" xr:uid="{8F79428C-BB9F-4828-BACC-AC7F40D79E66}"/>
    <cellStyle name="Millares 2 5 2 3 3 2 5" xfId="22165" xr:uid="{6B6D77D3-D22E-4A58-B084-70CEFF6CC3E6}"/>
    <cellStyle name="Millares 2 5 2 3 3 3" xfId="5752" xr:uid="{00000000-0005-0000-0000-000081250000}"/>
    <cellStyle name="Millares 2 5 2 3 3 3 2" xfId="10129" xr:uid="{00000000-0005-0000-0000-000082250000}"/>
    <cellStyle name="Millares 2 5 2 3 3 3 2 2" xfId="18882" xr:uid="{00000000-0005-0000-0000-000083250000}"/>
    <cellStyle name="Millares 2 5 2 3 3 3 2 2 2" xfId="36387" xr:uid="{DE8E9ECD-F938-414B-AC6B-E24D0A154780}"/>
    <cellStyle name="Millares 2 5 2 3 3 3 2 3" xfId="27635" xr:uid="{A26E72D5-8365-4A22-B2AB-2680596251AD}"/>
    <cellStyle name="Millares 2 5 2 3 3 3 3" xfId="14506" xr:uid="{00000000-0005-0000-0000-000084250000}"/>
    <cellStyle name="Millares 2 5 2 3 3 3 3 2" xfId="32011" xr:uid="{2F472484-5531-481C-9287-95E1BB26C484}"/>
    <cellStyle name="Millares 2 5 2 3 3 3 4" xfId="23259" xr:uid="{11E086A5-0DF6-4D37-8936-62D8CB1E0EA7}"/>
    <cellStyle name="Millares 2 5 2 3 3 4" xfId="7941" xr:uid="{00000000-0005-0000-0000-000085250000}"/>
    <cellStyle name="Millares 2 5 2 3 3 4 2" xfId="16694" xr:uid="{00000000-0005-0000-0000-000086250000}"/>
    <cellStyle name="Millares 2 5 2 3 3 4 2 2" xfId="34199" xr:uid="{AB7C5D47-60DD-458A-8C3D-11ADE577FF6D}"/>
    <cellStyle name="Millares 2 5 2 3 3 4 3" xfId="25447" xr:uid="{BF7EDEF0-A5D4-4D74-AF35-8620F9851CFB}"/>
    <cellStyle name="Millares 2 5 2 3 3 5" xfId="12318" xr:uid="{00000000-0005-0000-0000-000087250000}"/>
    <cellStyle name="Millares 2 5 2 3 3 5 2" xfId="29823" xr:uid="{669620FE-5F5F-40FE-8880-A3A220F0CB42}"/>
    <cellStyle name="Millares 2 5 2 3 3 6" xfId="21071" xr:uid="{3A283951-248A-41E4-8CB2-EA9310986260}"/>
    <cellStyle name="Millares 2 5 2 3 4" xfId="4109" xr:uid="{00000000-0005-0000-0000-000088250000}"/>
    <cellStyle name="Millares 2 5 2 3 4 2" xfId="6298" xr:uid="{00000000-0005-0000-0000-000089250000}"/>
    <cellStyle name="Millares 2 5 2 3 4 2 2" xfId="10675" xr:uid="{00000000-0005-0000-0000-00008A250000}"/>
    <cellStyle name="Millares 2 5 2 3 4 2 2 2" xfId="19428" xr:uid="{00000000-0005-0000-0000-00008B250000}"/>
    <cellStyle name="Millares 2 5 2 3 4 2 2 2 2" xfId="36933" xr:uid="{CFF62416-8963-466B-8EA0-8433B9D99B38}"/>
    <cellStyle name="Millares 2 5 2 3 4 2 2 3" xfId="28181" xr:uid="{A0E75A21-EB78-4D22-A973-C82087F765A1}"/>
    <cellStyle name="Millares 2 5 2 3 4 2 3" xfId="15052" xr:uid="{00000000-0005-0000-0000-00008C250000}"/>
    <cellStyle name="Millares 2 5 2 3 4 2 3 2" xfId="32557" xr:uid="{74BDD500-BBAF-4BE2-BF14-80C2BFF2136D}"/>
    <cellStyle name="Millares 2 5 2 3 4 2 4" xfId="23805" xr:uid="{9D1232C4-BFFB-4FC4-9FB4-E91D1CF83AA3}"/>
    <cellStyle name="Millares 2 5 2 3 4 3" xfId="8487" xr:uid="{00000000-0005-0000-0000-00008D250000}"/>
    <cellStyle name="Millares 2 5 2 3 4 3 2" xfId="17240" xr:uid="{00000000-0005-0000-0000-00008E250000}"/>
    <cellStyle name="Millares 2 5 2 3 4 3 2 2" xfId="34745" xr:uid="{8C46B3E3-50A1-44B6-B804-14422F6F91DC}"/>
    <cellStyle name="Millares 2 5 2 3 4 3 3" xfId="25993" xr:uid="{70B10AF7-1BA8-46AC-956C-51B01CE4AD6F}"/>
    <cellStyle name="Millares 2 5 2 3 4 4" xfId="12864" xr:uid="{00000000-0005-0000-0000-00008F250000}"/>
    <cellStyle name="Millares 2 5 2 3 4 4 2" xfId="30369" xr:uid="{3E544A84-EEB7-4EF0-B31D-C587E5760AE8}"/>
    <cellStyle name="Millares 2 5 2 3 4 5" xfId="21617" xr:uid="{760C9858-A1C1-4F38-8083-773D3A7764A3}"/>
    <cellStyle name="Millares 2 5 2 3 5" xfId="5204" xr:uid="{00000000-0005-0000-0000-000090250000}"/>
    <cellStyle name="Millares 2 5 2 3 5 2" xfId="9581" xr:uid="{00000000-0005-0000-0000-000091250000}"/>
    <cellStyle name="Millares 2 5 2 3 5 2 2" xfId="18334" xr:uid="{00000000-0005-0000-0000-000092250000}"/>
    <cellStyle name="Millares 2 5 2 3 5 2 2 2" xfId="35839" xr:uid="{44A5BD57-2E25-4524-88BF-7E5F88BF74AB}"/>
    <cellStyle name="Millares 2 5 2 3 5 2 3" xfId="27087" xr:uid="{8D0B938D-AEAE-4606-8B63-73226D78AE1E}"/>
    <cellStyle name="Millares 2 5 2 3 5 3" xfId="13958" xr:uid="{00000000-0005-0000-0000-000093250000}"/>
    <cellStyle name="Millares 2 5 2 3 5 3 2" xfId="31463" xr:uid="{C5095D29-5E16-4E65-A407-64864E622495}"/>
    <cellStyle name="Millares 2 5 2 3 5 4" xfId="22711" xr:uid="{D7A37CCB-1538-4D93-A53E-F1B1EA8AEB45}"/>
    <cellStyle name="Millares 2 5 2 3 6" xfId="7393" xr:uid="{00000000-0005-0000-0000-000094250000}"/>
    <cellStyle name="Millares 2 5 2 3 6 2" xfId="16146" xr:uid="{00000000-0005-0000-0000-000095250000}"/>
    <cellStyle name="Millares 2 5 2 3 6 2 2" xfId="33651" xr:uid="{6E994827-0DDC-4304-A048-050761FA89AF}"/>
    <cellStyle name="Millares 2 5 2 3 6 3" xfId="24899" xr:uid="{0359865E-647F-4BFE-856C-29C7C5CEFDC5}"/>
    <cellStyle name="Millares 2 5 2 3 7" xfId="11770" xr:uid="{00000000-0005-0000-0000-000096250000}"/>
    <cellStyle name="Millares 2 5 2 3 7 2" xfId="29275" xr:uid="{FB49E278-B13D-49CD-BAD0-37015096023B}"/>
    <cellStyle name="Millares 2 5 2 3 8" xfId="20523" xr:uid="{FE3BBC89-E4F6-490C-BC03-408E639C8B2D}"/>
    <cellStyle name="Millares 2 5 2 4" xfId="2893" xr:uid="{00000000-0005-0000-0000-000097250000}"/>
    <cellStyle name="Millares 2 5 2 4 2" xfId="3172" xr:uid="{00000000-0005-0000-0000-000098250000}"/>
    <cellStyle name="Millares 2 5 2 4 2 2" xfId="3725" xr:uid="{00000000-0005-0000-0000-000099250000}"/>
    <cellStyle name="Millares 2 5 2 4 2 2 2" xfId="4821" xr:uid="{00000000-0005-0000-0000-00009A250000}"/>
    <cellStyle name="Millares 2 5 2 4 2 2 2 2" xfId="7010" xr:uid="{00000000-0005-0000-0000-00009B250000}"/>
    <cellStyle name="Millares 2 5 2 4 2 2 2 2 2" xfId="11387" xr:uid="{00000000-0005-0000-0000-00009C250000}"/>
    <cellStyle name="Millares 2 5 2 4 2 2 2 2 2 2" xfId="20140" xr:uid="{00000000-0005-0000-0000-00009D250000}"/>
    <cellStyle name="Millares 2 5 2 4 2 2 2 2 2 2 2" xfId="37645" xr:uid="{00AF8DE8-1A2A-4816-9345-3C1A2B634220}"/>
    <cellStyle name="Millares 2 5 2 4 2 2 2 2 2 3" xfId="28893" xr:uid="{203532A3-2FCB-47E0-B0BA-6F181E56CDCE}"/>
    <cellStyle name="Millares 2 5 2 4 2 2 2 2 3" xfId="15764" xr:uid="{00000000-0005-0000-0000-00009E250000}"/>
    <cellStyle name="Millares 2 5 2 4 2 2 2 2 3 2" xfId="33269" xr:uid="{5A85BF60-9224-437E-9F57-DE3976EA30B6}"/>
    <cellStyle name="Millares 2 5 2 4 2 2 2 2 4" xfId="24517" xr:uid="{C133BDDE-D06D-4935-BD3A-856ABBE87991}"/>
    <cellStyle name="Millares 2 5 2 4 2 2 2 3" xfId="9199" xr:uid="{00000000-0005-0000-0000-00009F250000}"/>
    <cellStyle name="Millares 2 5 2 4 2 2 2 3 2" xfId="17952" xr:uid="{00000000-0005-0000-0000-0000A0250000}"/>
    <cellStyle name="Millares 2 5 2 4 2 2 2 3 2 2" xfId="35457" xr:uid="{286FBA79-B3BE-4145-ABF6-5A3CD8FAAB2A}"/>
    <cellStyle name="Millares 2 5 2 4 2 2 2 3 3" xfId="26705" xr:uid="{AFEC3A65-29FF-4895-B238-4698B9DBE918}"/>
    <cellStyle name="Millares 2 5 2 4 2 2 2 4" xfId="13576" xr:uid="{00000000-0005-0000-0000-0000A1250000}"/>
    <cellStyle name="Millares 2 5 2 4 2 2 2 4 2" xfId="31081" xr:uid="{B32FD0FD-3A77-4D6A-B4C5-F2715A99D1E7}"/>
    <cellStyle name="Millares 2 5 2 4 2 2 2 5" xfId="22329" xr:uid="{6F07A020-B5D3-4BF5-906E-9294A1A76840}"/>
    <cellStyle name="Millares 2 5 2 4 2 2 3" xfId="5916" xr:uid="{00000000-0005-0000-0000-0000A2250000}"/>
    <cellStyle name="Millares 2 5 2 4 2 2 3 2" xfId="10293" xr:uid="{00000000-0005-0000-0000-0000A3250000}"/>
    <cellStyle name="Millares 2 5 2 4 2 2 3 2 2" xfId="19046" xr:uid="{00000000-0005-0000-0000-0000A4250000}"/>
    <cellStyle name="Millares 2 5 2 4 2 2 3 2 2 2" xfId="36551" xr:uid="{8C0A8C1C-E039-442D-A1CE-F407C9915C62}"/>
    <cellStyle name="Millares 2 5 2 4 2 2 3 2 3" xfId="27799" xr:uid="{0524E452-7BB9-497F-8BCC-A8F9D55FB003}"/>
    <cellStyle name="Millares 2 5 2 4 2 2 3 3" xfId="14670" xr:uid="{00000000-0005-0000-0000-0000A5250000}"/>
    <cellStyle name="Millares 2 5 2 4 2 2 3 3 2" xfId="32175" xr:uid="{6F6EE988-6385-4830-8F1D-151006FEBF7A}"/>
    <cellStyle name="Millares 2 5 2 4 2 2 3 4" xfId="23423" xr:uid="{AD2945F1-0FFC-4A73-86CE-5CA21C1C179C}"/>
    <cellStyle name="Millares 2 5 2 4 2 2 4" xfId="8105" xr:uid="{00000000-0005-0000-0000-0000A6250000}"/>
    <cellStyle name="Millares 2 5 2 4 2 2 4 2" xfId="16858" xr:uid="{00000000-0005-0000-0000-0000A7250000}"/>
    <cellStyle name="Millares 2 5 2 4 2 2 4 2 2" xfId="34363" xr:uid="{F55979D5-1AE3-48C7-89CA-7979ED01F5B4}"/>
    <cellStyle name="Millares 2 5 2 4 2 2 4 3" xfId="25611" xr:uid="{7A1BB06C-9CA3-4524-B7E1-ED45E1947226}"/>
    <cellStyle name="Millares 2 5 2 4 2 2 5" xfId="12482" xr:uid="{00000000-0005-0000-0000-0000A8250000}"/>
    <cellStyle name="Millares 2 5 2 4 2 2 5 2" xfId="29987" xr:uid="{281D3A6D-B2B3-494B-B93F-04758D408E5D}"/>
    <cellStyle name="Millares 2 5 2 4 2 2 6" xfId="21235" xr:uid="{4A8F61D9-ED7D-409A-B422-8A847BFFEDA7}"/>
    <cellStyle name="Millares 2 5 2 4 2 3" xfId="4273" xr:uid="{00000000-0005-0000-0000-0000A9250000}"/>
    <cellStyle name="Millares 2 5 2 4 2 3 2" xfId="6462" xr:uid="{00000000-0005-0000-0000-0000AA250000}"/>
    <cellStyle name="Millares 2 5 2 4 2 3 2 2" xfId="10839" xr:uid="{00000000-0005-0000-0000-0000AB250000}"/>
    <cellStyle name="Millares 2 5 2 4 2 3 2 2 2" xfId="19592" xr:uid="{00000000-0005-0000-0000-0000AC250000}"/>
    <cellStyle name="Millares 2 5 2 4 2 3 2 2 2 2" xfId="37097" xr:uid="{6EEF6244-E148-435F-A97F-E2FAC6703EA2}"/>
    <cellStyle name="Millares 2 5 2 4 2 3 2 2 3" xfId="28345" xr:uid="{B69D2135-A071-4C37-9C26-BD7F373FDE31}"/>
    <cellStyle name="Millares 2 5 2 4 2 3 2 3" xfId="15216" xr:uid="{00000000-0005-0000-0000-0000AD250000}"/>
    <cellStyle name="Millares 2 5 2 4 2 3 2 3 2" xfId="32721" xr:uid="{95FAA6E5-D7CC-4F16-8A2E-786335914B7C}"/>
    <cellStyle name="Millares 2 5 2 4 2 3 2 4" xfId="23969" xr:uid="{6E4A6A81-F9E4-4AE1-9486-B17D892216F3}"/>
    <cellStyle name="Millares 2 5 2 4 2 3 3" xfId="8651" xr:uid="{00000000-0005-0000-0000-0000AE250000}"/>
    <cellStyle name="Millares 2 5 2 4 2 3 3 2" xfId="17404" xr:uid="{00000000-0005-0000-0000-0000AF250000}"/>
    <cellStyle name="Millares 2 5 2 4 2 3 3 2 2" xfId="34909" xr:uid="{19B6187E-C0B0-4D64-B16F-726B73E48182}"/>
    <cellStyle name="Millares 2 5 2 4 2 3 3 3" xfId="26157" xr:uid="{9037B3EC-0FD8-4DE4-91FF-515C0FB0E1AA}"/>
    <cellStyle name="Millares 2 5 2 4 2 3 4" xfId="13028" xr:uid="{00000000-0005-0000-0000-0000B0250000}"/>
    <cellStyle name="Millares 2 5 2 4 2 3 4 2" xfId="30533" xr:uid="{331814AA-9645-45B2-BE33-2842DEDF5C84}"/>
    <cellStyle name="Millares 2 5 2 4 2 3 5" xfId="21781" xr:uid="{4DE694C4-4407-40A8-A5AD-4FFDEBFA8E37}"/>
    <cellStyle name="Millares 2 5 2 4 2 4" xfId="5368" xr:uid="{00000000-0005-0000-0000-0000B1250000}"/>
    <cellStyle name="Millares 2 5 2 4 2 4 2" xfId="9745" xr:uid="{00000000-0005-0000-0000-0000B2250000}"/>
    <cellStyle name="Millares 2 5 2 4 2 4 2 2" xfId="18498" xr:uid="{00000000-0005-0000-0000-0000B3250000}"/>
    <cellStyle name="Millares 2 5 2 4 2 4 2 2 2" xfId="36003" xr:uid="{3120A56D-9471-444B-8F5C-72C00B614CB6}"/>
    <cellStyle name="Millares 2 5 2 4 2 4 2 3" xfId="27251" xr:uid="{2E8960BA-C3F1-476F-9F47-B0247E25284F}"/>
    <cellStyle name="Millares 2 5 2 4 2 4 3" xfId="14122" xr:uid="{00000000-0005-0000-0000-0000B4250000}"/>
    <cellStyle name="Millares 2 5 2 4 2 4 3 2" xfId="31627" xr:uid="{843DD4CB-6D3C-43C1-ABA2-80720D74E67F}"/>
    <cellStyle name="Millares 2 5 2 4 2 4 4" xfId="22875" xr:uid="{4B4D486F-60A7-4218-9BE9-36C9B1CAB580}"/>
    <cellStyle name="Millares 2 5 2 4 2 5" xfId="7557" xr:uid="{00000000-0005-0000-0000-0000B5250000}"/>
    <cellStyle name="Millares 2 5 2 4 2 5 2" xfId="16310" xr:uid="{00000000-0005-0000-0000-0000B6250000}"/>
    <cellStyle name="Millares 2 5 2 4 2 5 2 2" xfId="33815" xr:uid="{07990392-1CBF-4059-A848-8B2E5C1BC5E7}"/>
    <cellStyle name="Millares 2 5 2 4 2 5 3" xfId="25063" xr:uid="{DE4B2BB7-9153-4B7C-AD28-EE3F60F846B1}"/>
    <cellStyle name="Millares 2 5 2 4 2 6" xfId="11934" xr:uid="{00000000-0005-0000-0000-0000B7250000}"/>
    <cellStyle name="Millares 2 5 2 4 2 6 2" xfId="29439" xr:uid="{6CA265E5-12EC-4797-895A-D8E1DA10E593}"/>
    <cellStyle name="Millares 2 5 2 4 2 7" xfId="20687" xr:uid="{A138EBAC-E588-45B1-B37D-6EDA87706CD7}"/>
    <cellStyle name="Millares 2 5 2 4 3" xfId="3451" xr:uid="{00000000-0005-0000-0000-0000B8250000}"/>
    <cellStyle name="Millares 2 5 2 4 3 2" xfId="4547" xr:uid="{00000000-0005-0000-0000-0000B9250000}"/>
    <cellStyle name="Millares 2 5 2 4 3 2 2" xfId="6736" xr:uid="{00000000-0005-0000-0000-0000BA250000}"/>
    <cellStyle name="Millares 2 5 2 4 3 2 2 2" xfId="11113" xr:uid="{00000000-0005-0000-0000-0000BB250000}"/>
    <cellStyle name="Millares 2 5 2 4 3 2 2 2 2" xfId="19866" xr:uid="{00000000-0005-0000-0000-0000BC250000}"/>
    <cellStyle name="Millares 2 5 2 4 3 2 2 2 2 2" xfId="37371" xr:uid="{ACCD1618-C3F2-40A7-AAFB-36DE1E4003EB}"/>
    <cellStyle name="Millares 2 5 2 4 3 2 2 2 3" xfId="28619" xr:uid="{56FC762D-8595-4B6E-AB5F-13F377FA81CD}"/>
    <cellStyle name="Millares 2 5 2 4 3 2 2 3" xfId="15490" xr:uid="{00000000-0005-0000-0000-0000BD250000}"/>
    <cellStyle name="Millares 2 5 2 4 3 2 2 3 2" xfId="32995" xr:uid="{543936E9-5CC6-41C1-A1B1-B8E778BDC9F2}"/>
    <cellStyle name="Millares 2 5 2 4 3 2 2 4" xfId="24243" xr:uid="{A142B925-4454-43B0-A54E-7873A5E87BFC}"/>
    <cellStyle name="Millares 2 5 2 4 3 2 3" xfId="8925" xr:uid="{00000000-0005-0000-0000-0000BE250000}"/>
    <cellStyle name="Millares 2 5 2 4 3 2 3 2" xfId="17678" xr:uid="{00000000-0005-0000-0000-0000BF250000}"/>
    <cellStyle name="Millares 2 5 2 4 3 2 3 2 2" xfId="35183" xr:uid="{421608C4-B4A6-4070-99F4-CE3CB920557B}"/>
    <cellStyle name="Millares 2 5 2 4 3 2 3 3" xfId="26431" xr:uid="{1DB612D5-D6B8-45C4-BF50-5A3DC9625168}"/>
    <cellStyle name="Millares 2 5 2 4 3 2 4" xfId="13302" xr:uid="{00000000-0005-0000-0000-0000C0250000}"/>
    <cellStyle name="Millares 2 5 2 4 3 2 4 2" xfId="30807" xr:uid="{6545DD65-90AE-4693-8DFE-FC81E3462D5D}"/>
    <cellStyle name="Millares 2 5 2 4 3 2 5" xfId="22055" xr:uid="{96FE81AD-06C8-477B-B1F6-C9C6481396C2}"/>
    <cellStyle name="Millares 2 5 2 4 3 3" xfId="5642" xr:uid="{00000000-0005-0000-0000-0000C1250000}"/>
    <cellStyle name="Millares 2 5 2 4 3 3 2" xfId="10019" xr:uid="{00000000-0005-0000-0000-0000C2250000}"/>
    <cellStyle name="Millares 2 5 2 4 3 3 2 2" xfId="18772" xr:uid="{00000000-0005-0000-0000-0000C3250000}"/>
    <cellStyle name="Millares 2 5 2 4 3 3 2 2 2" xfId="36277" xr:uid="{B6B2C69E-7175-4932-B98C-3AC6CB6487BC}"/>
    <cellStyle name="Millares 2 5 2 4 3 3 2 3" xfId="27525" xr:uid="{A44F2A6C-647D-4BF1-9F8C-4FA8AF504685}"/>
    <cellStyle name="Millares 2 5 2 4 3 3 3" xfId="14396" xr:uid="{00000000-0005-0000-0000-0000C4250000}"/>
    <cellStyle name="Millares 2 5 2 4 3 3 3 2" xfId="31901" xr:uid="{9DFB6C7F-445E-47EE-8E8F-744404CE3F10}"/>
    <cellStyle name="Millares 2 5 2 4 3 3 4" xfId="23149" xr:uid="{DF78A820-BC0B-4FBE-9C0D-2C8CFE1E8294}"/>
    <cellStyle name="Millares 2 5 2 4 3 4" xfId="7831" xr:uid="{00000000-0005-0000-0000-0000C5250000}"/>
    <cellStyle name="Millares 2 5 2 4 3 4 2" xfId="16584" xr:uid="{00000000-0005-0000-0000-0000C6250000}"/>
    <cellStyle name="Millares 2 5 2 4 3 4 2 2" xfId="34089" xr:uid="{E7044B37-4793-40ED-A7B0-F90F616258F9}"/>
    <cellStyle name="Millares 2 5 2 4 3 4 3" xfId="25337" xr:uid="{FEB4AF4C-98CA-4EBE-9FC8-CCF948834209}"/>
    <cellStyle name="Millares 2 5 2 4 3 5" xfId="12208" xr:uid="{00000000-0005-0000-0000-0000C7250000}"/>
    <cellStyle name="Millares 2 5 2 4 3 5 2" xfId="29713" xr:uid="{D99AA84C-E185-4266-9B94-D9107C6234A8}"/>
    <cellStyle name="Millares 2 5 2 4 3 6" xfId="20961" xr:uid="{5135494D-A8D0-47EC-B47C-9811F3536383}"/>
    <cellStyle name="Millares 2 5 2 4 4" xfId="3999" xr:uid="{00000000-0005-0000-0000-0000C8250000}"/>
    <cellStyle name="Millares 2 5 2 4 4 2" xfId="6188" xr:uid="{00000000-0005-0000-0000-0000C9250000}"/>
    <cellStyle name="Millares 2 5 2 4 4 2 2" xfId="10565" xr:uid="{00000000-0005-0000-0000-0000CA250000}"/>
    <cellStyle name="Millares 2 5 2 4 4 2 2 2" xfId="19318" xr:uid="{00000000-0005-0000-0000-0000CB250000}"/>
    <cellStyle name="Millares 2 5 2 4 4 2 2 2 2" xfId="36823" xr:uid="{A383A60B-A15C-4B2C-8273-4B9483C490C2}"/>
    <cellStyle name="Millares 2 5 2 4 4 2 2 3" xfId="28071" xr:uid="{CF7159B9-073B-4036-A92C-4406C15702E0}"/>
    <cellStyle name="Millares 2 5 2 4 4 2 3" xfId="14942" xr:uid="{00000000-0005-0000-0000-0000CC250000}"/>
    <cellStyle name="Millares 2 5 2 4 4 2 3 2" xfId="32447" xr:uid="{C4145D0D-D874-467E-8F2A-B50BABE71480}"/>
    <cellStyle name="Millares 2 5 2 4 4 2 4" xfId="23695" xr:uid="{7A73BBFA-D9A7-486B-BF8C-73E9265C1484}"/>
    <cellStyle name="Millares 2 5 2 4 4 3" xfId="8377" xr:uid="{00000000-0005-0000-0000-0000CD250000}"/>
    <cellStyle name="Millares 2 5 2 4 4 3 2" xfId="17130" xr:uid="{00000000-0005-0000-0000-0000CE250000}"/>
    <cellStyle name="Millares 2 5 2 4 4 3 2 2" xfId="34635" xr:uid="{AA92C26D-943B-413F-AC3A-28EED620C53C}"/>
    <cellStyle name="Millares 2 5 2 4 4 3 3" xfId="25883" xr:uid="{90BF6331-9AB9-4294-962B-27EA6C01F38F}"/>
    <cellStyle name="Millares 2 5 2 4 4 4" xfId="12754" xr:uid="{00000000-0005-0000-0000-0000CF250000}"/>
    <cellStyle name="Millares 2 5 2 4 4 4 2" xfId="30259" xr:uid="{9270A316-2771-4842-9F60-1733BF0C1AEE}"/>
    <cellStyle name="Millares 2 5 2 4 4 5" xfId="21507" xr:uid="{B0AA5756-373D-491B-9A89-54AE4A411726}"/>
    <cellStyle name="Millares 2 5 2 4 5" xfId="5094" xr:uid="{00000000-0005-0000-0000-0000D0250000}"/>
    <cellStyle name="Millares 2 5 2 4 5 2" xfId="9471" xr:uid="{00000000-0005-0000-0000-0000D1250000}"/>
    <cellStyle name="Millares 2 5 2 4 5 2 2" xfId="18224" xr:uid="{00000000-0005-0000-0000-0000D2250000}"/>
    <cellStyle name="Millares 2 5 2 4 5 2 2 2" xfId="35729" xr:uid="{32CF899C-44AF-4463-9745-C6238CF57EA6}"/>
    <cellStyle name="Millares 2 5 2 4 5 2 3" xfId="26977" xr:uid="{38B69465-EEAF-420D-B41E-76D9057D22AF}"/>
    <cellStyle name="Millares 2 5 2 4 5 3" xfId="13848" xr:uid="{00000000-0005-0000-0000-0000D3250000}"/>
    <cellStyle name="Millares 2 5 2 4 5 3 2" xfId="31353" xr:uid="{F4B85AC6-0C41-4900-9837-DABFA90F27E7}"/>
    <cellStyle name="Millares 2 5 2 4 5 4" xfId="22601" xr:uid="{2B9BA6B0-430A-4E02-A421-5B9E4E97DF24}"/>
    <cellStyle name="Millares 2 5 2 4 6" xfId="7283" xr:uid="{00000000-0005-0000-0000-0000D4250000}"/>
    <cellStyle name="Millares 2 5 2 4 6 2" xfId="16036" xr:uid="{00000000-0005-0000-0000-0000D5250000}"/>
    <cellStyle name="Millares 2 5 2 4 6 2 2" xfId="33541" xr:uid="{5EC0A04D-FDE6-4C05-BC72-F650A9BCC51C}"/>
    <cellStyle name="Millares 2 5 2 4 6 3" xfId="24789" xr:uid="{9621B523-6FD9-4BF0-A2EC-C127B0CD8467}"/>
    <cellStyle name="Millares 2 5 2 4 7" xfId="11660" xr:uid="{00000000-0005-0000-0000-0000D6250000}"/>
    <cellStyle name="Millares 2 5 2 4 7 2" xfId="29165" xr:uid="{5CD2C598-F2ED-4912-B147-83DF0CF35650}"/>
    <cellStyle name="Millares 2 5 2 4 8" xfId="20413" xr:uid="{C64A0071-01FD-42FF-8D25-FFFB968D05B0}"/>
    <cellStyle name="Millares 2 5 2 5" xfId="3122" xr:uid="{00000000-0005-0000-0000-0000D7250000}"/>
    <cellStyle name="Millares 2 5 2 5 2" xfId="3676" xr:uid="{00000000-0005-0000-0000-0000D8250000}"/>
    <cellStyle name="Millares 2 5 2 5 2 2" xfId="4772" xr:uid="{00000000-0005-0000-0000-0000D9250000}"/>
    <cellStyle name="Millares 2 5 2 5 2 2 2" xfId="6961" xr:uid="{00000000-0005-0000-0000-0000DA250000}"/>
    <cellStyle name="Millares 2 5 2 5 2 2 2 2" xfId="11338" xr:uid="{00000000-0005-0000-0000-0000DB250000}"/>
    <cellStyle name="Millares 2 5 2 5 2 2 2 2 2" xfId="20091" xr:uid="{00000000-0005-0000-0000-0000DC250000}"/>
    <cellStyle name="Millares 2 5 2 5 2 2 2 2 2 2" xfId="37596" xr:uid="{9FFFE5D1-0754-49B9-96E6-DC3924F6A4FC}"/>
    <cellStyle name="Millares 2 5 2 5 2 2 2 2 3" xfId="28844" xr:uid="{9A802B25-F6D2-47A2-A748-C36DC8CD9E45}"/>
    <cellStyle name="Millares 2 5 2 5 2 2 2 3" xfId="15715" xr:uid="{00000000-0005-0000-0000-0000DD250000}"/>
    <cellStyle name="Millares 2 5 2 5 2 2 2 3 2" xfId="33220" xr:uid="{AA396B41-E054-4A19-86E8-23BCDCAEDF74}"/>
    <cellStyle name="Millares 2 5 2 5 2 2 2 4" xfId="24468" xr:uid="{D6C7CD3C-95A5-49E2-B821-30A5E79BD1C2}"/>
    <cellStyle name="Millares 2 5 2 5 2 2 3" xfId="9150" xr:uid="{00000000-0005-0000-0000-0000DE250000}"/>
    <cellStyle name="Millares 2 5 2 5 2 2 3 2" xfId="17903" xr:uid="{00000000-0005-0000-0000-0000DF250000}"/>
    <cellStyle name="Millares 2 5 2 5 2 2 3 2 2" xfId="35408" xr:uid="{F08D78DD-667B-4948-B22C-E9815FE9AB17}"/>
    <cellStyle name="Millares 2 5 2 5 2 2 3 3" xfId="26656" xr:uid="{DB3D808E-9B51-45BA-A632-547580DAE803}"/>
    <cellStyle name="Millares 2 5 2 5 2 2 4" xfId="13527" xr:uid="{00000000-0005-0000-0000-0000E0250000}"/>
    <cellStyle name="Millares 2 5 2 5 2 2 4 2" xfId="31032" xr:uid="{5C961BE0-CF77-468F-B583-21DB1644F18C}"/>
    <cellStyle name="Millares 2 5 2 5 2 2 5" xfId="22280" xr:uid="{239E2776-0943-497E-8CA8-8371092D7128}"/>
    <cellStyle name="Millares 2 5 2 5 2 3" xfId="5867" xr:uid="{00000000-0005-0000-0000-0000E1250000}"/>
    <cellStyle name="Millares 2 5 2 5 2 3 2" xfId="10244" xr:uid="{00000000-0005-0000-0000-0000E2250000}"/>
    <cellStyle name="Millares 2 5 2 5 2 3 2 2" xfId="18997" xr:uid="{00000000-0005-0000-0000-0000E3250000}"/>
    <cellStyle name="Millares 2 5 2 5 2 3 2 2 2" xfId="36502" xr:uid="{DF896427-E4B8-4725-9A28-D3227E6DBF7D}"/>
    <cellStyle name="Millares 2 5 2 5 2 3 2 3" xfId="27750" xr:uid="{6F941A4D-CE75-486B-AB56-977CF3DB7937}"/>
    <cellStyle name="Millares 2 5 2 5 2 3 3" xfId="14621" xr:uid="{00000000-0005-0000-0000-0000E4250000}"/>
    <cellStyle name="Millares 2 5 2 5 2 3 3 2" xfId="32126" xr:uid="{9D04E347-DCF0-4E1B-99E7-89769A293D09}"/>
    <cellStyle name="Millares 2 5 2 5 2 3 4" xfId="23374" xr:uid="{763E3056-53E4-4C15-A5F0-83160C9A2EC5}"/>
    <cellStyle name="Millares 2 5 2 5 2 4" xfId="8056" xr:uid="{00000000-0005-0000-0000-0000E5250000}"/>
    <cellStyle name="Millares 2 5 2 5 2 4 2" xfId="16809" xr:uid="{00000000-0005-0000-0000-0000E6250000}"/>
    <cellStyle name="Millares 2 5 2 5 2 4 2 2" xfId="34314" xr:uid="{D90F563C-0FD8-4894-8177-9E5818FC9FEB}"/>
    <cellStyle name="Millares 2 5 2 5 2 4 3" xfId="25562" xr:uid="{9904F92E-AEAB-4CC3-8B1B-50A7FCFC541B}"/>
    <cellStyle name="Millares 2 5 2 5 2 5" xfId="12433" xr:uid="{00000000-0005-0000-0000-0000E7250000}"/>
    <cellStyle name="Millares 2 5 2 5 2 5 2" xfId="29938" xr:uid="{F06EE9DD-F3DE-42F9-8280-047786586478}"/>
    <cellStyle name="Millares 2 5 2 5 2 6" xfId="21186" xr:uid="{575E0DA0-4A1E-4633-8524-D72398799BEF}"/>
    <cellStyle name="Millares 2 5 2 5 3" xfId="4224" xr:uid="{00000000-0005-0000-0000-0000E8250000}"/>
    <cellStyle name="Millares 2 5 2 5 3 2" xfId="6413" xr:uid="{00000000-0005-0000-0000-0000E9250000}"/>
    <cellStyle name="Millares 2 5 2 5 3 2 2" xfId="10790" xr:uid="{00000000-0005-0000-0000-0000EA250000}"/>
    <cellStyle name="Millares 2 5 2 5 3 2 2 2" xfId="19543" xr:uid="{00000000-0005-0000-0000-0000EB250000}"/>
    <cellStyle name="Millares 2 5 2 5 3 2 2 2 2" xfId="37048" xr:uid="{752CBBD6-C0CB-4AEE-87C4-AE411FF3BE50}"/>
    <cellStyle name="Millares 2 5 2 5 3 2 2 3" xfId="28296" xr:uid="{897287C3-EE7E-4C6E-9CCA-0E21FC254955}"/>
    <cellStyle name="Millares 2 5 2 5 3 2 3" xfId="15167" xr:uid="{00000000-0005-0000-0000-0000EC250000}"/>
    <cellStyle name="Millares 2 5 2 5 3 2 3 2" xfId="32672" xr:uid="{D7F966B0-553B-4B8C-9749-B5987FA067C8}"/>
    <cellStyle name="Millares 2 5 2 5 3 2 4" xfId="23920" xr:uid="{96713260-CE41-4729-9F7E-424C02D7616C}"/>
    <cellStyle name="Millares 2 5 2 5 3 3" xfId="8602" xr:uid="{00000000-0005-0000-0000-0000ED250000}"/>
    <cellStyle name="Millares 2 5 2 5 3 3 2" xfId="17355" xr:uid="{00000000-0005-0000-0000-0000EE250000}"/>
    <cellStyle name="Millares 2 5 2 5 3 3 2 2" xfId="34860" xr:uid="{851985A9-4CAF-4DAC-9CCD-395B66F7FA4E}"/>
    <cellStyle name="Millares 2 5 2 5 3 3 3" xfId="26108" xr:uid="{630A371D-7965-464C-A65E-5E7D958AC6A6}"/>
    <cellStyle name="Millares 2 5 2 5 3 4" xfId="12979" xr:uid="{00000000-0005-0000-0000-0000EF250000}"/>
    <cellStyle name="Millares 2 5 2 5 3 4 2" xfId="30484" xr:uid="{3DC9FC4D-A85A-43BC-B985-92A57B3566E5}"/>
    <cellStyle name="Millares 2 5 2 5 3 5" xfId="21732" xr:uid="{DF6C58AB-5156-4F36-B4BC-39946AD31A04}"/>
    <cellStyle name="Millares 2 5 2 5 4" xfId="5319" xr:uid="{00000000-0005-0000-0000-0000F0250000}"/>
    <cellStyle name="Millares 2 5 2 5 4 2" xfId="9696" xr:uid="{00000000-0005-0000-0000-0000F1250000}"/>
    <cellStyle name="Millares 2 5 2 5 4 2 2" xfId="18449" xr:uid="{00000000-0005-0000-0000-0000F2250000}"/>
    <cellStyle name="Millares 2 5 2 5 4 2 2 2" xfId="35954" xr:uid="{6A1A328E-C540-442C-BB76-E2C39CB77AF6}"/>
    <cellStyle name="Millares 2 5 2 5 4 2 3" xfId="27202" xr:uid="{7D6F8032-F60A-45DC-BF8E-E1A879315A4F}"/>
    <cellStyle name="Millares 2 5 2 5 4 3" xfId="14073" xr:uid="{00000000-0005-0000-0000-0000F3250000}"/>
    <cellStyle name="Millares 2 5 2 5 4 3 2" xfId="31578" xr:uid="{ECF48421-BD77-49D7-94D8-6139D86BA66D}"/>
    <cellStyle name="Millares 2 5 2 5 4 4" xfId="22826" xr:uid="{12DFDB5E-BF5D-4E6B-8394-ADF662D4639F}"/>
    <cellStyle name="Millares 2 5 2 5 5" xfId="7508" xr:uid="{00000000-0005-0000-0000-0000F4250000}"/>
    <cellStyle name="Millares 2 5 2 5 5 2" xfId="16261" xr:uid="{00000000-0005-0000-0000-0000F5250000}"/>
    <cellStyle name="Millares 2 5 2 5 5 2 2" xfId="33766" xr:uid="{3B8FD06A-C377-4E77-9DAC-4714EAC29465}"/>
    <cellStyle name="Millares 2 5 2 5 5 3" xfId="25014" xr:uid="{CDE8156E-B712-4912-90C1-832F63DCFF96}"/>
    <cellStyle name="Millares 2 5 2 5 6" xfId="11885" xr:uid="{00000000-0005-0000-0000-0000F6250000}"/>
    <cellStyle name="Millares 2 5 2 5 6 2" xfId="29390" xr:uid="{56C3A516-A5D3-42B9-88D1-78F094AAC496}"/>
    <cellStyle name="Millares 2 5 2 5 7" xfId="20638" xr:uid="{6163286E-2A8C-43A1-AB20-E540E5015003}"/>
    <cellStyle name="Millares 2 5 2 6" xfId="3401" xr:uid="{00000000-0005-0000-0000-0000F7250000}"/>
    <cellStyle name="Millares 2 5 2 6 2" xfId="4498" xr:uid="{00000000-0005-0000-0000-0000F8250000}"/>
    <cellStyle name="Millares 2 5 2 6 2 2" xfId="6687" xr:uid="{00000000-0005-0000-0000-0000F9250000}"/>
    <cellStyle name="Millares 2 5 2 6 2 2 2" xfId="11064" xr:uid="{00000000-0005-0000-0000-0000FA250000}"/>
    <cellStyle name="Millares 2 5 2 6 2 2 2 2" xfId="19817" xr:uid="{00000000-0005-0000-0000-0000FB250000}"/>
    <cellStyle name="Millares 2 5 2 6 2 2 2 2 2" xfId="37322" xr:uid="{BE1A0B2B-F8E9-40AB-A53A-C5A70BC7102B}"/>
    <cellStyle name="Millares 2 5 2 6 2 2 2 3" xfId="28570" xr:uid="{39777C43-1151-4D8A-BFAB-E7E13B2113B4}"/>
    <cellStyle name="Millares 2 5 2 6 2 2 3" xfId="15441" xr:uid="{00000000-0005-0000-0000-0000FC250000}"/>
    <cellStyle name="Millares 2 5 2 6 2 2 3 2" xfId="32946" xr:uid="{EA5E2238-325A-4AF1-8C7E-A1C2EDDE2932}"/>
    <cellStyle name="Millares 2 5 2 6 2 2 4" xfId="24194" xr:uid="{42785379-71AF-4946-B474-90BD2EB7F7FB}"/>
    <cellStyle name="Millares 2 5 2 6 2 3" xfId="8876" xr:uid="{00000000-0005-0000-0000-0000FD250000}"/>
    <cellStyle name="Millares 2 5 2 6 2 3 2" xfId="17629" xr:uid="{00000000-0005-0000-0000-0000FE250000}"/>
    <cellStyle name="Millares 2 5 2 6 2 3 2 2" xfId="35134" xr:uid="{96A35386-7AD5-4B71-AA03-51F2DDE076FF}"/>
    <cellStyle name="Millares 2 5 2 6 2 3 3" xfId="26382" xr:uid="{560C3CF8-8C59-4D0D-9035-DD92C1CE6152}"/>
    <cellStyle name="Millares 2 5 2 6 2 4" xfId="13253" xr:uid="{00000000-0005-0000-0000-0000FF250000}"/>
    <cellStyle name="Millares 2 5 2 6 2 4 2" xfId="30758" xr:uid="{AAFA4050-0CEE-44FF-82E2-B3BA8EB1A3F6}"/>
    <cellStyle name="Millares 2 5 2 6 2 5" xfId="22006" xr:uid="{3DD30EFB-39CC-4C4B-9487-600F9625ABEB}"/>
    <cellStyle name="Millares 2 5 2 6 3" xfId="5593" xr:uid="{00000000-0005-0000-0000-000000260000}"/>
    <cellStyle name="Millares 2 5 2 6 3 2" xfId="9970" xr:uid="{00000000-0005-0000-0000-000001260000}"/>
    <cellStyle name="Millares 2 5 2 6 3 2 2" xfId="18723" xr:uid="{00000000-0005-0000-0000-000002260000}"/>
    <cellStyle name="Millares 2 5 2 6 3 2 2 2" xfId="36228" xr:uid="{E11B7501-6D53-4C05-9C8A-1997BDBB9F20}"/>
    <cellStyle name="Millares 2 5 2 6 3 2 3" xfId="27476" xr:uid="{D78941C8-BF3E-4251-884A-552A57749E40}"/>
    <cellStyle name="Millares 2 5 2 6 3 3" xfId="14347" xr:uid="{00000000-0005-0000-0000-000003260000}"/>
    <cellStyle name="Millares 2 5 2 6 3 3 2" xfId="31852" xr:uid="{5F526B46-C513-4952-86A2-F6DD1214E78A}"/>
    <cellStyle name="Millares 2 5 2 6 3 4" xfId="23100" xr:uid="{B10AA072-C21B-4C52-9E4A-6B47A5469AE5}"/>
    <cellStyle name="Millares 2 5 2 6 4" xfId="7782" xr:uid="{00000000-0005-0000-0000-000004260000}"/>
    <cellStyle name="Millares 2 5 2 6 4 2" xfId="16535" xr:uid="{00000000-0005-0000-0000-000005260000}"/>
    <cellStyle name="Millares 2 5 2 6 4 2 2" xfId="34040" xr:uid="{58ABC6F5-64D6-4C28-A3F1-AA2EFF2CE305}"/>
    <cellStyle name="Millares 2 5 2 6 4 3" xfId="25288" xr:uid="{2F97AEC1-32CA-4D4E-8A2C-B5195EECC301}"/>
    <cellStyle name="Millares 2 5 2 6 5" xfId="12159" xr:uid="{00000000-0005-0000-0000-000006260000}"/>
    <cellStyle name="Millares 2 5 2 6 5 2" xfId="29664" xr:uid="{AD929C2F-CED7-4AD7-ABAD-3F153E12333A}"/>
    <cellStyle name="Millares 2 5 2 6 6" xfId="20912" xr:uid="{43A3AFDE-A5A7-4C7E-B518-C227B7C6DD2F}"/>
    <cellStyle name="Millares 2 5 2 7" xfId="3951" xr:uid="{00000000-0005-0000-0000-000007260000}"/>
    <cellStyle name="Millares 2 5 2 7 2" xfId="6140" xr:uid="{00000000-0005-0000-0000-000008260000}"/>
    <cellStyle name="Millares 2 5 2 7 2 2" xfId="10517" xr:uid="{00000000-0005-0000-0000-000009260000}"/>
    <cellStyle name="Millares 2 5 2 7 2 2 2" xfId="19270" xr:uid="{00000000-0005-0000-0000-00000A260000}"/>
    <cellStyle name="Millares 2 5 2 7 2 2 2 2" xfId="36775" xr:uid="{9770DD1B-6606-46D4-B948-909AA0031618}"/>
    <cellStyle name="Millares 2 5 2 7 2 2 3" xfId="28023" xr:uid="{14D5CCD9-4129-4A36-B21D-48F241FD05CC}"/>
    <cellStyle name="Millares 2 5 2 7 2 3" xfId="14894" xr:uid="{00000000-0005-0000-0000-00000B260000}"/>
    <cellStyle name="Millares 2 5 2 7 2 3 2" xfId="32399" xr:uid="{D40978A2-853C-43EF-9F88-C7E1C1933194}"/>
    <cellStyle name="Millares 2 5 2 7 2 4" xfId="23647" xr:uid="{AB3AFCD4-8D2A-41A9-B297-B33099E51C50}"/>
    <cellStyle name="Millares 2 5 2 7 3" xfId="8329" xr:uid="{00000000-0005-0000-0000-00000C260000}"/>
    <cellStyle name="Millares 2 5 2 7 3 2" xfId="17082" xr:uid="{00000000-0005-0000-0000-00000D260000}"/>
    <cellStyle name="Millares 2 5 2 7 3 2 2" xfId="34587" xr:uid="{9688176F-F466-4F2E-BF19-BEB42CFA3928}"/>
    <cellStyle name="Millares 2 5 2 7 3 3" xfId="25835" xr:uid="{74A0600D-D9FD-4F73-8066-89575610AC18}"/>
    <cellStyle name="Millares 2 5 2 7 4" xfId="12706" xr:uid="{00000000-0005-0000-0000-00000E260000}"/>
    <cellStyle name="Millares 2 5 2 7 4 2" xfId="30211" xr:uid="{D8844F01-68BD-455F-8E17-B5FB653C8134}"/>
    <cellStyle name="Millares 2 5 2 7 5" xfId="21459" xr:uid="{7246825B-FB87-4C1E-815A-941200A13D8B}"/>
    <cellStyle name="Millares 2 5 2 8" xfId="5046" xr:uid="{00000000-0005-0000-0000-00000F260000}"/>
    <cellStyle name="Millares 2 5 2 8 2" xfId="9423" xr:uid="{00000000-0005-0000-0000-000010260000}"/>
    <cellStyle name="Millares 2 5 2 8 2 2" xfId="18176" xr:uid="{00000000-0005-0000-0000-000011260000}"/>
    <cellStyle name="Millares 2 5 2 8 2 2 2" xfId="35681" xr:uid="{36E256E3-EDC6-43F8-8F96-7B35C9576B3A}"/>
    <cellStyle name="Millares 2 5 2 8 2 3" xfId="26929" xr:uid="{1B96945D-1D40-4D04-B7D7-4C46E7651BFB}"/>
    <cellStyle name="Millares 2 5 2 8 3" xfId="13800" xr:uid="{00000000-0005-0000-0000-000012260000}"/>
    <cellStyle name="Millares 2 5 2 8 3 2" xfId="31305" xr:uid="{EF8AEC68-93A6-480E-AAF6-1079B9352297}"/>
    <cellStyle name="Millares 2 5 2 8 4" xfId="22553" xr:uid="{5F9ED32F-542E-4F97-8F9E-776824327996}"/>
    <cellStyle name="Millares 2 5 2 9" xfId="7235" xr:uid="{00000000-0005-0000-0000-000013260000}"/>
    <cellStyle name="Millares 2 5 2 9 2" xfId="15988" xr:uid="{00000000-0005-0000-0000-000014260000}"/>
    <cellStyle name="Millares 2 5 2 9 2 2" xfId="33493" xr:uid="{16CBB6D3-0A3E-4C91-97D4-B804836B2FCE}"/>
    <cellStyle name="Millares 2 5 2 9 3" xfId="24741" xr:uid="{5FD9302D-2BE1-444F-87CB-5ECB5A6284B9}"/>
    <cellStyle name="Millares 2 5 3" xfId="2950" xr:uid="{00000000-0005-0000-0000-000015260000}"/>
    <cellStyle name="Millares 2 5 3 2" xfId="3062" xr:uid="{00000000-0005-0000-0000-000016260000}"/>
    <cellStyle name="Millares 2 5 3 2 2" xfId="3338" xr:uid="{00000000-0005-0000-0000-000017260000}"/>
    <cellStyle name="Millares 2 5 3 2 2 2" xfId="3891" xr:uid="{00000000-0005-0000-0000-000018260000}"/>
    <cellStyle name="Millares 2 5 3 2 2 2 2" xfId="4987" xr:uid="{00000000-0005-0000-0000-000019260000}"/>
    <cellStyle name="Millares 2 5 3 2 2 2 2 2" xfId="7176" xr:uid="{00000000-0005-0000-0000-00001A260000}"/>
    <cellStyle name="Millares 2 5 3 2 2 2 2 2 2" xfId="11553" xr:uid="{00000000-0005-0000-0000-00001B260000}"/>
    <cellStyle name="Millares 2 5 3 2 2 2 2 2 2 2" xfId="20306" xr:uid="{00000000-0005-0000-0000-00001C260000}"/>
    <cellStyle name="Millares 2 5 3 2 2 2 2 2 2 2 2" xfId="37811" xr:uid="{694140AB-CC5E-46FE-A3B1-600C49D8D7C5}"/>
    <cellStyle name="Millares 2 5 3 2 2 2 2 2 2 3" xfId="29059" xr:uid="{CD025004-9DEF-4A8B-9151-9CAD2FF6E626}"/>
    <cellStyle name="Millares 2 5 3 2 2 2 2 2 3" xfId="15930" xr:uid="{00000000-0005-0000-0000-00001D260000}"/>
    <cellStyle name="Millares 2 5 3 2 2 2 2 2 3 2" xfId="33435" xr:uid="{43E0A359-1371-4DAE-9CB0-BFB816097388}"/>
    <cellStyle name="Millares 2 5 3 2 2 2 2 2 4" xfId="24683" xr:uid="{E29D2A08-B07B-498D-976F-56928AEAA80E}"/>
    <cellStyle name="Millares 2 5 3 2 2 2 2 3" xfId="9365" xr:uid="{00000000-0005-0000-0000-00001E260000}"/>
    <cellStyle name="Millares 2 5 3 2 2 2 2 3 2" xfId="18118" xr:uid="{00000000-0005-0000-0000-00001F260000}"/>
    <cellStyle name="Millares 2 5 3 2 2 2 2 3 2 2" xfId="35623" xr:uid="{3502255D-FBB9-4E6D-9DEE-E4B32BBD1609}"/>
    <cellStyle name="Millares 2 5 3 2 2 2 2 3 3" xfId="26871" xr:uid="{ACB3D540-9FE4-4030-84B3-BB6F511A9D13}"/>
    <cellStyle name="Millares 2 5 3 2 2 2 2 4" xfId="13742" xr:uid="{00000000-0005-0000-0000-000020260000}"/>
    <cellStyle name="Millares 2 5 3 2 2 2 2 4 2" xfId="31247" xr:uid="{7E59D123-2A06-478A-BA5D-5AD7E7061F8F}"/>
    <cellStyle name="Millares 2 5 3 2 2 2 2 5" xfId="22495" xr:uid="{B7FE25BA-720D-4C55-812B-9652812CFBBD}"/>
    <cellStyle name="Millares 2 5 3 2 2 2 3" xfId="6082" xr:uid="{00000000-0005-0000-0000-000021260000}"/>
    <cellStyle name="Millares 2 5 3 2 2 2 3 2" xfId="10459" xr:uid="{00000000-0005-0000-0000-000022260000}"/>
    <cellStyle name="Millares 2 5 3 2 2 2 3 2 2" xfId="19212" xr:uid="{00000000-0005-0000-0000-000023260000}"/>
    <cellStyle name="Millares 2 5 3 2 2 2 3 2 2 2" xfId="36717" xr:uid="{1A725525-B99A-47C1-8BC6-FE174F43CEF9}"/>
    <cellStyle name="Millares 2 5 3 2 2 2 3 2 3" xfId="27965" xr:uid="{5D61FD57-30F7-4E84-B337-CEFDA972D130}"/>
    <cellStyle name="Millares 2 5 3 2 2 2 3 3" xfId="14836" xr:uid="{00000000-0005-0000-0000-000024260000}"/>
    <cellStyle name="Millares 2 5 3 2 2 2 3 3 2" xfId="32341" xr:uid="{E60953C3-4AEE-49BD-9D6F-42D60BD65C41}"/>
    <cellStyle name="Millares 2 5 3 2 2 2 3 4" xfId="23589" xr:uid="{96E8A42B-7529-4B79-A62A-DC333D14B37E}"/>
    <cellStyle name="Millares 2 5 3 2 2 2 4" xfId="8271" xr:uid="{00000000-0005-0000-0000-000025260000}"/>
    <cellStyle name="Millares 2 5 3 2 2 2 4 2" xfId="17024" xr:uid="{00000000-0005-0000-0000-000026260000}"/>
    <cellStyle name="Millares 2 5 3 2 2 2 4 2 2" xfId="34529" xr:uid="{3CB94EE5-F50D-4825-8089-16FA82B35113}"/>
    <cellStyle name="Millares 2 5 3 2 2 2 4 3" xfId="25777" xr:uid="{28C7D83C-AF65-4B13-975B-11EEA003738F}"/>
    <cellStyle name="Millares 2 5 3 2 2 2 5" xfId="12648" xr:uid="{00000000-0005-0000-0000-000027260000}"/>
    <cellStyle name="Millares 2 5 3 2 2 2 5 2" xfId="30153" xr:uid="{7A9170A0-8537-4E9D-8D02-D827261047ED}"/>
    <cellStyle name="Millares 2 5 3 2 2 2 6" xfId="21401" xr:uid="{875D199D-E8B6-4D24-B8D3-DEF5B4BFA3A5}"/>
    <cellStyle name="Millares 2 5 3 2 2 3" xfId="4439" xr:uid="{00000000-0005-0000-0000-000028260000}"/>
    <cellStyle name="Millares 2 5 3 2 2 3 2" xfId="6628" xr:uid="{00000000-0005-0000-0000-000029260000}"/>
    <cellStyle name="Millares 2 5 3 2 2 3 2 2" xfId="11005" xr:uid="{00000000-0005-0000-0000-00002A260000}"/>
    <cellStyle name="Millares 2 5 3 2 2 3 2 2 2" xfId="19758" xr:uid="{00000000-0005-0000-0000-00002B260000}"/>
    <cellStyle name="Millares 2 5 3 2 2 3 2 2 2 2" xfId="37263" xr:uid="{E0E50A4F-8EE7-49A5-A6C9-8506344FEB01}"/>
    <cellStyle name="Millares 2 5 3 2 2 3 2 2 3" xfId="28511" xr:uid="{8AEA4202-AC04-4AF9-BAFD-55F1B2A8FFCA}"/>
    <cellStyle name="Millares 2 5 3 2 2 3 2 3" xfId="15382" xr:uid="{00000000-0005-0000-0000-00002C260000}"/>
    <cellStyle name="Millares 2 5 3 2 2 3 2 3 2" xfId="32887" xr:uid="{F7CF5BAE-00E2-43C7-9D4A-5D9146FD67C0}"/>
    <cellStyle name="Millares 2 5 3 2 2 3 2 4" xfId="24135" xr:uid="{22F0F01B-024B-4D30-8C7C-69B8CB5D1435}"/>
    <cellStyle name="Millares 2 5 3 2 2 3 3" xfId="8817" xr:uid="{00000000-0005-0000-0000-00002D260000}"/>
    <cellStyle name="Millares 2 5 3 2 2 3 3 2" xfId="17570" xr:uid="{00000000-0005-0000-0000-00002E260000}"/>
    <cellStyle name="Millares 2 5 3 2 2 3 3 2 2" xfId="35075" xr:uid="{63B386E1-5C45-4963-9C07-BB8EACC55CF7}"/>
    <cellStyle name="Millares 2 5 3 2 2 3 3 3" xfId="26323" xr:uid="{AE9F0150-D9A5-46CB-B8F7-368282C8C0C7}"/>
    <cellStyle name="Millares 2 5 3 2 2 3 4" xfId="13194" xr:uid="{00000000-0005-0000-0000-00002F260000}"/>
    <cellStyle name="Millares 2 5 3 2 2 3 4 2" xfId="30699" xr:uid="{DE1154B9-5EA7-4C86-A316-E2A302158472}"/>
    <cellStyle name="Millares 2 5 3 2 2 3 5" xfId="21947" xr:uid="{1869B1CD-D23D-41DB-BF41-DE22E9D6C0BB}"/>
    <cellStyle name="Millares 2 5 3 2 2 4" xfId="5534" xr:uid="{00000000-0005-0000-0000-000030260000}"/>
    <cellStyle name="Millares 2 5 3 2 2 4 2" xfId="9911" xr:uid="{00000000-0005-0000-0000-000031260000}"/>
    <cellStyle name="Millares 2 5 3 2 2 4 2 2" xfId="18664" xr:uid="{00000000-0005-0000-0000-000032260000}"/>
    <cellStyle name="Millares 2 5 3 2 2 4 2 2 2" xfId="36169" xr:uid="{C56F660A-DB61-4185-9650-E861E85A3EF4}"/>
    <cellStyle name="Millares 2 5 3 2 2 4 2 3" xfId="27417" xr:uid="{69312600-9669-4D6D-B185-D0CB2D985D95}"/>
    <cellStyle name="Millares 2 5 3 2 2 4 3" xfId="14288" xr:uid="{00000000-0005-0000-0000-000033260000}"/>
    <cellStyle name="Millares 2 5 3 2 2 4 3 2" xfId="31793" xr:uid="{02197632-1C46-439A-95B5-4EAC8279947C}"/>
    <cellStyle name="Millares 2 5 3 2 2 4 4" xfId="23041" xr:uid="{2CB8613B-D36A-43A6-89C1-5FC69528F42A}"/>
    <cellStyle name="Millares 2 5 3 2 2 5" xfId="7723" xr:uid="{00000000-0005-0000-0000-000034260000}"/>
    <cellStyle name="Millares 2 5 3 2 2 5 2" xfId="16476" xr:uid="{00000000-0005-0000-0000-000035260000}"/>
    <cellStyle name="Millares 2 5 3 2 2 5 2 2" xfId="33981" xr:uid="{BEFE7C79-6D3B-4143-B1C2-C694CBF55264}"/>
    <cellStyle name="Millares 2 5 3 2 2 5 3" xfId="25229" xr:uid="{F375DB53-244D-49B2-B48B-E5E840B492DD}"/>
    <cellStyle name="Millares 2 5 3 2 2 6" xfId="12100" xr:uid="{00000000-0005-0000-0000-000036260000}"/>
    <cellStyle name="Millares 2 5 3 2 2 6 2" xfId="29605" xr:uid="{1D75140F-D99D-4E23-B743-2D83A0D8F80F}"/>
    <cellStyle name="Millares 2 5 3 2 2 7" xfId="20853" xr:uid="{30B208D3-A5D1-4BC9-953B-F43C82C0AF10}"/>
    <cellStyle name="Millares 2 5 3 2 3" xfId="3617" xr:uid="{00000000-0005-0000-0000-000037260000}"/>
    <cellStyle name="Millares 2 5 3 2 3 2" xfId="4713" xr:uid="{00000000-0005-0000-0000-000038260000}"/>
    <cellStyle name="Millares 2 5 3 2 3 2 2" xfId="6902" xr:uid="{00000000-0005-0000-0000-000039260000}"/>
    <cellStyle name="Millares 2 5 3 2 3 2 2 2" xfId="11279" xr:uid="{00000000-0005-0000-0000-00003A260000}"/>
    <cellStyle name="Millares 2 5 3 2 3 2 2 2 2" xfId="20032" xr:uid="{00000000-0005-0000-0000-00003B260000}"/>
    <cellStyle name="Millares 2 5 3 2 3 2 2 2 2 2" xfId="37537" xr:uid="{DCD0C962-A67B-4A94-A936-BA420BE3EAC1}"/>
    <cellStyle name="Millares 2 5 3 2 3 2 2 2 3" xfId="28785" xr:uid="{3C2E8320-0456-4B0E-9D33-3003B667DEE3}"/>
    <cellStyle name="Millares 2 5 3 2 3 2 2 3" xfId="15656" xr:uid="{00000000-0005-0000-0000-00003C260000}"/>
    <cellStyle name="Millares 2 5 3 2 3 2 2 3 2" xfId="33161" xr:uid="{7F238A5F-7FA6-48FE-9562-D39D6FF00DC7}"/>
    <cellStyle name="Millares 2 5 3 2 3 2 2 4" xfId="24409" xr:uid="{47C2558E-3249-4A3E-B2CE-70269ED0841D}"/>
    <cellStyle name="Millares 2 5 3 2 3 2 3" xfId="9091" xr:uid="{00000000-0005-0000-0000-00003D260000}"/>
    <cellStyle name="Millares 2 5 3 2 3 2 3 2" xfId="17844" xr:uid="{00000000-0005-0000-0000-00003E260000}"/>
    <cellStyle name="Millares 2 5 3 2 3 2 3 2 2" xfId="35349" xr:uid="{09DE5FAB-E3A0-4DD1-9150-2BB4F1929A34}"/>
    <cellStyle name="Millares 2 5 3 2 3 2 3 3" xfId="26597" xr:uid="{A7818B01-6E6B-4574-915C-94038F1D6250}"/>
    <cellStyle name="Millares 2 5 3 2 3 2 4" xfId="13468" xr:uid="{00000000-0005-0000-0000-00003F260000}"/>
    <cellStyle name="Millares 2 5 3 2 3 2 4 2" xfId="30973" xr:uid="{877F8801-FF64-4230-AFF8-94FD18CF6DE2}"/>
    <cellStyle name="Millares 2 5 3 2 3 2 5" xfId="22221" xr:uid="{1E741CBF-ADF8-4C41-843C-A5681758757C}"/>
    <cellStyle name="Millares 2 5 3 2 3 3" xfId="5808" xr:uid="{00000000-0005-0000-0000-000040260000}"/>
    <cellStyle name="Millares 2 5 3 2 3 3 2" xfId="10185" xr:uid="{00000000-0005-0000-0000-000041260000}"/>
    <cellStyle name="Millares 2 5 3 2 3 3 2 2" xfId="18938" xr:uid="{00000000-0005-0000-0000-000042260000}"/>
    <cellStyle name="Millares 2 5 3 2 3 3 2 2 2" xfId="36443" xr:uid="{1A2BCBEF-1173-4242-AC95-DA6473E8BA13}"/>
    <cellStyle name="Millares 2 5 3 2 3 3 2 3" xfId="27691" xr:uid="{91EC92A6-FF47-46EA-A85B-A0C22C8247B6}"/>
    <cellStyle name="Millares 2 5 3 2 3 3 3" xfId="14562" xr:uid="{00000000-0005-0000-0000-000043260000}"/>
    <cellStyle name="Millares 2 5 3 2 3 3 3 2" xfId="32067" xr:uid="{60882E35-2915-43BB-8AB5-053E30BFD3F9}"/>
    <cellStyle name="Millares 2 5 3 2 3 3 4" xfId="23315" xr:uid="{F57ECC29-2568-425D-AFC1-C45EB7E9F5EF}"/>
    <cellStyle name="Millares 2 5 3 2 3 4" xfId="7997" xr:uid="{00000000-0005-0000-0000-000044260000}"/>
    <cellStyle name="Millares 2 5 3 2 3 4 2" xfId="16750" xr:uid="{00000000-0005-0000-0000-000045260000}"/>
    <cellStyle name="Millares 2 5 3 2 3 4 2 2" xfId="34255" xr:uid="{0BD547DE-C118-4B93-8263-953BB94884EA}"/>
    <cellStyle name="Millares 2 5 3 2 3 4 3" xfId="25503" xr:uid="{C7A34FF9-FFC8-4178-AA78-CBF9DDF77D8C}"/>
    <cellStyle name="Millares 2 5 3 2 3 5" xfId="12374" xr:uid="{00000000-0005-0000-0000-000046260000}"/>
    <cellStyle name="Millares 2 5 3 2 3 5 2" xfId="29879" xr:uid="{042AFA06-DFFF-40F6-8723-9D13723908A5}"/>
    <cellStyle name="Millares 2 5 3 2 3 6" xfId="21127" xr:uid="{59ABFE21-569C-4629-849A-E9D707A4773F}"/>
    <cellStyle name="Millares 2 5 3 2 4" xfId="4165" xr:uid="{00000000-0005-0000-0000-000047260000}"/>
    <cellStyle name="Millares 2 5 3 2 4 2" xfId="6354" xr:uid="{00000000-0005-0000-0000-000048260000}"/>
    <cellStyle name="Millares 2 5 3 2 4 2 2" xfId="10731" xr:uid="{00000000-0005-0000-0000-000049260000}"/>
    <cellStyle name="Millares 2 5 3 2 4 2 2 2" xfId="19484" xr:uid="{00000000-0005-0000-0000-00004A260000}"/>
    <cellStyle name="Millares 2 5 3 2 4 2 2 2 2" xfId="36989" xr:uid="{2CAA373A-B8CB-43C3-A0C5-A4608194BE88}"/>
    <cellStyle name="Millares 2 5 3 2 4 2 2 3" xfId="28237" xr:uid="{4161497C-1511-44BF-AC95-506057779423}"/>
    <cellStyle name="Millares 2 5 3 2 4 2 3" xfId="15108" xr:uid="{00000000-0005-0000-0000-00004B260000}"/>
    <cellStyle name="Millares 2 5 3 2 4 2 3 2" xfId="32613" xr:uid="{66826A88-B4DA-4C19-AB42-E697BF5E0742}"/>
    <cellStyle name="Millares 2 5 3 2 4 2 4" xfId="23861" xr:uid="{B3487CD3-C22F-41C3-8167-840619B7471F}"/>
    <cellStyle name="Millares 2 5 3 2 4 3" xfId="8543" xr:uid="{00000000-0005-0000-0000-00004C260000}"/>
    <cellStyle name="Millares 2 5 3 2 4 3 2" xfId="17296" xr:uid="{00000000-0005-0000-0000-00004D260000}"/>
    <cellStyle name="Millares 2 5 3 2 4 3 2 2" xfId="34801" xr:uid="{E463AB48-3A6C-4413-B26A-20DAA2CD4FB7}"/>
    <cellStyle name="Millares 2 5 3 2 4 3 3" xfId="26049" xr:uid="{A94C6BCD-7495-4471-94AD-AE519A0C5B5B}"/>
    <cellStyle name="Millares 2 5 3 2 4 4" xfId="12920" xr:uid="{00000000-0005-0000-0000-00004E260000}"/>
    <cellStyle name="Millares 2 5 3 2 4 4 2" xfId="30425" xr:uid="{BC04CC05-838C-4C73-B7C3-CE147899215E}"/>
    <cellStyle name="Millares 2 5 3 2 4 5" xfId="21673" xr:uid="{D77ABEDD-C6C5-45F0-995D-005496E028DD}"/>
    <cellStyle name="Millares 2 5 3 2 5" xfId="5260" xr:uid="{00000000-0005-0000-0000-00004F260000}"/>
    <cellStyle name="Millares 2 5 3 2 5 2" xfId="9637" xr:uid="{00000000-0005-0000-0000-000050260000}"/>
    <cellStyle name="Millares 2 5 3 2 5 2 2" xfId="18390" xr:uid="{00000000-0005-0000-0000-000051260000}"/>
    <cellStyle name="Millares 2 5 3 2 5 2 2 2" xfId="35895" xr:uid="{F44D8DFA-6D89-43FF-BC58-E425D182D760}"/>
    <cellStyle name="Millares 2 5 3 2 5 2 3" xfId="27143" xr:uid="{2531BB6C-AC00-44C8-AF9D-F82908BAD9E6}"/>
    <cellStyle name="Millares 2 5 3 2 5 3" xfId="14014" xr:uid="{00000000-0005-0000-0000-000052260000}"/>
    <cellStyle name="Millares 2 5 3 2 5 3 2" xfId="31519" xr:uid="{4D27211D-CA97-48EC-927F-E3609855C90F}"/>
    <cellStyle name="Millares 2 5 3 2 5 4" xfId="22767" xr:uid="{C1E921D9-A0B3-414B-8458-EB1C2B14A835}"/>
    <cellStyle name="Millares 2 5 3 2 6" xfId="7449" xr:uid="{00000000-0005-0000-0000-000053260000}"/>
    <cellStyle name="Millares 2 5 3 2 6 2" xfId="16202" xr:uid="{00000000-0005-0000-0000-000054260000}"/>
    <cellStyle name="Millares 2 5 3 2 6 2 2" xfId="33707" xr:uid="{2D7C7A31-2685-4599-963D-940D7B17E512}"/>
    <cellStyle name="Millares 2 5 3 2 6 3" xfId="24955" xr:uid="{137ED983-C5C7-4439-9692-71BC8936326D}"/>
    <cellStyle name="Millares 2 5 3 2 7" xfId="11826" xr:uid="{00000000-0005-0000-0000-000055260000}"/>
    <cellStyle name="Millares 2 5 3 2 7 2" xfId="29331" xr:uid="{744589AD-5D1E-4663-B58A-E7AF19FDC121}"/>
    <cellStyle name="Millares 2 5 3 2 8" xfId="20579" xr:uid="{E20C9618-A35A-4655-9375-9D939687D297}"/>
    <cellStyle name="Millares 2 5 3 3" xfId="3226" xr:uid="{00000000-0005-0000-0000-000056260000}"/>
    <cellStyle name="Millares 2 5 3 3 2" xfId="3779" xr:uid="{00000000-0005-0000-0000-000057260000}"/>
    <cellStyle name="Millares 2 5 3 3 2 2" xfId="4875" xr:uid="{00000000-0005-0000-0000-000058260000}"/>
    <cellStyle name="Millares 2 5 3 3 2 2 2" xfId="7064" xr:uid="{00000000-0005-0000-0000-000059260000}"/>
    <cellStyle name="Millares 2 5 3 3 2 2 2 2" xfId="11441" xr:uid="{00000000-0005-0000-0000-00005A260000}"/>
    <cellStyle name="Millares 2 5 3 3 2 2 2 2 2" xfId="20194" xr:uid="{00000000-0005-0000-0000-00005B260000}"/>
    <cellStyle name="Millares 2 5 3 3 2 2 2 2 2 2" xfId="37699" xr:uid="{FB9AF4EE-53C4-4841-B78A-EE797D9A3AFA}"/>
    <cellStyle name="Millares 2 5 3 3 2 2 2 2 3" xfId="28947" xr:uid="{CF0047D0-77F1-47BE-B1C4-E483D7324168}"/>
    <cellStyle name="Millares 2 5 3 3 2 2 2 3" xfId="15818" xr:uid="{00000000-0005-0000-0000-00005C260000}"/>
    <cellStyle name="Millares 2 5 3 3 2 2 2 3 2" xfId="33323" xr:uid="{7092FF62-239B-4553-BEAF-4AA4CF1E86FA}"/>
    <cellStyle name="Millares 2 5 3 3 2 2 2 4" xfId="24571" xr:uid="{2185481F-D9BA-475C-BBFB-53CEDAAFB16E}"/>
    <cellStyle name="Millares 2 5 3 3 2 2 3" xfId="9253" xr:uid="{00000000-0005-0000-0000-00005D260000}"/>
    <cellStyle name="Millares 2 5 3 3 2 2 3 2" xfId="18006" xr:uid="{00000000-0005-0000-0000-00005E260000}"/>
    <cellStyle name="Millares 2 5 3 3 2 2 3 2 2" xfId="35511" xr:uid="{E5F01073-AED9-47ED-B4D2-5B28A0B9D85C}"/>
    <cellStyle name="Millares 2 5 3 3 2 2 3 3" xfId="26759" xr:uid="{4BD6D21C-A904-4C26-AEFC-85935C3C39FD}"/>
    <cellStyle name="Millares 2 5 3 3 2 2 4" xfId="13630" xr:uid="{00000000-0005-0000-0000-00005F260000}"/>
    <cellStyle name="Millares 2 5 3 3 2 2 4 2" xfId="31135" xr:uid="{1E77A003-534A-4FFA-A7B9-DA449F542C76}"/>
    <cellStyle name="Millares 2 5 3 3 2 2 5" xfId="22383" xr:uid="{6D213F19-F2D4-4FB2-AF30-536B3E69F5A8}"/>
    <cellStyle name="Millares 2 5 3 3 2 3" xfId="5970" xr:uid="{00000000-0005-0000-0000-000060260000}"/>
    <cellStyle name="Millares 2 5 3 3 2 3 2" xfId="10347" xr:uid="{00000000-0005-0000-0000-000061260000}"/>
    <cellStyle name="Millares 2 5 3 3 2 3 2 2" xfId="19100" xr:uid="{00000000-0005-0000-0000-000062260000}"/>
    <cellStyle name="Millares 2 5 3 3 2 3 2 2 2" xfId="36605" xr:uid="{80073152-B900-4002-849A-36FE0B4C7DF0}"/>
    <cellStyle name="Millares 2 5 3 3 2 3 2 3" xfId="27853" xr:uid="{1C888189-BC9D-4EE3-AC95-ABFF0AD77A8F}"/>
    <cellStyle name="Millares 2 5 3 3 2 3 3" xfId="14724" xr:uid="{00000000-0005-0000-0000-000063260000}"/>
    <cellStyle name="Millares 2 5 3 3 2 3 3 2" xfId="32229" xr:uid="{A8175EBF-5C61-4A70-9284-095A373BD7E5}"/>
    <cellStyle name="Millares 2 5 3 3 2 3 4" xfId="23477" xr:uid="{4DCDA1E6-5CB9-45B7-B38C-510465C5490D}"/>
    <cellStyle name="Millares 2 5 3 3 2 4" xfId="8159" xr:uid="{00000000-0005-0000-0000-000064260000}"/>
    <cellStyle name="Millares 2 5 3 3 2 4 2" xfId="16912" xr:uid="{00000000-0005-0000-0000-000065260000}"/>
    <cellStyle name="Millares 2 5 3 3 2 4 2 2" xfId="34417" xr:uid="{CF624897-2592-4D3C-95B7-FC7EDD0C278C}"/>
    <cellStyle name="Millares 2 5 3 3 2 4 3" xfId="25665" xr:uid="{FC1E7B00-2F75-487D-AB06-734353F59A92}"/>
    <cellStyle name="Millares 2 5 3 3 2 5" xfId="12536" xr:uid="{00000000-0005-0000-0000-000066260000}"/>
    <cellStyle name="Millares 2 5 3 3 2 5 2" xfId="30041" xr:uid="{785CCD35-B719-4275-8B0F-62500FBBE12F}"/>
    <cellStyle name="Millares 2 5 3 3 2 6" xfId="21289" xr:uid="{10DC2A35-7409-430E-831E-EEAEA0780167}"/>
    <cellStyle name="Millares 2 5 3 3 3" xfId="4327" xr:uid="{00000000-0005-0000-0000-000067260000}"/>
    <cellStyle name="Millares 2 5 3 3 3 2" xfId="6516" xr:uid="{00000000-0005-0000-0000-000068260000}"/>
    <cellStyle name="Millares 2 5 3 3 3 2 2" xfId="10893" xr:uid="{00000000-0005-0000-0000-000069260000}"/>
    <cellStyle name="Millares 2 5 3 3 3 2 2 2" xfId="19646" xr:uid="{00000000-0005-0000-0000-00006A260000}"/>
    <cellStyle name="Millares 2 5 3 3 3 2 2 2 2" xfId="37151" xr:uid="{18FF0FB4-D988-4DF2-8BBD-25A4E5EAF7C2}"/>
    <cellStyle name="Millares 2 5 3 3 3 2 2 3" xfId="28399" xr:uid="{7FA287D1-A4F3-4E89-801D-4638B793D4DD}"/>
    <cellStyle name="Millares 2 5 3 3 3 2 3" xfId="15270" xr:uid="{00000000-0005-0000-0000-00006B260000}"/>
    <cellStyle name="Millares 2 5 3 3 3 2 3 2" xfId="32775" xr:uid="{3DD1FF68-0945-4346-BBDC-1A4F9382D29A}"/>
    <cellStyle name="Millares 2 5 3 3 3 2 4" xfId="24023" xr:uid="{A46EDDCB-06A4-4091-A66F-1FD1C3F051A9}"/>
    <cellStyle name="Millares 2 5 3 3 3 3" xfId="8705" xr:uid="{00000000-0005-0000-0000-00006C260000}"/>
    <cellStyle name="Millares 2 5 3 3 3 3 2" xfId="17458" xr:uid="{00000000-0005-0000-0000-00006D260000}"/>
    <cellStyle name="Millares 2 5 3 3 3 3 2 2" xfId="34963" xr:uid="{C1F16764-4AFA-4D43-8B6F-385E980A3851}"/>
    <cellStyle name="Millares 2 5 3 3 3 3 3" xfId="26211" xr:uid="{9E7B303E-8C7B-41A0-B34F-CDA4E2BFB7EF}"/>
    <cellStyle name="Millares 2 5 3 3 3 4" xfId="13082" xr:uid="{00000000-0005-0000-0000-00006E260000}"/>
    <cellStyle name="Millares 2 5 3 3 3 4 2" xfId="30587" xr:uid="{D967B1C0-9C67-4888-BE75-1F639DA23C3A}"/>
    <cellStyle name="Millares 2 5 3 3 3 5" xfId="21835" xr:uid="{579B82FF-075A-4C23-B4CA-8A2E9C7578A2}"/>
    <cellStyle name="Millares 2 5 3 3 4" xfId="5422" xr:uid="{00000000-0005-0000-0000-00006F260000}"/>
    <cellStyle name="Millares 2 5 3 3 4 2" xfId="9799" xr:uid="{00000000-0005-0000-0000-000070260000}"/>
    <cellStyle name="Millares 2 5 3 3 4 2 2" xfId="18552" xr:uid="{00000000-0005-0000-0000-000071260000}"/>
    <cellStyle name="Millares 2 5 3 3 4 2 2 2" xfId="36057" xr:uid="{08A2A6F8-FB9C-463A-9BC2-57997D830E36}"/>
    <cellStyle name="Millares 2 5 3 3 4 2 3" xfId="27305" xr:uid="{06097385-7C1F-4D9F-A215-C2B5110B4DAE}"/>
    <cellStyle name="Millares 2 5 3 3 4 3" xfId="14176" xr:uid="{00000000-0005-0000-0000-000072260000}"/>
    <cellStyle name="Millares 2 5 3 3 4 3 2" xfId="31681" xr:uid="{BB711F5C-88E2-4BBB-A9F4-B858E4AE8828}"/>
    <cellStyle name="Millares 2 5 3 3 4 4" xfId="22929" xr:uid="{F905E1B5-27CE-4CDB-BB41-324698B81B8E}"/>
    <cellStyle name="Millares 2 5 3 3 5" xfId="7611" xr:uid="{00000000-0005-0000-0000-000073260000}"/>
    <cellStyle name="Millares 2 5 3 3 5 2" xfId="16364" xr:uid="{00000000-0005-0000-0000-000074260000}"/>
    <cellStyle name="Millares 2 5 3 3 5 2 2" xfId="33869" xr:uid="{194A28AC-CC31-420A-8D2C-3BE410A098E2}"/>
    <cellStyle name="Millares 2 5 3 3 5 3" xfId="25117" xr:uid="{45620866-C14A-45E0-872D-95F49D23040F}"/>
    <cellStyle name="Millares 2 5 3 3 6" xfId="11988" xr:uid="{00000000-0005-0000-0000-000075260000}"/>
    <cellStyle name="Millares 2 5 3 3 6 2" xfId="29493" xr:uid="{A1FFD86B-3636-423B-B538-036F0E59936A}"/>
    <cellStyle name="Millares 2 5 3 3 7" xfId="20741" xr:uid="{8AB4B629-23F2-4FEB-9DAA-40B8D83D0204}"/>
    <cellStyle name="Millares 2 5 3 4" xfId="3505" xr:uid="{00000000-0005-0000-0000-000076260000}"/>
    <cellStyle name="Millares 2 5 3 4 2" xfId="4601" xr:uid="{00000000-0005-0000-0000-000077260000}"/>
    <cellStyle name="Millares 2 5 3 4 2 2" xfId="6790" xr:uid="{00000000-0005-0000-0000-000078260000}"/>
    <cellStyle name="Millares 2 5 3 4 2 2 2" xfId="11167" xr:uid="{00000000-0005-0000-0000-000079260000}"/>
    <cellStyle name="Millares 2 5 3 4 2 2 2 2" xfId="19920" xr:uid="{00000000-0005-0000-0000-00007A260000}"/>
    <cellStyle name="Millares 2 5 3 4 2 2 2 2 2" xfId="37425" xr:uid="{6CC313CC-FB5E-4471-A15D-FCBCEACA03C4}"/>
    <cellStyle name="Millares 2 5 3 4 2 2 2 3" xfId="28673" xr:uid="{ECC65EB1-68B1-4336-BC15-8B1E4F631BC5}"/>
    <cellStyle name="Millares 2 5 3 4 2 2 3" xfId="15544" xr:uid="{00000000-0005-0000-0000-00007B260000}"/>
    <cellStyle name="Millares 2 5 3 4 2 2 3 2" xfId="33049" xr:uid="{39095F18-72C3-4B00-A6DC-65AD749A346C}"/>
    <cellStyle name="Millares 2 5 3 4 2 2 4" xfId="24297" xr:uid="{E373D8D9-806B-4D56-917C-A76B0530DBDB}"/>
    <cellStyle name="Millares 2 5 3 4 2 3" xfId="8979" xr:uid="{00000000-0005-0000-0000-00007C260000}"/>
    <cellStyle name="Millares 2 5 3 4 2 3 2" xfId="17732" xr:uid="{00000000-0005-0000-0000-00007D260000}"/>
    <cellStyle name="Millares 2 5 3 4 2 3 2 2" xfId="35237" xr:uid="{C0F6FFC0-1EC2-4132-BEDD-87743BEF5B7D}"/>
    <cellStyle name="Millares 2 5 3 4 2 3 3" xfId="26485" xr:uid="{BD8BF700-C09B-42CF-8CDD-9B51355EF068}"/>
    <cellStyle name="Millares 2 5 3 4 2 4" xfId="13356" xr:uid="{00000000-0005-0000-0000-00007E260000}"/>
    <cellStyle name="Millares 2 5 3 4 2 4 2" xfId="30861" xr:uid="{67BA3E85-C3C5-4E5C-8820-D95B4829B10D}"/>
    <cellStyle name="Millares 2 5 3 4 2 5" xfId="22109" xr:uid="{E544A606-BF27-4E47-9F92-66E92436944E}"/>
    <cellStyle name="Millares 2 5 3 4 3" xfId="5696" xr:uid="{00000000-0005-0000-0000-00007F260000}"/>
    <cellStyle name="Millares 2 5 3 4 3 2" xfId="10073" xr:uid="{00000000-0005-0000-0000-000080260000}"/>
    <cellStyle name="Millares 2 5 3 4 3 2 2" xfId="18826" xr:uid="{00000000-0005-0000-0000-000081260000}"/>
    <cellStyle name="Millares 2 5 3 4 3 2 2 2" xfId="36331" xr:uid="{C6FEFC34-B574-4CED-8F53-23C750D0E91A}"/>
    <cellStyle name="Millares 2 5 3 4 3 2 3" xfId="27579" xr:uid="{E7A5D9C0-2586-47EC-AACF-178BF0610678}"/>
    <cellStyle name="Millares 2 5 3 4 3 3" xfId="14450" xr:uid="{00000000-0005-0000-0000-000082260000}"/>
    <cellStyle name="Millares 2 5 3 4 3 3 2" xfId="31955" xr:uid="{72439859-5CE4-4D45-9727-F48C22A45602}"/>
    <cellStyle name="Millares 2 5 3 4 3 4" xfId="23203" xr:uid="{E255727F-F529-435C-868F-56B87633692F}"/>
    <cellStyle name="Millares 2 5 3 4 4" xfId="7885" xr:uid="{00000000-0005-0000-0000-000083260000}"/>
    <cellStyle name="Millares 2 5 3 4 4 2" xfId="16638" xr:uid="{00000000-0005-0000-0000-000084260000}"/>
    <cellStyle name="Millares 2 5 3 4 4 2 2" xfId="34143" xr:uid="{CA6AAE6D-DCF8-4004-88E7-612F4BE39BE8}"/>
    <cellStyle name="Millares 2 5 3 4 4 3" xfId="25391" xr:uid="{40AB6BC8-D278-4D4B-A29E-80BEB3158D3F}"/>
    <cellStyle name="Millares 2 5 3 4 5" xfId="12262" xr:uid="{00000000-0005-0000-0000-000085260000}"/>
    <cellStyle name="Millares 2 5 3 4 5 2" xfId="29767" xr:uid="{5FCA0EFF-1FB7-4595-8603-FB535628B1C0}"/>
    <cellStyle name="Millares 2 5 3 4 6" xfId="21015" xr:uid="{3DF6BCFF-9119-49A2-A1B1-C16E8B108472}"/>
    <cellStyle name="Millares 2 5 3 5" xfId="4053" xr:uid="{00000000-0005-0000-0000-000086260000}"/>
    <cellStyle name="Millares 2 5 3 5 2" xfId="6242" xr:uid="{00000000-0005-0000-0000-000087260000}"/>
    <cellStyle name="Millares 2 5 3 5 2 2" xfId="10619" xr:uid="{00000000-0005-0000-0000-000088260000}"/>
    <cellStyle name="Millares 2 5 3 5 2 2 2" xfId="19372" xr:uid="{00000000-0005-0000-0000-000089260000}"/>
    <cellStyle name="Millares 2 5 3 5 2 2 2 2" xfId="36877" xr:uid="{AA4803EB-3630-419B-96D0-E53FC9C17A75}"/>
    <cellStyle name="Millares 2 5 3 5 2 2 3" xfId="28125" xr:uid="{FC18B2F4-0A8E-4B1D-B030-2EF694C69340}"/>
    <cellStyle name="Millares 2 5 3 5 2 3" xfId="14996" xr:uid="{00000000-0005-0000-0000-00008A260000}"/>
    <cellStyle name="Millares 2 5 3 5 2 3 2" xfId="32501" xr:uid="{5566B44D-B29D-404E-970C-5D8CD28AE7DA}"/>
    <cellStyle name="Millares 2 5 3 5 2 4" xfId="23749" xr:uid="{5E107BF2-655C-42A1-83E5-D66214C0C821}"/>
    <cellStyle name="Millares 2 5 3 5 3" xfId="8431" xr:uid="{00000000-0005-0000-0000-00008B260000}"/>
    <cellStyle name="Millares 2 5 3 5 3 2" xfId="17184" xr:uid="{00000000-0005-0000-0000-00008C260000}"/>
    <cellStyle name="Millares 2 5 3 5 3 2 2" xfId="34689" xr:uid="{4F20EF4F-CA87-4D4B-B3B9-4EBEAB5FDA61}"/>
    <cellStyle name="Millares 2 5 3 5 3 3" xfId="25937" xr:uid="{7BB11BF6-2905-42BB-B89B-6049971E9A7D}"/>
    <cellStyle name="Millares 2 5 3 5 4" xfId="12808" xr:uid="{00000000-0005-0000-0000-00008D260000}"/>
    <cellStyle name="Millares 2 5 3 5 4 2" xfId="30313" xr:uid="{75184533-9B54-4533-965F-D4CB6B143057}"/>
    <cellStyle name="Millares 2 5 3 5 5" xfId="21561" xr:uid="{E09DC484-858B-46B5-9E83-DD69E467D9C8}"/>
    <cellStyle name="Millares 2 5 3 6" xfId="5148" xr:uid="{00000000-0005-0000-0000-00008E260000}"/>
    <cellStyle name="Millares 2 5 3 6 2" xfId="9525" xr:uid="{00000000-0005-0000-0000-00008F260000}"/>
    <cellStyle name="Millares 2 5 3 6 2 2" xfId="18278" xr:uid="{00000000-0005-0000-0000-000090260000}"/>
    <cellStyle name="Millares 2 5 3 6 2 2 2" xfId="35783" xr:uid="{04123032-A972-48F4-9B26-793084552256}"/>
    <cellStyle name="Millares 2 5 3 6 2 3" xfId="27031" xr:uid="{1B5EB58D-483D-479E-B5CA-03E0B46EC5D5}"/>
    <cellStyle name="Millares 2 5 3 6 3" xfId="13902" xr:uid="{00000000-0005-0000-0000-000091260000}"/>
    <cellStyle name="Millares 2 5 3 6 3 2" xfId="31407" xr:uid="{5A69D431-6A74-4EA8-9B16-8D3119A62C9F}"/>
    <cellStyle name="Millares 2 5 3 6 4" xfId="22655" xr:uid="{2B9FCF2C-5D53-4D25-8881-D94816994D2A}"/>
    <cellStyle name="Millares 2 5 3 7" xfId="7337" xr:uid="{00000000-0005-0000-0000-000092260000}"/>
    <cellStyle name="Millares 2 5 3 7 2" xfId="16090" xr:uid="{00000000-0005-0000-0000-000093260000}"/>
    <cellStyle name="Millares 2 5 3 7 2 2" xfId="33595" xr:uid="{709EBBE6-73B0-414B-8D41-7B6E3A29ED86}"/>
    <cellStyle name="Millares 2 5 3 7 3" xfId="24843" xr:uid="{D93A44D7-61B1-4449-8638-F4917FF534DB}"/>
    <cellStyle name="Millares 2 5 3 8" xfId="11714" xr:uid="{00000000-0005-0000-0000-000094260000}"/>
    <cellStyle name="Millares 2 5 3 8 2" xfId="29219" xr:uid="{E2BE4881-3F91-4A3C-8F1E-955C9D33B911}"/>
    <cellStyle name="Millares 2 5 3 9" xfId="20467" xr:uid="{8D43043D-DAAF-40E8-B6D7-8D43D6373999}"/>
    <cellStyle name="Millares 2 5 4" xfId="3005" xr:uid="{00000000-0005-0000-0000-000095260000}"/>
    <cellStyle name="Millares 2 5 4 2" xfId="3281" xr:uid="{00000000-0005-0000-0000-000096260000}"/>
    <cellStyle name="Millares 2 5 4 2 2" xfId="3834" xr:uid="{00000000-0005-0000-0000-000097260000}"/>
    <cellStyle name="Millares 2 5 4 2 2 2" xfId="4930" xr:uid="{00000000-0005-0000-0000-000098260000}"/>
    <cellStyle name="Millares 2 5 4 2 2 2 2" xfId="7119" xr:uid="{00000000-0005-0000-0000-000099260000}"/>
    <cellStyle name="Millares 2 5 4 2 2 2 2 2" xfId="11496" xr:uid="{00000000-0005-0000-0000-00009A260000}"/>
    <cellStyle name="Millares 2 5 4 2 2 2 2 2 2" xfId="20249" xr:uid="{00000000-0005-0000-0000-00009B260000}"/>
    <cellStyle name="Millares 2 5 4 2 2 2 2 2 2 2" xfId="37754" xr:uid="{7CD16029-BC40-4806-826F-37F11390E5A4}"/>
    <cellStyle name="Millares 2 5 4 2 2 2 2 2 3" xfId="29002" xr:uid="{019D01EA-0889-47C4-BDC1-99D25A557262}"/>
    <cellStyle name="Millares 2 5 4 2 2 2 2 3" xfId="15873" xr:uid="{00000000-0005-0000-0000-00009C260000}"/>
    <cellStyle name="Millares 2 5 4 2 2 2 2 3 2" xfId="33378" xr:uid="{689596DC-20B2-464D-A05F-CCFC989C8985}"/>
    <cellStyle name="Millares 2 5 4 2 2 2 2 4" xfId="24626" xr:uid="{1A0E0161-6629-463C-90E5-CBD486C8B735}"/>
    <cellStyle name="Millares 2 5 4 2 2 2 3" xfId="9308" xr:uid="{00000000-0005-0000-0000-00009D260000}"/>
    <cellStyle name="Millares 2 5 4 2 2 2 3 2" xfId="18061" xr:uid="{00000000-0005-0000-0000-00009E260000}"/>
    <cellStyle name="Millares 2 5 4 2 2 2 3 2 2" xfId="35566" xr:uid="{FD20CF4A-D14B-4F8A-A732-7AEBBAD454D1}"/>
    <cellStyle name="Millares 2 5 4 2 2 2 3 3" xfId="26814" xr:uid="{5C789B59-97D7-486C-B37E-8AA3FB43241B}"/>
    <cellStyle name="Millares 2 5 4 2 2 2 4" xfId="13685" xr:uid="{00000000-0005-0000-0000-00009F260000}"/>
    <cellStyle name="Millares 2 5 4 2 2 2 4 2" xfId="31190" xr:uid="{9682F338-41A6-4070-8960-69A6F84C331D}"/>
    <cellStyle name="Millares 2 5 4 2 2 2 5" xfId="22438" xr:uid="{38AC0870-9A30-4A11-9041-A12334831FAB}"/>
    <cellStyle name="Millares 2 5 4 2 2 3" xfId="6025" xr:uid="{00000000-0005-0000-0000-0000A0260000}"/>
    <cellStyle name="Millares 2 5 4 2 2 3 2" xfId="10402" xr:uid="{00000000-0005-0000-0000-0000A1260000}"/>
    <cellStyle name="Millares 2 5 4 2 2 3 2 2" xfId="19155" xr:uid="{00000000-0005-0000-0000-0000A2260000}"/>
    <cellStyle name="Millares 2 5 4 2 2 3 2 2 2" xfId="36660" xr:uid="{C38476EB-4B3A-4252-8C50-7DC80DB9C579}"/>
    <cellStyle name="Millares 2 5 4 2 2 3 2 3" xfId="27908" xr:uid="{88359A83-1033-48FA-8F9D-41114683EC7B}"/>
    <cellStyle name="Millares 2 5 4 2 2 3 3" xfId="14779" xr:uid="{00000000-0005-0000-0000-0000A3260000}"/>
    <cellStyle name="Millares 2 5 4 2 2 3 3 2" xfId="32284" xr:uid="{42787167-B4FA-4DCD-A2DB-C65EDB1D5C46}"/>
    <cellStyle name="Millares 2 5 4 2 2 3 4" xfId="23532" xr:uid="{5738BEB0-96DC-4427-8870-EC8B5BBE2CED}"/>
    <cellStyle name="Millares 2 5 4 2 2 4" xfId="8214" xr:uid="{00000000-0005-0000-0000-0000A4260000}"/>
    <cellStyle name="Millares 2 5 4 2 2 4 2" xfId="16967" xr:uid="{00000000-0005-0000-0000-0000A5260000}"/>
    <cellStyle name="Millares 2 5 4 2 2 4 2 2" xfId="34472" xr:uid="{86DBCFB4-9129-48F0-B4C6-0535A2E32BDE}"/>
    <cellStyle name="Millares 2 5 4 2 2 4 3" xfId="25720" xr:uid="{F786B0B6-D5CD-4F04-BF59-D472336A1A4B}"/>
    <cellStyle name="Millares 2 5 4 2 2 5" xfId="12591" xr:uid="{00000000-0005-0000-0000-0000A6260000}"/>
    <cellStyle name="Millares 2 5 4 2 2 5 2" xfId="30096" xr:uid="{6BB91222-5BFE-4426-9984-9F2D165FBBAD}"/>
    <cellStyle name="Millares 2 5 4 2 2 6" xfId="21344" xr:uid="{D50A7560-DCCB-4476-8B57-464BFDF8B067}"/>
    <cellStyle name="Millares 2 5 4 2 3" xfId="4382" xr:uid="{00000000-0005-0000-0000-0000A7260000}"/>
    <cellStyle name="Millares 2 5 4 2 3 2" xfId="6571" xr:uid="{00000000-0005-0000-0000-0000A8260000}"/>
    <cellStyle name="Millares 2 5 4 2 3 2 2" xfId="10948" xr:uid="{00000000-0005-0000-0000-0000A9260000}"/>
    <cellStyle name="Millares 2 5 4 2 3 2 2 2" xfId="19701" xr:uid="{00000000-0005-0000-0000-0000AA260000}"/>
    <cellStyle name="Millares 2 5 4 2 3 2 2 2 2" xfId="37206" xr:uid="{8ACDADB7-A7E9-4616-99F3-5DACF9AE355D}"/>
    <cellStyle name="Millares 2 5 4 2 3 2 2 3" xfId="28454" xr:uid="{CB987176-7106-41FA-B28B-79D09E9965DA}"/>
    <cellStyle name="Millares 2 5 4 2 3 2 3" xfId="15325" xr:uid="{00000000-0005-0000-0000-0000AB260000}"/>
    <cellStyle name="Millares 2 5 4 2 3 2 3 2" xfId="32830" xr:uid="{D67D1968-2917-4F7E-B457-7E435831F3E4}"/>
    <cellStyle name="Millares 2 5 4 2 3 2 4" xfId="24078" xr:uid="{5CBEA244-96F6-4450-BFFA-954411269C45}"/>
    <cellStyle name="Millares 2 5 4 2 3 3" xfId="8760" xr:uid="{00000000-0005-0000-0000-0000AC260000}"/>
    <cellStyle name="Millares 2 5 4 2 3 3 2" xfId="17513" xr:uid="{00000000-0005-0000-0000-0000AD260000}"/>
    <cellStyle name="Millares 2 5 4 2 3 3 2 2" xfId="35018" xr:uid="{52B940D4-00DA-4E5B-AC57-713F2586010D}"/>
    <cellStyle name="Millares 2 5 4 2 3 3 3" xfId="26266" xr:uid="{E8223C8A-030A-4D4E-99D5-75379697187C}"/>
    <cellStyle name="Millares 2 5 4 2 3 4" xfId="13137" xr:uid="{00000000-0005-0000-0000-0000AE260000}"/>
    <cellStyle name="Millares 2 5 4 2 3 4 2" xfId="30642" xr:uid="{7C0ED76C-0915-41E3-8AD8-DAA473DC4581}"/>
    <cellStyle name="Millares 2 5 4 2 3 5" xfId="21890" xr:uid="{BB305960-D8F5-42BA-8F66-5C2E19624FC4}"/>
    <cellStyle name="Millares 2 5 4 2 4" xfId="5477" xr:uid="{00000000-0005-0000-0000-0000AF260000}"/>
    <cellStyle name="Millares 2 5 4 2 4 2" xfId="9854" xr:uid="{00000000-0005-0000-0000-0000B0260000}"/>
    <cellStyle name="Millares 2 5 4 2 4 2 2" xfId="18607" xr:uid="{00000000-0005-0000-0000-0000B1260000}"/>
    <cellStyle name="Millares 2 5 4 2 4 2 2 2" xfId="36112" xr:uid="{9166BA42-C3A5-487E-9AE0-AB23D002FAC8}"/>
    <cellStyle name="Millares 2 5 4 2 4 2 3" xfId="27360" xr:uid="{3C44D5CB-B4BB-413D-811B-621885FC2451}"/>
    <cellStyle name="Millares 2 5 4 2 4 3" xfId="14231" xr:uid="{00000000-0005-0000-0000-0000B2260000}"/>
    <cellStyle name="Millares 2 5 4 2 4 3 2" xfId="31736" xr:uid="{2121F0F0-964B-4436-8FDE-AE6FE7DBAB3A}"/>
    <cellStyle name="Millares 2 5 4 2 4 4" xfId="22984" xr:uid="{D767225A-2866-4355-B655-90C9FB693F4B}"/>
    <cellStyle name="Millares 2 5 4 2 5" xfId="7666" xr:uid="{00000000-0005-0000-0000-0000B3260000}"/>
    <cellStyle name="Millares 2 5 4 2 5 2" xfId="16419" xr:uid="{00000000-0005-0000-0000-0000B4260000}"/>
    <cellStyle name="Millares 2 5 4 2 5 2 2" xfId="33924" xr:uid="{89754E5A-98CA-449E-9DD0-852EF8324934}"/>
    <cellStyle name="Millares 2 5 4 2 5 3" xfId="25172" xr:uid="{5DFF12C7-7049-44CE-BEF7-4B4650E32F21}"/>
    <cellStyle name="Millares 2 5 4 2 6" xfId="12043" xr:uid="{00000000-0005-0000-0000-0000B5260000}"/>
    <cellStyle name="Millares 2 5 4 2 6 2" xfId="29548" xr:uid="{380E15D6-71DB-4347-91CF-B6235D56808F}"/>
    <cellStyle name="Millares 2 5 4 2 7" xfId="20796" xr:uid="{23463612-861D-4CAB-85A5-DC5B32DEBC36}"/>
    <cellStyle name="Millares 2 5 4 3" xfId="3560" xr:uid="{00000000-0005-0000-0000-0000B6260000}"/>
    <cellStyle name="Millares 2 5 4 3 2" xfId="4656" xr:uid="{00000000-0005-0000-0000-0000B7260000}"/>
    <cellStyle name="Millares 2 5 4 3 2 2" xfId="6845" xr:uid="{00000000-0005-0000-0000-0000B8260000}"/>
    <cellStyle name="Millares 2 5 4 3 2 2 2" xfId="11222" xr:uid="{00000000-0005-0000-0000-0000B9260000}"/>
    <cellStyle name="Millares 2 5 4 3 2 2 2 2" xfId="19975" xr:uid="{00000000-0005-0000-0000-0000BA260000}"/>
    <cellStyle name="Millares 2 5 4 3 2 2 2 2 2" xfId="37480" xr:uid="{819511C1-6323-4067-B8A7-89F3DAF21F26}"/>
    <cellStyle name="Millares 2 5 4 3 2 2 2 3" xfId="28728" xr:uid="{58006C72-C4D6-4794-8E6F-20D8B8321424}"/>
    <cellStyle name="Millares 2 5 4 3 2 2 3" xfId="15599" xr:uid="{00000000-0005-0000-0000-0000BB260000}"/>
    <cellStyle name="Millares 2 5 4 3 2 2 3 2" xfId="33104" xr:uid="{58DA024B-35A9-48ED-9CF7-D41A423E9576}"/>
    <cellStyle name="Millares 2 5 4 3 2 2 4" xfId="24352" xr:uid="{FDF51BF7-CF4D-4747-A0B6-5B57ACB66505}"/>
    <cellStyle name="Millares 2 5 4 3 2 3" xfId="9034" xr:uid="{00000000-0005-0000-0000-0000BC260000}"/>
    <cellStyle name="Millares 2 5 4 3 2 3 2" xfId="17787" xr:uid="{00000000-0005-0000-0000-0000BD260000}"/>
    <cellStyle name="Millares 2 5 4 3 2 3 2 2" xfId="35292" xr:uid="{2AFAEE50-6E7D-4D0D-BB74-4BBD2E584966}"/>
    <cellStyle name="Millares 2 5 4 3 2 3 3" xfId="26540" xr:uid="{E3DA97B5-E9D6-49CE-916A-5181EA30AA84}"/>
    <cellStyle name="Millares 2 5 4 3 2 4" xfId="13411" xr:uid="{00000000-0005-0000-0000-0000BE260000}"/>
    <cellStyle name="Millares 2 5 4 3 2 4 2" xfId="30916" xr:uid="{FEB7379B-6A91-48EF-9D51-37F5B6A613F1}"/>
    <cellStyle name="Millares 2 5 4 3 2 5" xfId="22164" xr:uid="{0C32F053-92AC-4367-B370-16BEC136D609}"/>
    <cellStyle name="Millares 2 5 4 3 3" xfId="5751" xr:uid="{00000000-0005-0000-0000-0000BF260000}"/>
    <cellStyle name="Millares 2 5 4 3 3 2" xfId="10128" xr:uid="{00000000-0005-0000-0000-0000C0260000}"/>
    <cellStyle name="Millares 2 5 4 3 3 2 2" xfId="18881" xr:uid="{00000000-0005-0000-0000-0000C1260000}"/>
    <cellStyle name="Millares 2 5 4 3 3 2 2 2" xfId="36386" xr:uid="{9AF7CC8A-0D1F-4D60-AEEB-8A0904B19518}"/>
    <cellStyle name="Millares 2 5 4 3 3 2 3" xfId="27634" xr:uid="{A2672D7C-2BC2-4364-9005-6CB8B35E49BA}"/>
    <cellStyle name="Millares 2 5 4 3 3 3" xfId="14505" xr:uid="{00000000-0005-0000-0000-0000C2260000}"/>
    <cellStyle name="Millares 2 5 4 3 3 3 2" xfId="32010" xr:uid="{0979122D-9F5B-4E1A-B23C-3ADCE2005716}"/>
    <cellStyle name="Millares 2 5 4 3 3 4" xfId="23258" xr:uid="{37B7B26B-AD5B-4051-B09B-F18AE32E260E}"/>
    <cellStyle name="Millares 2 5 4 3 4" xfId="7940" xr:uid="{00000000-0005-0000-0000-0000C3260000}"/>
    <cellStyle name="Millares 2 5 4 3 4 2" xfId="16693" xr:uid="{00000000-0005-0000-0000-0000C4260000}"/>
    <cellStyle name="Millares 2 5 4 3 4 2 2" xfId="34198" xr:uid="{BC071CDB-4F5B-413A-8747-9760C9FD81FD}"/>
    <cellStyle name="Millares 2 5 4 3 4 3" xfId="25446" xr:uid="{038AFAC8-C31B-42AB-B02B-5D957D48E837}"/>
    <cellStyle name="Millares 2 5 4 3 5" xfId="12317" xr:uid="{00000000-0005-0000-0000-0000C5260000}"/>
    <cellStyle name="Millares 2 5 4 3 5 2" xfId="29822" xr:uid="{03AC27E5-B4A1-4E3F-A046-82A05801B794}"/>
    <cellStyle name="Millares 2 5 4 3 6" xfId="21070" xr:uid="{E1BB771A-2348-4BFF-BB87-A7412005AEDE}"/>
    <cellStyle name="Millares 2 5 4 4" xfId="4108" xr:uid="{00000000-0005-0000-0000-0000C6260000}"/>
    <cellStyle name="Millares 2 5 4 4 2" xfId="6297" xr:uid="{00000000-0005-0000-0000-0000C7260000}"/>
    <cellStyle name="Millares 2 5 4 4 2 2" xfId="10674" xr:uid="{00000000-0005-0000-0000-0000C8260000}"/>
    <cellStyle name="Millares 2 5 4 4 2 2 2" xfId="19427" xr:uid="{00000000-0005-0000-0000-0000C9260000}"/>
    <cellStyle name="Millares 2 5 4 4 2 2 2 2" xfId="36932" xr:uid="{09CB6245-BAD3-4652-B792-2922F5AB1734}"/>
    <cellStyle name="Millares 2 5 4 4 2 2 3" xfId="28180" xr:uid="{F85810E4-A22F-46E0-963C-BB30D08C9B04}"/>
    <cellStyle name="Millares 2 5 4 4 2 3" xfId="15051" xr:uid="{00000000-0005-0000-0000-0000CA260000}"/>
    <cellStyle name="Millares 2 5 4 4 2 3 2" xfId="32556" xr:uid="{B8D05556-695A-4DC6-A3F4-F032F46536DA}"/>
    <cellStyle name="Millares 2 5 4 4 2 4" xfId="23804" xr:uid="{3809BF56-2713-483F-82C8-42989ADA758E}"/>
    <cellStyle name="Millares 2 5 4 4 3" xfId="8486" xr:uid="{00000000-0005-0000-0000-0000CB260000}"/>
    <cellStyle name="Millares 2 5 4 4 3 2" xfId="17239" xr:uid="{00000000-0005-0000-0000-0000CC260000}"/>
    <cellStyle name="Millares 2 5 4 4 3 2 2" xfId="34744" xr:uid="{1C389301-D1D0-4860-9DC5-0BE4374CB0AF}"/>
    <cellStyle name="Millares 2 5 4 4 3 3" xfId="25992" xr:uid="{48C73ED6-F49E-4CD7-A263-F46CB6B506F7}"/>
    <cellStyle name="Millares 2 5 4 4 4" xfId="12863" xr:uid="{00000000-0005-0000-0000-0000CD260000}"/>
    <cellStyle name="Millares 2 5 4 4 4 2" xfId="30368" xr:uid="{A70AA920-FA66-4523-9FCE-A0D5EA837568}"/>
    <cellStyle name="Millares 2 5 4 4 5" xfId="21616" xr:uid="{DFB40B88-065A-4786-B50A-BFF231947839}"/>
    <cellStyle name="Millares 2 5 4 5" xfId="5203" xr:uid="{00000000-0005-0000-0000-0000CE260000}"/>
    <cellStyle name="Millares 2 5 4 5 2" xfId="9580" xr:uid="{00000000-0005-0000-0000-0000CF260000}"/>
    <cellStyle name="Millares 2 5 4 5 2 2" xfId="18333" xr:uid="{00000000-0005-0000-0000-0000D0260000}"/>
    <cellStyle name="Millares 2 5 4 5 2 2 2" xfId="35838" xr:uid="{84D8198B-9620-4260-9D8D-935768F9E31F}"/>
    <cellStyle name="Millares 2 5 4 5 2 3" xfId="27086" xr:uid="{AC5CC8DF-5428-4D21-BD70-07DC1F9DCB19}"/>
    <cellStyle name="Millares 2 5 4 5 3" xfId="13957" xr:uid="{00000000-0005-0000-0000-0000D1260000}"/>
    <cellStyle name="Millares 2 5 4 5 3 2" xfId="31462" xr:uid="{D9F1EDEC-671D-4C31-87B7-84CD72A9B9B0}"/>
    <cellStyle name="Millares 2 5 4 5 4" xfId="22710" xr:uid="{E89DB869-CF3A-4AB1-90B9-D0DB231B1262}"/>
    <cellStyle name="Millares 2 5 4 6" xfId="7392" xr:uid="{00000000-0005-0000-0000-0000D2260000}"/>
    <cellStyle name="Millares 2 5 4 6 2" xfId="16145" xr:uid="{00000000-0005-0000-0000-0000D3260000}"/>
    <cellStyle name="Millares 2 5 4 6 2 2" xfId="33650" xr:uid="{BDB5596E-1CCC-403F-90A9-C04E698D95A6}"/>
    <cellStyle name="Millares 2 5 4 6 3" xfId="24898" xr:uid="{FACB87A2-0BCB-4A5C-8232-B208F6363681}"/>
    <cellStyle name="Millares 2 5 4 7" xfId="11769" xr:uid="{00000000-0005-0000-0000-0000D4260000}"/>
    <cellStyle name="Millares 2 5 4 7 2" xfId="29274" xr:uid="{4012A048-69AE-45A7-A4C4-19E0CE1CA12A}"/>
    <cellStyle name="Millares 2 5 4 8" xfId="20522" xr:uid="{5F043305-AFE1-450B-B3B3-30DFF061EE0F}"/>
    <cellStyle name="Millares 2 5 5" xfId="2892" xr:uid="{00000000-0005-0000-0000-0000D5260000}"/>
    <cellStyle name="Millares 2 5 5 2" xfId="3171" xr:uid="{00000000-0005-0000-0000-0000D6260000}"/>
    <cellStyle name="Millares 2 5 5 2 2" xfId="3724" xr:uid="{00000000-0005-0000-0000-0000D7260000}"/>
    <cellStyle name="Millares 2 5 5 2 2 2" xfId="4820" xr:uid="{00000000-0005-0000-0000-0000D8260000}"/>
    <cellStyle name="Millares 2 5 5 2 2 2 2" xfId="7009" xr:uid="{00000000-0005-0000-0000-0000D9260000}"/>
    <cellStyle name="Millares 2 5 5 2 2 2 2 2" xfId="11386" xr:uid="{00000000-0005-0000-0000-0000DA260000}"/>
    <cellStyle name="Millares 2 5 5 2 2 2 2 2 2" xfId="20139" xr:uid="{00000000-0005-0000-0000-0000DB260000}"/>
    <cellStyle name="Millares 2 5 5 2 2 2 2 2 2 2" xfId="37644" xr:uid="{37D028C9-E80F-40A2-A166-06C2C86BA705}"/>
    <cellStyle name="Millares 2 5 5 2 2 2 2 2 3" xfId="28892" xr:uid="{002D29EE-5C95-453F-B2FC-161889178223}"/>
    <cellStyle name="Millares 2 5 5 2 2 2 2 3" xfId="15763" xr:uid="{00000000-0005-0000-0000-0000DC260000}"/>
    <cellStyle name="Millares 2 5 5 2 2 2 2 3 2" xfId="33268" xr:uid="{628CF93D-E57C-4D0D-BA4B-909E6033597F}"/>
    <cellStyle name="Millares 2 5 5 2 2 2 2 4" xfId="24516" xr:uid="{60BFB5AD-8340-4358-BA22-90DE2F625BFD}"/>
    <cellStyle name="Millares 2 5 5 2 2 2 3" xfId="9198" xr:uid="{00000000-0005-0000-0000-0000DD260000}"/>
    <cellStyle name="Millares 2 5 5 2 2 2 3 2" xfId="17951" xr:uid="{00000000-0005-0000-0000-0000DE260000}"/>
    <cellStyle name="Millares 2 5 5 2 2 2 3 2 2" xfId="35456" xr:uid="{4C0EF61B-F4A3-483B-8F0D-23D96BE867AF}"/>
    <cellStyle name="Millares 2 5 5 2 2 2 3 3" xfId="26704" xr:uid="{95F4C7B0-92DA-468B-A959-5061A0597E2D}"/>
    <cellStyle name="Millares 2 5 5 2 2 2 4" xfId="13575" xr:uid="{00000000-0005-0000-0000-0000DF260000}"/>
    <cellStyle name="Millares 2 5 5 2 2 2 4 2" xfId="31080" xr:uid="{A5AAB80E-AF10-4255-92E1-5C490E7E73B9}"/>
    <cellStyle name="Millares 2 5 5 2 2 2 5" xfId="22328" xr:uid="{B1F62EB0-EBEF-4CD3-BBC4-48598E2E01A5}"/>
    <cellStyle name="Millares 2 5 5 2 2 3" xfId="5915" xr:uid="{00000000-0005-0000-0000-0000E0260000}"/>
    <cellStyle name="Millares 2 5 5 2 2 3 2" xfId="10292" xr:uid="{00000000-0005-0000-0000-0000E1260000}"/>
    <cellStyle name="Millares 2 5 5 2 2 3 2 2" xfId="19045" xr:uid="{00000000-0005-0000-0000-0000E2260000}"/>
    <cellStyle name="Millares 2 5 5 2 2 3 2 2 2" xfId="36550" xr:uid="{851DA3BF-52F1-4C67-8D22-1389D09C827D}"/>
    <cellStyle name="Millares 2 5 5 2 2 3 2 3" xfId="27798" xr:uid="{3120EBC0-392F-4C2E-9931-0D445D59A430}"/>
    <cellStyle name="Millares 2 5 5 2 2 3 3" xfId="14669" xr:uid="{00000000-0005-0000-0000-0000E3260000}"/>
    <cellStyle name="Millares 2 5 5 2 2 3 3 2" xfId="32174" xr:uid="{EF1D2765-EB7A-45D1-8C19-7BA323F7AB33}"/>
    <cellStyle name="Millares 2 5 5 2 2 3 4" xfId="23422" xr:uid="{C88ADCD5-8200-4060-AB6B-68F098E8888C}"/>
    <cellStyle name="Millares 2 5 5 2 2 4" xfId="8104" xr:uid="{00000000-0005-0000-0000-0000E4260000}"/>
    <cellStyle name="Millares 2 5 5 2 2 4 2" xfId="16857" xr:uid="{00000000-0005-0000-0000-0000E5260000}"/>
    <cellStyle name="Millares 2 5 5 2 2 4 2 2" xfId="34362" xr:uid="{513E7CE6-D702-4568-BE03-A2DBC0855BAA}"/>
    <cellStyle name="Millares 2 5 5 2 2 4 3" xfId="25610" xr:uid="{079761D4-9F5E-4148-AADE-B3C4BB8160F6}"/>
    <cellStyle name="Millares 2 5 5 2 2 5" xfId="12481" xr:uid="{00000000-0005-0000-0000-0000E6260000}"/>
    <cellStyle name="Millares 2 5 5 2 2 5 2" xfId="29986" xr:uid="{4E54791E-5651-439A-96E4-D66DD3476FA1}"/>
    <cellStyle name="Millares 2 5 5 2 2 6" xfId="21234" xr:uid="{C90F3200-5A67-488B-BD89-87C6F1791B10}"/>
    <cellStyle name="Millares 2 5 5 2 3" xfId="4272" xr:uid="{00000000-0005-0000-0000-0000E7260000}"/>
    <cellStyle name="Millares 2 5 5 2 3 2" xfId="6461" xr:uid="{00000000-0005-0000-0000-0000E8260000}"/>
    <cellStyle name="Millares 2 5 5 2 3 2 2" xfId="10838" xr:uid="{00000000-0005-0000-0000-0000E9260000}"/>
    <cellStyle name="Millares 2 5 5 2 3 2 2 2" xfId="19591" xr:uid="{00000000-0005-0000-0000-0000EA260000}"/>
    <cellStyle name="Millares 2 5 5 2 3 2 2 2 2" xfId="37096" xr:uid="{8764AEDE-CF0B-4BE1-B6B4-953901795582}"/>
    <cellStyle name="Millares 2 5 5 2 3 2 2 3" xfId="28344" xr:uid="{AA7EDE61-6EDB-4A1B-BD5B-CC345EF96145}"/>
    <cellStyle name="Millares 2 5 5 2 3 2 3" xfId="15215" xr:uid="{00000000-0005-0000-0000-0000EB260000}"/>
    <cellStyle name="Millares 2 5 5 2 3 2 3 2" xfId="32720" xr:uid="{037CC770-648D-41E9-A82D-4E458045F92B}"/>
    <cellStyle name="Millares 2 5 5 2 3 2 4" xfId="23968" xr:uid="{79AA205E-DF6F-4663-80A3-23C6B5798727}"/>
    <cellStyle name="Millares 2 5 5 2 3 3" xfId="8650" xr:uid="{00000000-0005-0000-0000-0000EC260000}"/>
    <cellStyle name="Millares 2 5 5 2 3 3 2" xfId="17403" xr:uid="{00000000-0005-0000-0000-0000ED260000}"/>
    <cellStyle name="Millares 2 5 5 2 3 3 2 2" xfId="34908" xr:uid="{02179DEC-6D70-406A-B16F-DC6B4015AE03}"/>
    <cellStyle name="Millares 2 5 5 2 3 3 3" xfId="26156" xr:uid="{02F769E6-3E5F-4FA9-9B2C-EA7B7576431E}"/>
    <cellStyle name="Millares 2 5 5 2 3 4" xfId="13027" xr:uid="{00000000-0005-0000-0000-0000EE260000}"/>
    <cellStyle name="Millares 2 5 5 2 3 4 2" xfId="30532" xr:uid="{6175BADE-9D13-4824-B0D9-87F24FF6D0C3}"/>
    <cellStyle name="Millares 2 5 5 2 3 5" xfId="21780" xr:uid="{4EBDDC2A-7D7B-4760-9DF0-B425F4D86CA6}"/>
    <cellStyle name="Millares 2 5 5 2 4" xfId="5367" xr:uid="{00000000-0005-0000-0000-0000EF260000}"/>
    <cellStyle name="Millares 2 5 5 2 4 2" xfId="9744" xr:uid="{00000000-0005-0000-0000-0000F0260000}"/>
    <cellStyle name="Millares 2 5 5 2 4 2 2" xfId="18497" xr:uid="{00000000-0005-0000-0000-0000F1260000}"/>
    <cellStyle name="Millares 2 5 5 2 4 2 2 2" xfId="36002" xr:uid="{3BB356DB-525F-4513-A76B-71082B36EB77}"/>
    <cellStyle name="Millares 2 5 5 2 4 2 3" xfId="27250" xr:uid="{2839ED9F-DFB9-4878-9CD3-013F08AFC2AE}"/>
    <cellStyle name="Millares 2 5 5 2 4 3" xfId="14121" xr:uid="{00000000-0005-0000-0000-0000F2260000}"/>
    <cellStyle name="Millares 2 5 5 2 4 3 2" xfId="31626" xr:uid="{57C90E10-CAD8-46F4-A8A8-00E8C85F7649}"/>
    <cellStyle name="Millares 2 5 5 2 4 4" xfId="22874" xr:uid="{A5FB100D-7891-459C-8C22-5DF45854E63F}"/>
    <cellStyle name="Millares 2 5 5 2 5" xfId="7556" xr:uid="{00000000-0005-0000-0000-0000F3260000}"/>
    <cellStyle name="Millares 2 5 5 2 5 2" xfId="16309" xr:uid="{00000000-0005-0000-0000-0000F4260000}"/>
    <cellStyle name="Millares 2 5 5 2 5 2 2" xfId="33814" xr:uid="{588617B6-DD8C-42E1-9534-150E80B16329}"/>
    <cellStyle name="Millares 2 5 5 2 5 3" xfId="25062" xr:uid="{7161A709-2BC5-47D2-B6CD-473CBEE9BF4C}"/>
    <cellStyle name="Millares 2 5 5 2 6" xfId="11933" xr:uid="{00000000-0005-0000-0000-0000F5260000}"/>
    <cellStyle name="Millares 2 5 5 2 6 2" xfId="29438" xr:uid="{56342D3C-3ACC-44BB-8886-B3991CAC368E}"/>
    <cellStyle name="Millares 2 5 5 2 7" xfId="20686" xr:uid="{25A1AF66-3F4A-4701-9087-5F0C6A7C8E98}"/>
    <cellStyle name="Millares 2 5 5 3" xfId="3450" xr:uid="{00000000-0005-0000-0000-0000F6260000}"/>
    <cellStyle name="Millares 2 5 5 3 2" xfId="4546" xr:uid="{00000000-0005-0000-0000-0000F7260000}"/>
    <cellStyle name="Millares 2 5 5 3 2 2" xfId="6735" xr:uid="{00000000-0005-0000-0000-0000F8260000}"/>
    <cellStyle name="Millares 2 5 5 3 2 2 2" xfId="11112" xr:uid="{00000000-0005-0000-0000-0000F9260000}"/>
    <cellStyle name="Millares 2 5 5 3 2 2 2 2" xfId="19865" xr:uid="{00000000-0005-0000-0000-0000FA260000}"/>
    <cellStyle name="Millares 2 5 5 3 2 2 2 2 2" xfId="37370" xr:uid="{13847449-17BE-4836-886B-4ACAF02BE6A3}"/>
    <cellStyle name="Millares 2 5 5 3 2 2 2 3" xfId="28618" xr:uid="{B6DB6F44-0A51-4F95-93E6-21D44BB101DA}"/>
    <cellStyle name="Millares 2 5 5 3 2 2 3" xfId="15489" xr:uid="{00000000-0005-0000-0000-0000FB260000}"/>
    <cellStyle name="Millares 2 5 5 3 2 2 3 2" xfId="32994" xr:uid="{ABB9513F-8BDF-4447-AAB5-94782E18B23A}"/>
    <cellStyle name="Millares 2 5 5 3 2 2 4" xfId="24242" xr:uid="{6A917C3D-1983-437D-8288-A90FE90FE374}"/>
    <cellStyle name="Millares 2 5 5 3 2 3" xfId="8924" xr:uid="{00000000-0005-0000-0000-0000FC260000}"/>
    <cellStyle name="Millares 2 5 5 3 2 3 2" xfId="17677" xr:uid="{00000000-0005-0000-0000-0000FD260000}"/>
    <cellStyle name="Millares 2 5 5 3 2 3 2 2" xfId="35182" xr:uid="{53CF8B20-CC7D-4C0B-A572-56577EA90333}"/>
    <cellStyle name="Millares 2 5 5 3 2 3 3" xfId="26430" xr:uid="{50F35E3A-F67F-49CA-8E1F-3C0804FB18E4}"/>
    <cellStyle name="Millares 2 5 5 3 2 4" xfId="13301" xr:uid="{00000000-0005-0000-0000-0000FE260000}"/>
    <cellStyle name="Millares 2 5 5 3 2 4 2" xfId="30806" xr:uid="{5E8C6E8F-28EB-4B96-8FF6-F04BEA0D1124}"/>
    <cellStyle name="Millares 2 5 5 3 2 5" xfId="22054" xr:uid="{4E2558EC-9ED9-4A4A-A23A-CD048C45AB29}"/>
    <cellStyle name="Millares 2 5 5 3 3" xfId="5641" xr:uid="{00000000-0005-0000-0000-0000FF260000}"/>
    <cellStyle name="Millares 2 5 5 3 3 2" xfId="10018" xr:uid="{00000000-0005-0000-0000-000000270000}"/>
    <cellStyle name="Millares 2 5 5 3 3 2 2" xfId="18771" xr:uid="{00000000-0005-0000-0000-000001270000}"/>
    <cellStyle name="Millares 2 5 5 3 3 2 2 2" xfId="36276" xr:uid="{26D31021-E397-46D8-B325-8189032F7C27}"/>
    <cellStyle name="Millares 2 5 5 3 3 2 3" xfId="27524" xr:uid="{503BF874-7A6B-470C-8C39-CFF14143AF09}"/>
    <cellStyle name="Millares 2 5 5 3 3 3" xfId="14395" xr:uid="{00000000-0005-0000-0000-000002270000}"/>
    <cellStyle name="Millares 2 5 5 3 3 3 2" xfId="31900" xr:uid="{A6AF8E1B-1A2F-4715-B8D4-573D260D820D}"/>
    <cellStyle name="Millares 2 5 5 3 3 4" xfId="23148" xr:uid="{09314224-CBAD-4D27-A5C3-1BC818E0D8EC}"/>
    <cellStyle name="Millares 2 5 5 3 4" xfId="7830" xr:uid="{00000000-0005-0000-0000-000003270000}"/>
    <cellStyle name="Millares 2 5 5 3 4 2" xfId="16583" xr:uid="{00000000-0005-0000-0000-000004270000}"/>
    <cellStyle name="Millares 2 5 5 3 4 2 2" xfId="34088" xr:uid="{F88B8CDC-B560-4071-B984-44673C7A1BED}"/>
    <cellStyle name="Millares 2 5 5 3 4 3" xfId="25336" xr:uid="{7187955E-4115-4A04-A055-0C39DF9A81B4}"/>
    <cellStyle name="Millares 2 5 5 3 5" xfId="12207" xr:uid="{00000000-0005-0000-0000-000005270000}"/>
    <cellStyle name="Millares 2 5 5 3 5 2" xfId="29712" xr:uid="{01B8D488-DE56-4CFA-8C9B-1E60A624DAEC}"/>
    <cellStyle name="Millares 2 5 5 3 6" xfId="20960" xr:uid="{E6DE772B-DFBE-4EF5-B2BE-7252234D031A}"/>
    <cellStyle name="Millares 2 5 5 4" xfId="3998" xr:uid="{00000000-0005-0000-0000-000006270000}"/>
    <cellStyle name="Millares 2 5 5 4 2" xfId="6187" xr:uid="{00000000-0005-0000-0000-000007270000}"/>
    <cellStyle name="Millares 2 5 5 4 2 2" xfId="10564" xr:uid="{00000000-0005-0000-0000-000008270000}"/>
    <cellStyle name="Millares 2 5 5 4 2 2 2" xfId="19317" xr:uid="{00000000-0005-0000-0000-000009270000}"/>
    <cellStyle name="Millares 2 5 5 4 2 2 2 2" xfId="36822" xr:uid="{424926C3-52B9-40D6-A1F7-339CA3C5CAFF}"/>
    <cellStyle name="Millares 2 5 5 4 2 2 3" xfId="28070" xr:uid="{C3178D20-4012-4341-BEE4-5DE20865B6EB}"/>
    <cellStyle name="Millares 2 5 5 4 2 3" xfId="14941" xr:uid="{00000000-0005-0000-0000-00000A270000}"/>
    <cellStyle name="Millares 2 5 5 4 2 3 2" xfId="32446" xr:uid="{38EE9B68-D1EE-4B3A-A4A3-A9F9E78358D3}"/>
    <cellStyle name="Millares 2 5 5 4 2 4" xfId="23694" xr:uid="{5B34CE2C-44C8-4CFD-8193-5CEF900326F8}"/>
    <cellStyle name="Millares 2 5 5 4 3" xfId="8376" xr:uid="{00000000-0005-0000-0000-00000B270000}"/>
    <cellStyle name="Millares 2 5 5 4 3 2" xfId="17129" xr:uid="{00000000-0005-0000-0000-00000C270000}"/>
    <cellStyle name="Millares 2 5 5 4 3 2 2" xfId="34634" xr:uid="{672D0ED5-BC4F-47CC-9ED6-5B443DA8E2C6}"/>
    <cellStyle name="Millares 2 5 5 4 3 3" xfId="25882" xr:uid="{C2117F31-DED2-4779-8739-D45E5BD14A35}"/>
    <cellStyle name="Millares 2 5 5 4 4" xfId="12753" xr:uid="{00000000-0005-0000-0000-00000D270000}"/>
    <cellStyle name="Millares 2 5 5 4 4 2" xfId="30258" xr:uid="{FB0B650E-F3CD-45AE-BA4B-A5F6BE3738AF}"/>
    <cellStyle name="Millares 2 5 5 4 5" xfId="21506" xr:uid="{0AF2F4AB-0AC4-42A7-A79F-60B1C41F3CD4}"/>
    <cellStyle name="Millares 2 5 5 5" xfId="5093" xr:uid="{00000000-0005-0000-0000-00000E270000}"/>
    <cellStyle name="Millares 2 5 5 5 2" xfId="9470" xr:uid="{00000000-0005-0000-0000-00000F270000}"/>
    <cellStyle name="Millares 2 5 5 5 2 2" xfId="18223" xr:uid="{00000000-0005-0000-0000-000010270000}"/>
    <cellStyle name="Millares 2 5 5 5 2 2 2" xfId="35728" xr:uid="{FD177A35-11CB-437D-94D0-E74954612491}"/>
    <cellStyle name="Millares 2 5 5 5 2 3" xfId="26976" xr:uid="{2169FAE7-0871-45CC-8846-AF0D180C6E92}"/>
    <cellStyle name="Millares 2 5 5 5 3" xfId="13847" xr:uid="{00000000-0005-0000-0000-000011270000}"/>
    <cellStyle name="Millares 2 5 5 5 3 2" xfId="31352" xr:uid="{00EEB2BA-0584-4CA5-9643-8C353914477E}"/>
    <cellStyle name="Millares 2 5 5 5 4" xfId="22600" xr:uid="{DE8B328C-618C-42BD-8DD1-F65FC68938B8}"/>
    <cellStyle name="Millares 2 5 5 6" xfId="7282" xr:uid="{00000000-0005-0000-0000-000012270000}"/>
    <cellStyle name="Millares 2 5 5 6 2" xfId="16035" xr:uid="{00000000-0005-0000-0000-000013270000}"/>
    <cellStyle name="Millares 2 5 5 6 2 2" xfId="33540" xr:uid="{66E266AE-0458-45F1-B87D-648A6956F62D}"/>
    <cellStyle name="Millares 2 5 5 6 3" xfId="24788" xr:uid="{F74133EC-F402-44C3-93A1-06CB9A653188}"/>
    <cellStyle name="Millares 2 5 5 7" xfId="11659" xr:uid="{00000000-0005-0000-0000-000014270000}"/>
    <cellStyle name="Millares 2 5 5 7 2" xfId="29164" xr:uid="{34195F8F-7A3E-49A6-A9F2-BE4FA2F60995}"/>
    <cellStyle name="Millares 2 5 5 8" xfId="20412" xr:uid="{B9D13DF8-F18B-4CB9-A948-F78F26DDF27E}"/>
    <cellStyle name="Millares 2 5 6" xfId="3121" xr:uid="{00000000-0005-0000-0000-000015270000}"/>
    <cellStyle name="Millares 2 5 6 2" xfId="3675" xr:uid="{00000000-0005-0000-0000-000016270000}"/>
    <cellStyle name="Millares 2 5 6 2 2" xfId="4771" xr:uid="{00000000-0005-0000-0000-000017270000}"/>
    <cellStyle name="Millares 2 5 6 2 2 2" xfId="6960" xr:uid="{00000000-0005-0000-0000-000018270000}"/>
    <cellStyle name="Millares 2 5 6 2 2 2 2" xfId="11337" xr:uid="{00000000-0005-0000-0000-000019270000}"/>
    <cellStyle name="Millares 2 5 6 2 2 2 2 2" xfId="20090" xr:uid="{00000000-0005-0000-0000-00001A270000}"/>
    <cellStyle name="Millares 2 5 6 2 2 2 2 2 2" xfId="37595" xr:uid="{F4B87E3C-93BB-4E2E-B5B8-5599BA6A03C9}"/>
    <cellStyle name="Millares 2 5 6 2 2 2 2 3" xfId="28843" xr:uid="{A91A3B41-5DEA-4C6F-93AD-56749A8DE43C}"/>
    <cellStyle name="Millares 2 5 6 2 2 2 3" xfId="15714" xr:uid="{00000000-0005-0000-0000-00001B270000}"/>
    <cellStyle name="Millares 2 5 6 2 2 2 3 2" xfId="33219" xr:uid="{4263A122-2B5C-486E-A684-4E31D9548E9C}"/>
    <cellStyle name="Millares 2 5 6 2 2 2 4" xfId="24467" xr:uid="{EEBEE021-8899-4080-83DB-C1CDF755A256}"/>
    <cellStyle name="Millares 2 5 6 2 2 3" xfId="9149" xr:uid="{00000000-0005-0000-0000-00001C270000}"/>
    <cellStyle name="Millares 2 5 6 2 2 3 2" xfId="17902" xr:uid="{00000000-0005-0000-0000-00001D270000}"/>
    <cellStyle name="Millares 2 5 6 2 2 3 2 2" xfId="35407" xr:uid="{CA1438AB-6696-4AC6-8C81-B80F91E4A093}"/>
    <cellStyle name="Millares 2 5 6 2 2 3 3" xfId="26655" xr:uid="{B11B9EE7-0C59-4EFF-B412-189911C206A7}"/>
    <cellStyle name="Millares 2 5 6 2 2 4" xfId="13526" xr:uid="{00000000-0005-0000-0000-00001E270000}"/>
    <cellStyle name="Millares 2 5 6 2 2 4 2" xfId="31031" xr:uid="{D34A34F3-7333-411D-AF0C-C3B0F4D31008}"/>
    <cellStyle name="Millares 2 5 6 2 2 5" xfId="22279" xr:uid="{E33C94B3-3507-4CAA-95A2-0188554BC990}"/>
    <cellStyle name="Millares 2 5 6 2 3" xfId="5866" xr:uid="{00000000-0005-0000-0000-00001F270000}"/>
    <cellStyle name="Millares 2 5 6 2 3 2" xfId="10243" xr:uid="{00000000-0005-0000-0000-000020270000}"/>
    <cellStyle name="Millares 2 5 6 2 3 2 2" xfId="18996" xr:uid="{00000000-0005-0000-0000-000021270000}"/>
    <cellStyle name="Millares 2 5 6 2 3 2 2 2" xfId="36501" xr:uid="{DD09364C-23E5-454A-8F24-E4DE775F7F5B}"/>
    <cellStyle name="Millares 2 5 6 2 3 2 3" xfId="27749" xr:uid="{D69F49C7-D085-4B64-8D98-3B1501E068AB}"/>
    <cellStyle name="Millares 2 5 6 2 3 3" xfId="14620" xr:uid="{00000000-0005-0000-0000-000022270000}"/>
    <cellStyle name="Millares 2 5 6 2 3 3 2" xfId="32125" xr:uid="{C4471130-2E8C-46B8-86D4-17B02730BB9C}"/>
    <cellStyle name="Millares 2 5 6 2 3 4" xfId="23373" xr:uid="{AAACF1A1-0CDE-4D3A-A0F4-0F1B4854AD81}"/>
    <cellStyle name="Millares 2 5 6 2 4" xfId="8055" xr:uid="{00000000-0005-0000-0000-000023270000}"/>
    <cellStyle name="Millares 2 5 6 2 4 2" xfId="16808" xr:uid="{00000000-0005-0000-0000-000024270000}"/>
    <cellStyle name="Millares 2 5 6 2 4 2 2" xfId="34313" xr:uid="{2AED762C-B88D-4965-9F5E-052D01E10FAF}"/>
    <cellStyle name="Millares 2 5 6 2 4 3" xfId="25561" xr:uid="{31AA750B-5918-43F3-A561-7265E074B94D}"/>
    <cellStyle name="Millares 2 5 6 2 5" xfId="12432" xr:uid="{00000000-0005-0000-0000-000025270000}"/>
    <cellStyle name="Millares 2 5 6 2 5 2" xfId="29937" xr:uid="{D13C5461-D8D8-417E-A94E-8435E3845294}"/>
    <cellStyle name="Millares 2 5 6 2 6" xfId="21185" xr:uid="{6149FBF2-D2BD-459D-9FFD-A9DF735D4062}"/>
    <cellStyle name="Millares 2 5 6 3" xfId="4223" xr:uid="{00000000-0005-0000-0000-000026270000}"/>
    <cellStyle name="Millares 2 5 6 3 2" xfId="6412" xr:uid="{00000000-0005-0000-0000-000027270000}"/>
    <cellStyle name="Millares 2 5 6 3 2 2" xfId="10789" xr:uid="{00000000-0005-0000-0000-000028270000}"/>
    <cellStyle name="Millares 2 5 6 3 2 2 2" xfId="19542" xr:uid="{00000000-0005-0000-0000-000029270000}"/>
    <cellStyle name="Millares 2 5 6 3 2 2 2 2" xfId="37047" xr:uid="{129C295F-4982-4CFA-A158-AD69221E9433}"/>
    <cellStyle name="Millares 2 5 6 3 2 2 3" xfId="28295" xr:uid="{D497A8E9-0F0B-4E68-846E-B31A249A3CD6}"/>
    <cellStyle name="Millares 2 5 6 3 2 3" xfId="15166" xr:uid="{00000000-0005-0000-0000-00002A270000}"/>
    <cellStyle name="Millares 2 5 6 3 2 3 2" xfId="32671" xr:uid="{A6725C8D-6A86-4E84-9360-20B93C67E887}"/>
    <cellStyle name="Millares 2 5 6 3 2 4" xfId="23919" xr:uid="{5D2B9CE2-C992-4FA0-A9E2-D450F9B2EEDF}"/>
    <cellStyle name="Millares 2 5 6 3 3" xfId="8601" xr:uid="{00000000-0005-0000-0000-00002B270000}"/>
    <cellStyle name="Millares 2 5 6 3 3 2" xfId="17354" xr:uid="{00000000-0005-0000-0000-00002C270000}"/>
    <cellStyle name="Millares 2 5 6 3 3 2 2" xfId="34859" xr:uid="{0F8B852D-2B00-4967-AAB6-F038C2BD91DA}"/>
    <cellStyle name="Millares 2 5 6 3 3 3" xfId="26107" xr:uid="{D5F3FE78-F9EC-4F4D-8271-3F00C6D8B39C}"/>
    <cellStyle name="Millares 2 5 6 3 4" xfId="12978" xr:uid="{00000000-0005-0000-0000-00002D270000}"/>
    <cellStyle name="Millares 2 5 6 3 4 2" xfId="30483" xr:uid="{C047CE2D-097B-41F5-ACE1-94951A1968BC}"/>
    <cellStyle name="Millares 2 5 6 3 5" xfId="21731" xr:uid="{D527DD56-53ED-4A94-B949-87EAF697C1E5}"/>
    <cellStyle name="Millares 2 5 6 4" xfId="5318" xr:uid="{00000000-0005-0000-0000-00002E270000}"/>
    <cellStyle name="Millares 2 5 6 4 2" xfId="9695" xr:uid="{00000000-0005-0000-0000-00002F270000}"/>
    <cellStyle name="Millares 2 5 6 4 2 2" xfId="18448" xr:uid="{00000000-0005-0000-0000-000030270000}"/>
    <cellStyle name="Millares 2 5 6 4 2 2 2" xfId="35953" xr:uid="{48088EBE-E301-4B96-B1FF-5892F21975BA}"/>
    <cellStyle name="Millares 2 5 6 4 2 3" xfId="27201" xr:uid="{D873C873-FEF4-4290-A9BB-062AACF6F5C3}"/>
    <cellStyle name="Millares 2 5 6 4 3" xfId="14072" xr:uid="{00000000-0005-0000-0000-000031270000}"/>
    <cellStyle name="Millares 2 5 6 4 3 2" xfId="31577" xr:uid="{1F2995C4-2C57-47B6-8958-E5B24FB21586}"/>
    <cellStyle name="Millares 2 5 6 4 4" xfId="22825" xr:uid="{A7308534-55AC-47BB-947B-1B77B90C00AB}"/>
    <cellStyle name="Millares 2 5 6 5" xfId="7507" xr:uid="{00000000-0005-0000-0000-000032270000}"/>
    <cellStyle name="Millares 2 5 6 5 2" xfId="16260" xr:uid="{00000000-0005-0000-0000-000033270000}"/>
    <cellStyle name="Millares 2 5 6 5 2 2" xfId="33765" xr:uid="{613902F9-2369-4EBD-90EE-DB20B2775C3B}"/>
    <cellStyle name="Millares 2 5 6 5 3" xfId="25013" xr:uid="{28498B66-3131-4FA0-97BC-BD82AD2718A4}"/>
    <cellStyle name="Millares 2 5 6 6" xfId="11884" xr:uid="{00000000-0005-0000-0000-000034270000}"/>
    <cellStyle name="Millares 2 5 6 6 2" xfId="29389" xr:uid="{EDF38BFD-F4FC-4E07-9DCD-12FDDB7F5E3D}"/>
    <cellStyle name="Millares 2 5 6 7" xfId="20637" xr:uid="{6B865EF2-8F0E-4C44-8D9F-D3BAC0EAC429}"/>
    <cellStyle name="Millares 2 5 7" xfId="3400" xr:uid="{00000000-0005-0000-0000-000035270000}"/>
    <cellStyle name="Millares 2 5 7 2" xfId="4497" xr:uid="{00000000-0005-0000-0000-000036270000}"/>
    <cellStyle name="Millares 2 5 7 2 2" xfId="6686" xr:uid="{00000000-0005-0000-0000-000037270000}"/>
    <cellStyle name="Millares 2 5 7 2 2 2" xfId="11063" xr:uid="{00000000-0005-0000-0000-000038270000}"/>
    <cellStyle name="Millares 2 5 7 2 2 2 2" xfId="19816" xr:uid="{00000000-0005-0000-0000-000039270000}"/>
    <cellStyle name="Millares 2 5 7 2 2 2 2 2" xfId="37321" xr:uid="{2223D116-E0D1-4A1F-BCF4-3E4A00C38EDC}"/>
    <cellStyle name="Millares 2 5 7 2 2 2 3" xfId="28569" xr:uid="{C6F5627C-7C6F-4D0D-AC34-28EE9D4B606A}"/>
    <cellStyle name="Millares 2 5 7 2 2 3" xfId="15440" xr:uid="{00000000-0005-0000-0000-00003A270000}"/>
    <cellStyle name="Millares 2 5 7 2 2 3 2" xfId="32945" xr:uid="{BAF092DD-60BA-452F-BF64-8327E7903D8A}"/>
    <cellStyle name="Millares 2 5 7 2 2 4" xfId="24193" xr:uid="{1D226F30-EFCA-4D89-9BD6-907EB3CC61DC}"/>
    <cellStyle name="Millares 2 5 7 2 3" xfId="8875" xr:uid="{00000000-0005-0000-0000-00003B270000}"/>
    <cellStyle name="Millares 2 5 7 2 3 2" xfId="17628" xr:uid="{00000000-0005-0000-0000-00003C270000}"/>
    <cellStyle name="Millares 2 5 7 2 3 2 2" xfId="35133" xr:uid="{8B37EE5C-7DFE-4AFB-8185-8AB4EB9EFBF9}"/>
    <cellStyle name="Millares 2 5 7 2 3 3" xfId="26381" xr:uid="{847CC2BF-77D0-4EC1-BF3D-AEE5EF41919D}"/>
    <cellStyle name="Millares 2 5 7 2 4" xfId="13252" xr:uid="{00000000-0005-0000-0000-00003D270000}"/>
    <cellStyle name="Millares 2 5 7 2 4 2" xfId="30757" xr:uid="{E929F112-01B1-49F5-BB41-DB7D9DF39F6C}"/>
    <cellStyle name="Millares 2 5 7 2 5" xfId="22005" xr:uid="{25A0F3DC-0717-49B5-8C09-4EC0E20DB33B}"/>
    <cellStyle name="Millares 2 5 7 3" xfId="5592" xr:uid="{00000000-0005-0000-0000-00003E270000}"/>
    <cellStyle name="Millares 2 5 7 3 2" xfId="9969" xr:uid="{00000000-0005-0000-0000-00003F270000}"/>
    <cellStyle name="Millares 2 5 7 3 2 2" xfId="18722" xr:uid="{00000000-0005-0000-0000-000040270000}"/>
    <cellStyle name="Millares 2 5 7 3 2 2 2" xfId="36227" xr:uid="{596B1929-400C-43E6-8679-82967924968E}"/>
    <cellStyle name="Millares 2 5 7 3 2 3" xfId="27475" xr:uid="{68E6FDBC-3B69-4CC4-ACE5-E9713FF10529}"/>
    <cellStyle name="Millares 2 5 7 3 3" xfId="14346" xr:uid="{00000000-0005-0000-0000-000041270000}"/>
    <cellStyle name="Millares 2 5 7 3 3 2" xfId="31851" xr:uid="{ADFDA68A-8A88-4B93-9300-587356773FBA}"/>
    <cellStyle name="Millares 2 5 7 3 4" xfId="23099" xr:uid="{08C5D088-BDDF-4D98-A563-8119C732B4F0}"/>
    <cellStyle name="Millares 2 5 7 4" xfId="7781" xr:uid="{00000000-0005-0000-0000-000042270000}"/>
    <cellStyle name="Millares 2 5 7 4 2" xfId="16534" xr:uid="{00000000-0005-0000-0000-000043270000}"/>
    <cellStyle name="Millares 2 5 7 4 2 2" xfId="34039" xr:uid="{BEAE7367-3762-46B7-A1FA-2A976F3A3183}"/>
    <cellStyle name="Millares 2 5 7 4 3" xfId="25287" xr:uid="{72B64299-DDC5-4C5E-83AA-E2B108A9C060}"/>
    <cellStyle name="Millares 2 5 7 5" xfId="12158" xr:uid="{00000000-0005-0000-0000-000044270000}"/>
    <cellStyle name="Millares 2 5 7 5 2" xfId="29663" xr:uid="{3046E582-02F8-4531-9195-CDE8C815B14B}"/>
    <cellStyle name="Millares 2 5 7 6" xfId="20911" xr:uid="{46ED780E-41A9-4CC7-8F53-A845F4218F35}"/>
    <cellStyle name="Millares 2 5 8" xfId="3950" xr:uid="{00000000-0005-0000-0000-000045270000}"/>
    <cellStyle name="Millares 2 5 8 2" xfId="6139" xr:uid="{00000000-0005-0000-0000-000046270000}"/>
    <cellStyle name="Millares 2 5 8 2 2" xfId="10516" xr:uid="{00000000-0005-0000-0000-000047270000}"/>
    <cellStyle name="Millares 2 5 8 2 2 2" xfId="19269" xr:uid="{00000000-0005-0000-0000-000048270000}"/>
    <cellStyle name="Millares 2 5 8 2 2 2 2" xfId="36774" xr:uid="{CB1CF8AD-2E19-41C0-BBC9-B5385BFCB0D8}"/>
    <cellStyle name="Millares 2 5 8 2 2 3" xfId="28022" xr:uid="{36E1DBDF-7A51-4212-BB19-1B774AA4C74D}"/>
    <cellStyle name="Millares 2 5 8 2 3" xfId="14893" xr:uid="{00000000-0005-0000-0000-000049270000}"/>
    <cellStyle name="Millares 2 5 8 2 3 2" xfId="32398" xr:uid="{AA05FF80-8E45-42A4-B0C4-2B74BD9A03D3}"/>
    <cellStyle name="Millares 2 5 8 2 4" xfId="23646" xr:uid="{A9CC6825-0DC3-4963-9835-A51B05017992}"/>
    <cellStyle name="Millares 2 5 8 3" xfId="8328" xr:uid="{00000000-0005-0000-0000-00004A270000}"/>
    <cellStyle name="Millares 2 5 8 3 2" xfId="17081" xr:uid="{00000000-0005-0000-0000-00004B270000}"/>
    <cellStyle name="Millares 2 5 8 3 2 2" xfId="34586" xr:uid="{97C3FA8C-D69B-4F24-A945-B837BA64C1FD}"/>
    <cellStyle name="Millares 2 5 8 3 3" xfId="25834" xr:uid="{8D46786C-B41F-4E06-8EA3-6A0029A3FE9D}"/>
    <cellStyle name="Millares 2 5 8 4" xfId="12705" xr:uid="{00000000-0005-0000-0000-00004C270000}"/>
    <cellStyle name="Millares 2 5 8 4 2" xfId="30210" xr:uid="{0B998D49-FD43-4D16-9423-598011672491}"/>
    <cellStyle name="Millares 2 5 8 5" xfId="21458" xr:uid="{0C45726F-7D3D-4FA3-9121-3781A36F76FE}"/>
    <cellStyle name="Millares 2 5 9" xfId="5045" xr:uid="{00000000-0005-0000-0000-00004D270000}"/>
    <cellStyle name="Millares 2 5 9 2" xfId="9422" xr:uid="{00000000-0005-0000-0000-00004E270000}"/>
    <cellStyle name="Millares 2 5 9 2 2" xfId="18175" xr:uid="{00000000-0005-0000-0000-00004F270000}"/>
    <cellStyle name="Millares 2 5 9 2 2 2" xfId="35680" xr:uid="{5BF9B053-5A91-4C85-89C6-6F67A441C54F}"/>
    <cellStyle name="Millares 2 5 9 2 3" xfId="26928" xr:uid="{448774EA-2E6C-488A-91C9-FE0D21B557A8}"/>
    <cellStyle name="Millares 2 5 9 3" xfId="13799" xr:uid="{00000000-0005-0000-0000-000050270000}"/>
    <cellStyle name="Millares 2 5 9 3 2" xfId="31304" xr:uid="{2AB38C45-8547-4B94-8748-3FBCE2035A01}"/>
    <cellStyle name="Millares 2 5 9 4" xfId="22552" xr:uid="{3194A329-C92A-4FE9-894D-CEC27F91FB4F}"/>
    <cellStyle name="Millares 2 6" xfId="223" xr:uid="{00000000-0005-0000-0000-000051270000}"/>
    <cellStyle name="Millares 2 6 10" xfId="7236" xr:uid="{00000000-0005-0000-0000-000052270000}"/>
    <cellStyle name="Millares 2 6 10 2" xfId="15989" xr:uid="{00000000-0005-0000-0000-000053270000}"/>
    <cellStyle name="Millares 2 6 10 2 2" xfId="33494" xr:uid="{6FA6EE69-6F25-4546-99ED-347B67658452}"/>
    <cellStyle name="Millares 2 6 10 3" xfId="24742" xr:uid="{3377077E-F733-4E5F-8D5C-43AC44A30566}"/>
    <cellStyle name="Millares 2 6 11" xfId="11613" xr:uid="{00000000-0005-0000-0000-000054270000}"/>
    <cellStyle name="Millares 2 6 11 2" xfId="29118" xr:uid="{8C5FAC0D-60AF-42A8-95AF-5AD58D51B969}"/>
    <cellStyle name="Millares 2 6 12" xfId="20366" xr:uid="{7BAD1119-1597-4840-8FA0-54AD9A9298B0}"/>
    <cellStyle name="Millares 2 6 2" xfId="224" xr:uid="{00000000-0005-0000-0000-000055270000}"/>
    <cellStyle name="Millares 2 6 2 10" xfId="11614" xr:uid="{00000000-0005-0000-0000-000056270000}"/>
    <cellStyle name="Millares 2 6 2 10 2" xfId="29119" xr:uid="{FB9DE6EA-3EED-4458-AA92-7B41AD591A1C}"/>
    <cellStyle name="Millares 2 6 2 11" xfId="20367" xr:uid="{97CDE74C-B75A-49B4-B56C-C2905F8677CA}"/>
    <cellStyle name="Millares 2 6 2 2" xfId="2953" xr:uid="{00000000-0005-0000-0000-000057270000}"/>
    <cellStyle name="Millares 2 6 2 2 2" xfId="3065" xr:uid="{00000000-0005-0000-0000-000058270000}"/>
    <cellStyle name="Millares 2 6 2 2 2 2" xfId="3341" xr:uid="{00000000-0005-0000-0000-000059270000}"/>
    <cellStyle name="Millares 2 6 2 2 2 2 2" xfId="3894" xr:uid="{00000000-0005-0000-0000-00005A270000}"/>
    <cellStyle name="Millares 2 6 2 2 2 2 2 2" xfId="4990" xr:uid="{00000000-0005-0000-0000-00005B270000}"/>
    <cellStyle name="Millares 2 6 2 2 2 2 2 2 2" xfId="7179" xr:uid="{00000000-0005-0000-0000-00005C270000}"/>
    <cellStyle name="Millares 2 6 2 2 2 2 2 2 2 2" xfId="11556" xr:uid="{00000000-0005-0000-0000-00005D270000}"/>
    <cellStyle name="Millares 2 6 2 2 2 2 2 2 2 2 2" xfId="20309" xr:uid="{00000000-0005-0000-0000-00005E270000}"/>
    <cellStyle name="Millares 2 6 2 2 2 2 2 2 2 2 2 2" xfId="37814" xr:uid="{CF252B3C-AC1F-4860-8395-564AA894C22C}"/>
    <cellStyle name="Millares 2 6 2 2 2 2 2 2 2 2 3" xfId="29062" xr:uid="{0C97C094-F17A-4880-9DB9-B133114C32DF}"/>
    <cellStyle name="Millares 2 6 2 2 2 2 2 2 2 3" xfId="15933" xr:uid="{00000000-0005-0000-0000-00005F270000}"/>
    <cellStyle name="Millares 2 6 2 2 2 2 2 2 2 3 2" xfId="33438" xr:uid="{E8CB2A8E-CDEF-4FE2-9CE4-843A69E8B03C}"/>
    <cellStyle name="Millares 2 6 2 2 2 2 2 2 2 4" xfId="24686" xr:uid="{A95F1B47-A1D2-4CB9-9C64-6116F091E2AC}"/>
    <cellStyle name="Millares 2 6 2 2 2 2 2 2 3" xfId="9368" xr:uid="{00000000-0005-0000-0000-000060270000}"/>
    <cellStyle name="Millares 2 6 2 2 2 2 2 2 3 2" xfId="18121" xr:uid="{00000000-0005-0000-0000-000061270000}"/>
    <cellStyle name="Millares 2 6 2 2 2 2 2 2 3 2 2" xfId="35626" xr:uid="{AB970A90-28A2-46B7-8715-277A8D74E637}"/>
    <cellStyle name="Millares 2 6 2 2 2 2 2 2 3 3" xfId="26874" xr:uid="{D28117F5-EA65-4F1F-A092-0983CDD07B7D}"/>
    <cellStyle name="Millares 2 6 2 2 2 2 2 2 4" xfId="13745" xr:uid="{00000000-0005-0000-0000-000062270000}"/>
    <cellStyle name="Millares 2 6 2 2 2 2 2 2 4 2" xfId="31250" xr:uid="{0463D2CF-8E58-4DF9-A570-A0325F217DFC}"/>
    <cellStyle name="Millares 2 6 2 2 2 2 2 2 5" xfId="22498" xr:uid="{E5E0CF8C-2AB8-48A5-8E9E-3065A9B2918F}"/>
    <cellStyle name="Millares 2 6 2 2 2 2 2 3" xfId="6085" xr:uid="{00000000-0005-0000-0000-000063270000}"/>
    <cellStyle name="Millares 2 6 2 2 2 2 2 3 2" xfId="10462" xr:uid="{00000000-0005-0000-0000-000064270000}"/>
    <cellStyle name="Millares 2 6 2 2 2 2 2 3 2 2" xfId="19215" xr:uid="{00000000-0005-0000-0000-000065270000}"/>
    <cellStyle name="Millares 2 6 2 2 2 2 2 3 2 2 2" xfId="36720" xr:uid="{0FC4B284-5FAB-4C4C-857A-3AA538DEF388}"/>
    <cellStyle name="Millares 2 6 2 2 2 2 2 3 2 3" xfId="27968" xr:uid="{E9B352C3-87C7-48CA-9A8C-8E651B479379}"/>
    <cellStyle name="Millares 2 6 2 2 2 2 2 3 3" xfId="14839" xr:uid="{00000000-0005-0000-0000-000066270000}"/>
    <cellStyle name="Millares 2 6 2 2 2 2 2 3 3 2" xfId="32344" xr:uid="{A2F12958-CE7E-47D4-B10E-A0B8C3162575}"/>
    <cellStyle name="Millares 2 6 2 2 2 2 2 3 4" xfId="23592" xr:uid="{2E55D5E6-1AEC-4154-97C3-AE58E75F2EDE}"/>
    <cellStyle name="Millares 2 6 2 2 2 2 2 4" xfId="8274" xr:uid="{00000000-0005-0000-0000-000067270000}"/>
    <cellStyle name="Millares 2 6 2 2 2 2 2 4 2" xfId="17027" xr:uid="{00000000-0005-0000-0000-000068270000}"/>
    <cellStyle name="Millares 2 6 2 2 2 2 2 4 2 2" xfId="34532" xr:uid="{DA1F4796-056A-4BE7-B417-48D475D141BC}"/>
    <cellStyle name="Millares 2 6 2 2 2 2 2 4 3" xfId="25780" xr:uid="{8B5CCBC3-A0A3-462E-9EBA-5945E361FEBE}"/>
    <cellStyle name="Millares 2 6 2 2 2 2 2 5" xfId="12651" xr:uid="{00000000-0005-0000-0000-000069270000}"/>
    <cellStyle name="Millares 2 6 2 2 2 2 2 5 2" xfId="30156" xr:uid="{882B9732-A9CC-4662-923F-165A3CD6A736}"/>
    <cellStyle name="Millares 2 6 2 2 2 2 2 6" xfId="21404" xr:uid="{624C47E3-760D-4C03-8D77-CEC855E38CC2}"/>
    <cellStyle name="Millares 2 6 2 2 2 2 3" xfId="4442" xr:uid="{00000000-0005-0000-0000-00006A270000}"/>
    <cellStyle name="Millares 2 6 2 2 2 2 3 2" xfId="6631" xr:uid="{00000000-0005-0000-0000-00006B270000}"/>
    <cellStyle name="Millares 2 6 2 2 2 2 3 2 2" xfId="11008" xr:uid="{00000000-0005-0000-0000-00006C270000}"/>
    <cellStyle name="Millares 2 6 2 2 2 2 3 2 2 2" xfId="19761" xr:uid="{00000000-0005-0000-0000-00006D270000}"/>
    <cellStyle name="Millares 2 6 2 2 2 2 3 2 2 2 2" xfId="37266" xr:uid="{4607BC93-D4B8-4031-9E4B-12BBB6DDF9CF}"/>
    <cellStyle name="Millares 2 6 2 2 2 2 3 2 2 3" xfId="28514" xr:uid="{EBCFF2F4-66F3-4D74-BC01-C2DAB1DD290B}"/>
    <cellStyle name="Millares 2 6 2 2 2 2 3 2 3" xfId="15385" xr:uid="{00000000-0005-0000-0000-00006E270000}"/>
    <cellStyle name="Millares 2 6 2 2 2 2 3 2 3 2" xfId="32890" xr:uid="{930DD137-84B5-415A-A294-FB246CBAA848}"/>
    <cellStyle name="Millares 2 6 2 2 2 2 3 2 4" xfId="24138" xr:uid="{A6D63F7B-15C2-4682-9A51-B16AEE34B89B}"/>
    <cellStyle name="Millares 2 6 2 2 2 2 3 3" xfId="8820" xr:uid="{00000000-0005-0000-0000-00006F270000}"/>
    <cellStyle name="Millares 2 6 2 2 2 2 3 3 2" xfId="17573" xr:uid="{00000000-0005-0000-0000-000070270000}"/>
    <cellStyle name="Millares 2 6 2 2 2 2 3 3 2 2" xfId="35078" xr:uid="{7B2A68D1-9C84-4C15-90E3-C5B6440F07D9}"/>
    <cellStyle name="Millares 2 6 2 2 2 2 3 3 3" xfId="26326" xr:uid="{20CD863D-F709-42AD-9B01-B928094AD19F}"/>
    <cellStyle name="Millares 2 6 2 2 2 2 3 4" xfId="13197" xr:uid="{00000000-0005-0000-0000-000071270000}"/>
    <cellStyle name="Millares 2 6 2 2 2 2 3 4 2" xfId="30702" xr:uid="{9D4DD579-8C66-4646-A364-389A7B194FCD}"/>
    <cellStyle name="Millares 2 6 2 2 2 2 3 5" xfId="21950" xr:uid="{5D274826-2F65-4123-AA50-B3D517803D8D}"/>
    <cellStyle name="Millares 2 6 2 2 2 2 4" xfId="5537" xr:uid="{00000000-0005-0000-0000-000072270000}"/>
    <cellStyle name="Millares 2 6 2 2 2 2 4 2" xfId="9914" xr:uid="{00000000-0005-0000-0000-000073270000}"/>
    <cellStyle name="Millares 2 6 2 2 2 2 4 2 2" xfId="18667" xr:uid="{00000000-0005-0000-0000-000074270000}"/>
    <cellStyle name="Millares 2 6 2 2 2 2 4 2 2 2" xfId="36172" xr:uid="{6BC770B0-4B2D-4D52-BBFB-C7057CDE65C9}"/>
    <cellStyle name="Millares 2 6 2 2 2 2 4 2 3" xfId="27420" xr:uid="{73E83255-5599-4107-99B3-A04133ACC2DD}"/>
    <cellStyle name="Millares 2 6 2 2 2 2 4 3" xfId="14291" xr:uid="{00000000-0005-0000-0000-000075270000}"/>
    <cellStyle name="Millares 2 6 2 2 2 2 4 3 2" xfId="31796" xr:uid="{F3F08ECB-423C-4732-9BA4-4EAC63AFFE8A}"/>
    <cellStyle name="Millares 2 6 2 2 2 2 4 4" xfId="23044" xr:uid="{91A691B3-A0BC-48A2-9365-43B05CCA848A}"/>
    <cellStyle name="Millares 2 6 2 2 2 2 5" xfId="7726" xr:uid="{00000000-0005-0000-0000-000076270000}"/>
    <cellStyle name="Millares 2 6 2 2 2 2 5 2" xfId="16479" xr:uid="{00000000-0005-0000-0000-000077270000}"/>
    <cellStyle name="Millares 2 6 2 2 2 2 5 2 2" xfId="33984" xr:uid="{E6F9DEA0-C41B-4383-B134-4FB649EA559D}"/>
    <cellStyle name="Millares 2 6 2 2 2 2 5 3" xfId="25232" xr:uid="{8435079C-E8EC-497C-8C85-59219C57B1F6}"/>
    <cellStyle name="Millares 2 6 2 2 2 2 6" xfId="12103" xr:uid="{00000000-0005-0000-0000-000078270000}"/>
    <cellStyle name="Millares 2 6 2 2 2 2 6 2" xfId="29608" xr:uid="{A58C1EBB-96CA-46C2-B7A5-75157D1152C3}"/>
    <cellStyle name="Millares 2 6 2 2 2 2 7" xfId="20856" xr:uid="{39CB067A-1CC0-48B7-A461-7547C91DB4BF}"/>
    <cellStyle name="Millares 2 6 2 2 2 3" xfId="3620" xr:uid="{00000000-0005-0000-0000-000079270000}"/>
    <cellStyle name="Millares 2 6 2 2 2 3 2" xfId="4716" xr:uid="{00000000-0005-0000-0000-00007A270000}"/>
    <cellStyle name="Millares 2 6 2 2 2 3 2 2" xfId="6905" xr:uid="{00000000-0005-0000-0000-00007B270000}"/>
    <cellStyle name="Millares 2 6 2 2 2 3 2 2 2" xfId="11282" xr:uid="{00000000-0005-0000-0000-00007C270000}"/>
    <cellStyle name="Millares 2 6 2 2 2 3 2 2 2 2" xfId="20035" xr:uid="{00000000-0005-0000-0000-00007D270000}"/>
    <cellStyle name="Millares 2 6 2 2 2 3 2 2 2 2 2" xfId="37540" xr:uid="{C984281F-8525-44F7-A2D7-468C100D92E3}"/>
    <cellStyle name="Millares 2 6 2 2 2 3 2 2 2 3" xfId="28788" xr:uid="{70BADBB6-9F52-4E57-BFAB-5AA0D00C3FD5}"/>
    <cellStyle name="Millares 2 6 2 2 2 3 2 2 3" xfId="15659" xr:uid="{00000000-0005-0000-0000-00007E270000}"/>
    <cellStyle name="Millares 2 6 2 2 2 3 2 2 3 2" xfId="33164" xr:uid="{B7A72133-8C03-41DF-9409-D62E03680CED}"/>
    <cellStyle name="Millares 2 6 2 2 2 3 2 2 4" xfId="24412" xr:uid="{23D243DD-497E-42C1-93A7-4540E1932A62}"/>
    <cellStyle name="Millares 2 6 2 2 2 3 2 3" xfId="9094" xr:uid="{00000000-0005-0000-0000-00007F270000}"/>
    <cellStyle name="Millares 2 6 2 2 2 3 2 3 2" xfId="17847" xr:uid="{00000000-0005-0000-0000-000080270000}"/>
    <cellStyle name="Millares 2 6 2 2 2 3 2 3 2 2" xfId="35352" xr:uid="{B4683F46-2B00-4CEF-8A6B-41519C613BDE}"/>
    <cellStyle name="Millares 2 6 2 2 2 3 2 3 3" xfId="26600" xr:uid="{B0D1D99F-F657-4085-A00C-B1FEAC777B73}"/>
    <cellStyle name="Millares 2 6 2 2 2 3 2 4" xfId="13471" xr:uid="{00000000-0005-0000-0000-000081270000}"/>
    <cellStyle name="Millares 2 6 2 2 2 3 2 4 2" xfId="30976" xr:uid="{03058B41-407E-41B5-B5D1-DC508D5FE7CF}"/>
    <cellStyle name="Millares 2 6 2 2 2 3 2 5" xfId="22224" xr:uid="{12E32B73-43ED-4150-B59E-82E427A90C68}"/>
    <cellStyle name="Millares 2 6 2 2 2 3 3" xfId="5811" xr:uid="{00000000-0005-0000-0000-000082270000}"/>
    <cellStyle name="Millares 2 6 2 2 2 3 3 2" xfId="10188" xr:uid="{00000000-0005-0000-0000-000083270000}"/>
    <cellStyle name="Millares 2 6 2 2 2 3 3 2 2" xfId="18941" xr:uid="{00000000-0005-0000-0000-000084270000}"/>
    <cellStyle name="Millares 2 6 2 2 2 3 3 2 2 2" xfId="36446" xr:uid="{328F54C0-F901-4618-98DE-05713EBEA647}"/>
    <cellStyle name="Millares 2 6 2 2 2 3 3 2 3" xfId="27694" xr:uid="{BDA9D1A5-E3AF-4F68-B3AB-160FF9B1E4A7}"/>
    <cellStyle name="Millares 2 6 2 2 2 3 3 3" xfId="14565" xr:uid="{00000000-0005-0000-0000-000085270000}"/>
    <cellStyle name="Millares 2 6 2 2 2 3 3 3 2" xfId="32070" xr:uid="{A397B563-0712-4DFB-91E4-3998E9B38693}"/>
    <cellStyle name="Millares 2 6 2 2 2 3 3 4" xfId="23318" xr:uid="{8D467123-49BB-4B38-96AB-94383B40AAA4}"/>
    <cellStyle name="Millares 2 6 2 2 2 3 4" xfId="8000" xr:uid="{00000000-0005-0000-0000-000086270000}"/>
    <cellStyle name="Millares 2 6 2 2 2 3 4 2" xfId="16753" xr:uid="{00000000-0005-0000-0000-000087270000}"/>
    <cellStyle name="Millares 2 6 2 2 2 3 4 2 2" xfId="34258" xr:uid="{65CFDC05-FD4B-4346-AB28-8838CCC4737A}"/>
    <cellStyle name="Millares 2 6 2 2 2 3 4 3" xfId="25506" xr:uid="{27AB35B5-E0A1-4466-B595-24A5428D5CF7}"/>
    <cellStyle name="Millares 2 6 2 2 2 3 5" xfId="12377" xr:uid="{00000000-0005-0000-0000-000088270000}"/>
    <cellStyle name="Millares 2 6 2 2 2 3 5 2" xfId="29882" xr:uid="{A0785ABD-70C7-4FC4-A6D6-9A048051A972}"/>
    <cellStyle name="Millares 2 6 2 2 2 3 6" xfId="21130" xr:uid="{5F81444D-A69C-4E99-989B-E7C7B9488882}"/>
    <cellStyle name="Millares 2 6 2 2 2 4" xfId="4168" xr:uid="{00000000-0005-0000-0000-000089270000}"/>
    <cellStyle name="Millares 2 6 2 2 2 4 2" xfId="6357" xr:uid="{00000000-0005-0000-0000-00008A270000}"/>
    <cellStyle name="Millares 2 6 2 2 2 4 2 2" xfId="10734" xr:uid="{00000000-0005-0000-0000-00008B270000}"/>
    <cellStyle name="Millares 2 6 2 2 2 4 2 2 2" xfId="19487" xr:uid="{00000000-0005-0000-0000-00008C270000}"/>
    <cellStyle name="Millares 2 6 2 2 2 4 2 2 2 2" xfId="36992" xr:uid="{F1A69F7D-B6F6-4F9C-9F08-1C2B46FB7EC5}"/>
    <cellStyle name="Millares 2 6 2 2 2 4 2 2 3" xfId="28240" xr:uid="{A1EB59B7-07A7-467D-B359-A1ADEDD1C872}"/>
    <cellStyle name="Millares 2 6 2 2 2 4 2 3" xfId="15111" xr:uid="{00000000-0005-0000-0000-00008D270000}"/>
    <cellStyle name="Millares 2 6 2 2 2 4 2 3 2" xfId="32616" xr:uid="{686A05F1-F927-460C-8171-FB961489B84B}"/>
    <cellStyle name="Millares 2 6 2 2 2 4 2 4" xfId="23864" xr:uid="{5BD4754E-43C8-46E0-A27A-7689F2539AA2}"/>
    <cellStyle name="Millares 2 6 2 2 2 4 3" xfId="8546" xr:uid="{00000000-0005-0000-0000-00008E270000}"/>
    <cellStyle name="Millares 2 6 2 2 2 4 3 2" xfId="17299" xr:uid="{00000000-0005-0000-0000-00008F270000}"/>
    <cellStyle name="Millares 2 6 2 2 2 4 3 2 2" xfId="34804" xr:uid="{F3EE0484-857F-4F6A-8541-BF92E99ED12A}"/>
    <cellStyle name="Millares 2 6 2 2 2 4 3 3" xfId="26052" xr:uid="{38389E9C-8012-4487-89F7-62E689F9049D}"/>
    <cellStyle name="Millares 2 6 2 2 2 4 4" xfId="12923" xr:uid="{00000000-0005-0000-0000-000090270000}"/>
    <cellStyle name="Millares 2 6 2 2 2 4 4 2" xfId="30428" xr:uid="{5C6164DE-0F5D-4E65-BA45-25126A6222AE}"/>
    <cellStyle name="Millares 2 6 2 2 2 4 5" xfId="21676" xr:uid="{989D3DF9-32A5-48AD-9232-5E076869AF40}"/>
    <cellStyle name="Millares 2 6 2 2 2 5" xfId="5263" xr:uid="{00000000-0005-0000-0000-000091270000}"/>
    <cellStyle name="Millares 2 6 2 2 2 5 2" xfId="9640" xr:uid="{00000000-0005-0000-0000-000092270000}"/>
    <cellStyle name="Millares 2 6 2 2 2 5 2 2" xfId="18393" xr:uid="{00000000-0005-0000-0000-000093270000}"/>
    <cellStyle name="Millares 2 6 2 2 2 5 2 2 2" xfId="35898" xr:uid="{0B0CEFD5-8E32-4B7B-98F2-CAFE0B0C3856}"/>
    <cellStyle name="Millares 2 6 2 2 2 5 2 3" xfId="27146" xr:uid="{A560C646-318A-4C48-B0D0-2B4600E7784F}"/>
    <cellStyle name="Millares 2 6 2 2 2 5 3" xfId="14017" xr:uid="{00000000-0005-0000-0000-000094270000}"/>
    <cellStyle name="Millares 2 6 2 2 2 5 3 2" xfId="31522" xr:uid="{53651C93-70C7-45CC-950E-59B550C7D353}"/>
    <cellStyle name="Millares 2 6 2 2 2 5 4" xfId="22770" xr:uid="{92A6E51B-B1E0-4B86-85E1-7E3454ACC12E}"/>
    <cellStyle name="Millares 2 6 2 2 2 6" xfId="7452" xr:uid="{00000000-0005-0000-0000-000095270000}"/>
    <cellStyle name="Millares 2 6 2 2 2 6 2" xfId="16205" xr:uid="{00000000-0005-0000-0000-000096270000}"/>
    <cellStyle name="Millares 2 6 2 2 2 6 2 2" xfId="33710" xr:uid="{A2FDAD66-CBD8-425A-9A79-7B0C50E8B2A7}"/>
    <cellStyle name="Millares 2 6 2 2 2 6 3" xfId="24958" xr:uid="{8AB77D54-EDC5-46AE-9952-628CB67DE22A}"/>
    <cellStyle name="Millares 2 6 2 2 2 7" xfId="11829" xr:uid="{00000000-0005-0000-0000-000097270000}"/>
    <cellStyle name="Millares 2 6 2 2 2 7 2" xfId="29334" xr:uid="{47FC9F9D-F4A9-407B-AA8A-823A41EFEC16}"/>
    <cellStyle name="Millares 2 6 2 2 2 8" xfId="20582" xr:uid="{AC39FDBE-B27C-4269-B437-9A04578F2E8F}"/>
    <cellStyle name="Millares 2 6 2 2 3" xfId="3229" xr:uid="{00000000-0005-0000-0000-000098270000}"/>
    <cellStyle name="Millares 2 6 2 2 3 2" xfId="3782" xr:uid="{00000000-0005-0000-0000-000099270000}"/>
    <cellStyle name="Millares 2 6 2 2 3 2 2" xfId="4878" xr:uid="{00000000-0005-0000-0000-00009A270000}"/>
    <cellStyle name="Millares 2 6 2 2 3 2 2 2" xfId="7067" xr:uid="{00000000-0005-0000-0000-00009B270000}"/>
    <cellStyle name="Millares 2 6 2 2 3 2 2 2 2" xfId="11444" xr:uid="{00000000-0005-0000-0000-00009C270000}"/>
    <cellStyle name="Millares 2 6 2 2 3 2 2 2 2 2" xfId="20197" xr:uid="{00000000-0005-0000-0000-00009D270000}"/>
    <cellStyle name="Millares 2 6 2 2 3 2 2 2 2 2 2" xfId="37702" xr:uid="{B5B4CDB4-A100-4237-B2EF-1B88FB82A6AB}"/>
    <cellStyle name="Millares 2 6 2 2 3 2 2 2 2 3" xfId="28950" xr:uid="{FE35EE33-06AB-40F3-950C-15D1D1A153CB}"/>
    <cellStyle name="Millares 2 6 2 2 3 2 2 2 3" xfId="15821" xr:uid="{00000000-0005-0000-0000-00009E270000}"/>
    <cellStyle name="Millares 2 6 2 2 3 2 2 2 3 2" xfId="33326" xr:uid="{A67996D2-CDF2-451E-A7B3-5233AD5DAB2C}"/>
    <cellStyle name="Millares 2 6 2 2 3 2 2 2 4" xfId="24574" xr:uid="{A5540756-0748-4B35-9B83-F139AF868E4B}"/>
    <cellStyle name="Millares 2 6 2 2 3 2 2 3" xfId="9256" xr:uid="{00000000-0005-0000-0000-00009F270000}"/>
    <cellStyle name="Millares 2 6 2 2 3 2 2 3 2" xfId="18009" xr:uid="{00000000-0005-0000-0000-0000A0270000}"/>
    <cellStyle name="Millares 2 6 2 2 3 2 2 3 2 2" xfId="35514" xr:uid="{9C933C60-A095-41E4-B2FC-D3776CA4443F}"/>
    <cellStyle name="Millares 2 6 2 2 3 2 2 3 3" xfId="26762" xr:uid="{679BC235-A35F-4DCB-8F15-333F23FEF49B}"/>
    <cellStyle name="Millares 2 6 2 2 3 2 2 4" xfId="13633" xr:uid="{00000000-0005-0000-0000-0000A1270000}"/>
    <cellStyle name="Millares 2 6 2 2 3 2 2 4 2" xfId="31138" xr:uid="{430C043D-57B5-4B11-BEB4-A9D7BAECDCCA}"/>
    <cellStyle name="Millares 2 6 2 2 3 2 2 5" xfId="22386" xr:uid="{58D7A55B-95AC-4347-88F4-74F465685158}"/>
    <cellStyle name="Millares 2 6 2 2 3 2 3" xfId="5973" xr:uid="{00000000-0005-0000-0000-0000A2270000}"/>
    <cellStyle name="Millares 2 6 2 2 3 2 3 2" xfId="10350" xr:uid="{00000000-0005-0000-0000-0000A3270000}"/>
    <cellStyle name="Millares 2 6 2 2 3 2 3 2 2" xfId="19103" xr:uid="{00000000-0005-0000-0000-0000A4270000}"/>
    <cellStyle name="Millares 2 6 2 2 3 2 3 2 2 2" xfId="36608" xr:uid="{00E4BCA8-C776-499A-9E2B-CF0580219997}"/>
    <cellStyle name="Millares 2 6 2 2 3 2 3 2 3" xfId="27856" xr:uid="{67B1D397-D936-4CB1-8582-E5AB2CCF51DC}"/>
    <cellStyle name="Millares 2 6 2 2 3 2 3 3" xfId="14727" xr:uid="{00000000-0005-0000-0000-0000A5270000}"/>
    <cellStyle name="Millares 2 6 2 2 3 2 3 3 2" xfId="32232" xr:uid="{7D68EF31-C9A2-42E0-9F45-DF2F2756613E}"/>
    <cellStyle name="Millares 2 6 2 2 3 2 3 4" xfId="23480" xr:uid="{170D8929-64BE-4971-AB16-AE85B4BFB85F}"/>
    <cellStyle name="Millares 2 6 2 2 3 2 4" xfId="8162" xr:uid="{00000000-0005-0000-0000-0000A6270000}"/>
    <cellStyle name="Millares 2 6 2 2 3 2 4 2" xfId="16915" xr:uid="{00000000-0005-0000-0000-0000A7270000}"/>
    <cellStyle name="Millares 2 6 2 2 3 2 4 2 2" xfId="34420" xr:uid="{29938C13-B0F6-4DE5-A85A-81BF4596143A}"/>
    <cellStyle name="Millares 2 6 2 2 3 2 4 3" xfId="25668" xr:uid="{86C8C361-9FD5-4513-BD0F-9B8A48819242}"/>
    <cellStyle name="Millares 2 6 2 2 3 2 5" xfId="12539" xr:uid="{00000000-0005-0000-0000-0000A8270000}"/>
    <cellStyle name="Millares 2 6 2 2 3 2 5 2" xfId="30044" xr:uid="{E2F5502B-73C6-452D-AAA2-7F4B189A6A84}"/>
    <cellStyle name="Millares 2 6 2 2 3 2 6" xfId="21292" xr:uid="{7BF22BF9-6C76-4CBE-8926-DB71BBE9508E}"/>
    <cellStyle name="Millares 2 6 2 2 3 3" xfId="4330" xr:uid="{00000000-0005-0000-0000-0000A9270000}"/>
    <cellStyle name="Millares 2 6 2 2 3 3 2" xfId="6519" xr:uid="{00000000-0005-0000-0000-0000AA270000}"/>
    <cellStyle name="Millares 2 6 2 2 3 3 2 2" xfId="10896" xr:uid="{00000000-0005-0000-0000-0000AB270000}"/>
    <cellStyle name="Millares 2 6 2 2 3 3 2 2 2" xfId="19649" xr:uid="{00000000-0005-0000-0000-0000AC270000}"/>
    <cellStyle name="Millares 2 6 2 2 3 3 2 2 2 2" xfId="37154" xr:uid="{971FD363-3BE4-4DB7-B887-3B3EC1F482A5}"/>
    <cellStyle name="Millares 2 6 2 2 3 3 2 2 3" xfId="28402" xr:uid="{FD66E4DF-DA1B-4139-B42E-6DF37C5455EC}"/>
    <cellStyle name="Millares 2 6 2 2 3 3 2 3" xfId="15273" xr:uid="{00000000-0005-0000-0000-0000AD270000}"/>
    <cellStyle name="Millares 2 6 2 2 3 3 2 3 2" xfId="32778" xr:uid="{E453C9E4-E592-4A84-9F87-04D2B4F30139}"/>
    <cellStyle name="Millares 2 6 2 2 3 3 2 4" xfId="24026" xr:uid="{556366B9-C32E-42BA-9B5D-DA3E9F3CC4E8}"/>
    <cellStyle name="Millares 2 6 2 2 3 3 3" xfId="8708" xr:uid="{00000000-0005-0000-0000-0000AE270000}"/>
    <cellStyle name="Millares 2 6 2 2 3 3 3 2" xfId="17461" xr:uid="{00000000-0005-0000-0000-0000AF270000}"/>
    <cellStyle name="Millares 2 6 2 2 3 3 3 2 2" xfId="34966" xr:uid="{DE3168CB-2032-4C62-90E8-01C0ED7268CC}"/>
    <cellStyle name="Millares 2 6 2 2 3 3 3 3" xfId="26214" xr:uid="{BD3A0A9F-7826-4D10-9426-DE712C414D6C}"/>
    <cellStyle name="Millares 2 6 2 2 3 3 4" xfId="13085" xr:uid="{00000000-0005-0000-0000-0000B0270000}"/>
    <cellStyle name="Millares 2 6 2 2 3 3 4 2" xfId="30590" xr:uid="{718B23C9-136A-4D4D-B60D-A0A751480985}"/>
    <cellStyle name="Millares 2 6 2 2 3 3 5" xfId="21838" xr:uid="{BD198769-D506-4974-A7F9-B171E7DDA116}"/>
    <cellStyle name="Millares 2 6 2 2 3 4" xfId="5425" xr:uid="{00000000-0005-0000-0000-0000B1270000}"/>
    <cellStyle name="Millares 2 6 2 2 3 4 2" xfId="9802" xr:uid="{00000000-0005-0000-0000-0000B2270000}"/>
    <cellStyle name="Millares 2 6 2 2 3 4 2 2" xfId="18555" xr:uid="{00000000-0005-0000-0000-0000B3270000}"/>
    <cellStyle name="Millares 2 6 2 2 3 4 2 2 2" xfId="36060" xr:uid="{726D2159-28D2-4DB6-BF94-F501A2B78996}"/>
    <cellStyle name="Millares 2 6 2 2 3 4 2 3" xfId="27308" xr:uid="{CF62F6A7-42E3-4CFE-B314-F30D1F931E58}"/>
    <cellStyle name="Millares 2 6 2 2 3 4 3" xfId="14179" xr:uid="{00000000-0005-0000-0000-0000B4270000}"/>
    <cellStyle name="Millares 2 6 2 2 3 4 3 2" xfId="31684" xr:uid="{0A1EB3B4-F479-412B-A709-51A0B29B8F2B}"/>
    <cellStyle name="Millares 2 6 2 2 3 4 4" xfId="22932" xr:uid="{D58FEB89-CBAF-4621-9B5C-09C172519347}"/>
    <cellStyle name="Millares 2 6 2 2 3 5" xfId="7614" xr:uid="{00000000-0005-0000-0000-0000B5270000}"/>
    <cellStyle name="Millares 2 6 2 2 3 5 2" xfId="16367" xr:uid="{00000000-0005-0000-0000-0000B6270000}"/>
    <cellStyle name="Millares 2 6 2 2 3 5 2 2" xfId="33872" xr:uid="{74483B67-BEBA-467D-8889-62256274E8B6}"/>
    <cellStyle name="Millares 2 6 2 2 3 5 3" xfId="25120" xr:uid="{2FBF9F94-D993-4699-9E13-3B445DAEFEFF}"/>
    <cellStyle name="Millares 2 6 2 2 3 6" xfId="11991" xr:uid="{00000000-0005-0000-0000-0000B7270000}"/>
    <cellStyle name="Millares 2 6 2 2 3 6 2" xfId="29496" xr:uid="{2E9325A8-1804-4B94-AA42-3D12451C2D2B}"/>
    <cellStyle name="Millares 2 6 2 2 3 7" xfId="20744" xr:uid="{11360E50-422C-468A-97C4-3B027539554D}"/>
    <cellStyle name="Millares 2 6 2 2 4" xfId="3508" xr:uid="{00000000-0005-0000-0000-0000B8270000}"/>
    <cellStyle name="Millares 2 6 2 2 4 2" xfId="4604" xr:uid="{00000000-0005-0000-0000-0000B9270000}"/>
    <cellStyle name="Millares 2 6 2 2 4 2 2" xfId="6793" xr:uid="{00000000-0005-0000-0000-0000BA270000}"/>
    <cellStyle name="Millares 2 6 2 2 4 2 2 2" xfId="11170" xr:uid="{00000000-0005-0000-0000-0000BB270000}"/>
    <cellStyle name="Millares 2 6 2 2 4 2 2 2 2" xfId="19923" xr:uid="{00000000-0005-0000-0000-0000BC270000}"/>
    <cellStyle name="Millares 2 6 2 2 4 2 2 2 2 2" xfId="37428" xr:uid="{153B0C07-D4AB-4BC5-9D15-A41F14FD31E1}"/>
    <cellStyle name="Millares 2 6 2 2 4 2 2 2 3" xfId="28676" xr:uid="{891E355D-0421-4275-817C-F3B8351D88DC}"/>
    <cellStyle name="Millares 2 6 2 2 4 2 2 3" xfId="15547" xr:uid="{00000000-0005-0000-0000-0000BD270000}"/>
    <cellStyle name="Millares 2 6 2 2 4 2 2 3 2" xfId="33052" xr:uid="{4558B98B-F90C-4517-8DE3-976DB1A6A38D}"/>
    <cellStyle name="Millares 2 6 2 2 4 2 2 4" xfId="24300" xr:uid="{6C1F558A-9D80-4B1E-B03A-18C9DEFD69F0}"/>
    <cellStyle name="Millares 2 6 2 2 4 2 3" xfId="8982" xr:uid="{00000000-0005-0000-0000-0000BE270000}"/>
    <cellStyle name="Millares 2 6 2 2 4 2 3 2" xfId="17735" xr:uid="{00000000-0005-0000-0000-0000BF270000}"/>
    <cellStyle name="Millares 2 6 2 2 4 2 3 2 2" xfId="35240" xr:uid="{A288C7AA-95F1-4571-A5F5-7EB66FBFD683}"/>
    <cellStyle name="Millares 2 6 2 2 4 2 3 3" xfId="26488" xr:uid="{57F692C2-BB7F-4252-A4A8-FE59078AC375}"/>
    <cellStyle name="Millares 2 6 2 2 4 2 4" xfId="13359" xr:uid="{00000000-0005-0000-0000-0000C0270000}"/>
    <cellStyle name="Millares 2 6 2 2 4 2 4 2" xfId="30864" xr:uid="{A250632D-D797-4F43-B36A-1CDC0AFA8123}"/>
    <cellStyle name="Millares 2 6 2 2 4 2 5" xfId="22112" xr:uid="{2A2905B7-0670-4EF1-BEB3-DB54104C7C10}"/>
    <cellStyle name="Millares 2 6 2 2 4 3" xfId="5699" xr:uid="{00000000-0005-0000-0000-0000C1270000}"/>
    <cellStyle name="Millares 2 6 2 2 4 3 2" xfId="10076" xr:uid="{00000000-0005-0000-0000-0000C2270000}"/>
    <cellStyle name="Millares 2 6 2 2 4 3 2 2" xfId="18829" xr:uid="{00000000-0005-0000-0000-0000C3270000}"/>
    <cellStyle name="Millares 2 6 2 2 4 3 2 2 2" xfId="36334" xr:uid="{8833E7FA-0DB9-4F82-88F8-1A1FE44C4DD5}"/>
    <cellStyle name="Millares 2 6 2 2 4 3 2 3" xfId="27582" xr:uid="{8FEBB730-9CCB-400D-9C22-349E88FAFA71}"/>
    <cellStyle name="Millares 2 6 2 2 4 3 3" xfId="14453" xr:uid="{00000000-0005-0000-0000-0000C4270000}"/>
    <cellStyle name="Millares 2 6 2 2 4 3 3 2" xfId="31958" xr:uid="{926E2008-F65D-402C-A4D8-7E30283BD384}"/>
    <cellStyle name="Millares 2 6 2 2 4 3 4" xfId="23206" xr:uid="{2BDC9300-2CEE-4DDD-B1E8-B1B3F3D964AC}"/>
    <cellStyle name="Millares 2 6 2 2 4 4" xfId="7888" xr:uid="{00000000-0005-0000-0000-0000C5270000}"/>
    <cellStyle name="Millares 2 6 2 2 4 4 2" xfId="16641" xr:uid="{00000000-0005-0000-0000-0000C6270000}"/>
    <cellStyle name="Millares 2 6 2 2 4 4 2 2" xfId="34146" xr:uid="{FB67B922-D053-436E-B797-5889D1E5531C}"/>
    <cellStyle name="Millares 2 6 2 2 4 4 3" xfId="25394" xr:uid="{2A9A1C3D-D9C5-4DE6-91D8-4F82AC1B862C}"/>
    <cellStyle name="Millares 2 6 2 2 4 5" xfId="12265" xr:uid="{00000000-0005-0000-0000-0000C7270000}"/>
    <cellStyle name="Millares 2 6 2 2 4 5 2" xfId="29770" xr:uid="{2E6E9D9C-778C-4B24-BAE8-44E49FAB6AA3}"/>
    <cellStyle name="Millares 2 6 2 2 4 6" xfId="21018" xr:uid="{B96830CB-B11D-4DAF-83F3-393574A0731B}"/>
    <cellStyle name="Millares 2 6 2 2 5" xfId="4056" xr:uid="{00000000-0005-0000-0000-0000C8270000}"/>
    <cellStyle name="Millares 2 6 2 2 5 2" xfId="6245" xr:uid="{00000000-0005-0000-0000-0000C9270000}"/>
    <cellStyle name="Millares 2 6 2 2 5 2 2" xfId="10622" xr:uid="{00000000-0005-0000-0000-0000CA270000}"/>
    <cellStyle name="Millares 2 6 2 2 5 2 2 2" xfId="19375" xr:uid="{00000000-0005-0000-0000-0000CB270000}"/>
    <cellStyle name="Millares 2 6 2 2 5 2 2 2 2" xfId="36880" xr:uid="{BBAEADE4-4CCD-488E-96CD-7AC886AC0EA2}"/>
    <cellStyle name="Millares 2 6 2 2 5 2 2 3" xfId="28128" xr:uid="{117A1935-8CF1-47E3-9037-B9571FFBF047}"/>
    <cellStyle name="Millares 2 6 2 2 5 2 3" xfId="14999" xr:uid="{00000000-0005-0000-0000-0000CC270000}"/>
    <cellStyle name="Millares 2 6 2 2 5 2 3 2" xfId="32504" xr:uid="{1EF18113-C5D3-4D8A-A22D-5621BEDC0C90}"/>
    <cellStyle name="Millares 2 6 2 2 5 2 4" xfId="23752" xr:uid="{40C86A15-C800-4C4C-BFC6-D0D239692814}"/>
    <cellStyle name="Millares 2 6 2 2 5 3" xfId="8434" xr:uid="{00000000-0005-0000-0000-0000CD270000}"/>
    <cellStyle name="Millares 2 6 2 2 5 3 2" xfId="17187" xr:uid="{00000000-0005-0000-0000-0000CE270000}"/>
    <cellStyle name="Millares 2 6 2 2 5 3 2 2" xfId="34692" xr:uid="{7062CABE-8706-4D5F-8359-D9D8811FF946}"/>
    <cellStyle name="Millares 2 6 2 2 5 3 3" xfId="25940" xr:uid="{6C0ED54C-8BE9-4FD2-88DD-1C207B24732D}"/>
    <cellStyle name="Millares 2 6 2 2 5 4" xfId="12811" xr:uid="{00000000-0005-0000-0000-0000CF270000}"/>
    <cellStyle name="Millares 2 6 2 2 5 4 2" xfId="30316" xr:uid="{8EDB757C-BDDB-42C7-A5AC-707B2AF4EB84}"/>
    <cellStyle name="Millares 2 6 2 2 5 5" xfId="21564" xr:uid="{F0A85C4F-F7D3-40CD-B06F-38FA5CC30DFF}"/>
    <cellStyle name="Millares 2 6 2 2 6" xfId="5151" xr:uid="{00000000-0005-0000-0000-0000D0270000}"/>
    <cellStyle name="Millares 2 6 2 2 6 2" xfId="9528" xr:uid="{00000000-0005-0000-0000-0000D1270000}"/>
    <cellStyle name="Millares 2 6 2 2 6 2 2" xfId="18281" xr:uid="{00000000-0005-0000-0000-0000D2270000}"/>
    <cellStyle name="Millares 2 6 2 2 6 2 2 2" xfId="35786" xr:uid="{C209A3F0-0FD0-469C-ADF3-1E9C545E4ED8}"/>
    <cellStyle name="Millares 2 6 2 2 6 2 3" xfId="27034" xr:uid="{A436DF22-7739-4392-B98C-7DE88D799E1A}"/>
    <cellStyle name="Millares 2 6 2 2 6 3" xfId="13905" xr:uid="{00000000-0005-0000-0000-0000D3270000}"/>
    <cellStyle name="Millares 2 6 2 2 6 3 2" xfId="31410" xr:uid="{8492A28E-1292-4397-92DA-35B7EC29DD1F}"/>
    <cellStyle name="Millares 2 6 2 2 6 4" xfId="22658" xr:uid="{F3985FA5-6C21-455B-988D-7D6383BA2E07}"/>
    <cellStyle name="Millares 2 6 2 2 7" xfId="7340" xr:uid="{00000000-0005-0000-0000-0000D4270000}"/>
    <cellStyle name="Millares 2 6 2 2 7 2" xfId="16093" xr:uid="{00000000-0005-0000-0000-0000D5270000}"/>
    <cellStyle name="Millares 2 6 2 2 7 2 2" xfId="33598" xr:uid="{204EA3FE-D156-48FB-9D15-FFF6969B6FF8}"/>
    <cellStyle name="Millares 2 6 2 2 7 3" xfId="24846" xr:uid="{EE4F58F2-B447-4085-8DCB-463991269272}"/>
    <cellStyle name="Millares 2 6 2 2 8" xfId="11717" xr:uid="{00000000-0005-0000-0000-0000D6270000}"/>
    <cellStyle name="Millares 2 6 2 2 8 2" xfId="29222" xr:uid="{CACC124C-418F-42FD-92AD-C9824D7A0973}"/>
    <cellStyle name="Millares 2 6 2 2 9" xfId="20470" xr:uid="{87B983EB-6C81-40B5-97A8-AFD76BFD368E}"/>
    <cellStyle name="Millares 2 6 2 3" xfId="3008" xr:uid="{00000000-0005-0000-0000-0000D7270000}"/>
    <cellStyle name="Millares 2 6 2 3 2" xfId="3284" xr:uid="{00000000-0005-0000-0000-0000D8270000}"/>
    <cellStyle name="Millares 2 6 2 3 2 2" xfId="3837" xr:uid="{00000000-0005-0000-0000-0000D9270000}"/>
    <cellStyle name="Millares 2 6 2 3 2 2 2" xfId="4933" xr:uid="{00000000-0005-0000-0000-0000DA270000}"/>
    <cellStyle name="Millares 2 6 2 3 2 2 2 2" xfId="7122" xr:uid="{00000000-0005-0000-0000-0000DB270000}"/>
    <cellStyle name="Millares 2 6 2 3 2 2 2 2 2" xfId="11499" xr:uid="{00000000-0005-0000-0000-0000DC270000}"/>
    <cellStyle name="Millares 2 6 2 3 2 2 2 2 2 2" xfId="20252" xr:uid="{00000000-0005-0000-0000-0000DD270000}"/>
    <cellStyle name="Millares 2 6 2 3 2 2 2 2 2 2 2" xfId="37757" xr:uid="{E0DDB331-C72A-4E55-BE32-49B37EA3570C}"/>
    <cellStyle name="Millares 2 6 2 3 2 2 2 2 2 3" xfId="29005" xr:uid="{2A7BF369-CE48-4E7F-89C5-A641B12DD855}"/>
    <cellStyle name="Millares 2 6 2 3 2 2 2 2 3" xfId="15876" xr:uid="{00000000-0005-0000-0000-0000DE270000}"/>
    <cellStyle name="Millares 2 6 2 3 2 2 2 2 3 2" xfId="33381" xr:uid="{9CAE9BF4-9641-4BD7-9ABA-B64ADE149928}"/>
    <cellStyle name="Millares 2 6 2 3 2 2 2 2 4" xfId="24629" xr:uid="{C596DB97-4E99-43F3-80C5-CA0A936A49E7}"/>
    <cellStyle name="Millares 2 6 2 3 2 2 2 3" xfId="9311" xr:uid="{00000000-0005-0000-0000-0000DF270000}"/>
    <cellStyle name="Millares 2 6 2 3 2 2 2 3 2" xfId="18064" xr:uid="{00000000-0005-0000-0000-0000E0270000}"/>
    <cellStyle name="Millares 2 6 2 3 2 2 2 3 2 2" xfId="35569" xr:uid="{B42C57F0-1760-486A-A74A-8BD81583D510}"/>
    <cellStyle name="Millares 2 6 2 3 2 2 2 3 3" xfId="26817" xr:uid="{2FDCA0DE-7E2D-402E-8EE5-A25BC273BD99}"/>
    <cellStyle name="Millares 2 6 2 3 2 2 2 4" xfId="13688" xr:uid="{00000000-0005-0000-0000-0000E1270000}"/>
    <cellStyle name="Millares 2 6 2 3 2 2 2 4 2" xfId="31193" xr:uid="{F2A4CB14-0EE8-438A-A1C6-69FFF6B66B24}"/>
    <cellStyle name="Millares 2 6 2 3 2 2 2 5" xfId="22441" xr:uid="{1D8B233A-7851-4495-8F85-910AB32EEB1F}"/>
    <cellStyle name="Millares 2 6 2 3 2 2 3" xfId="6028" xr:uid="{00000000-0005-0000-0000-0000E2270000}"/>
    <cellStyle name="Millares 2 6 2 3 2 2 3 2" xfId="10405" xr:uid="{00000000-0005-0000-0000-0000E3270000}"/>
    <cellStyle name="Millares 2 6 2 3 2 2 3 2 2" xfId="19158" xr:uid="{00000000-0005-0000-0000-0000E4270000}"/>
    <cellStyle name="Millares 2 6 2 3 2 2 3 2 2 2" xfId="36663" xr:uid="{9F8C39D1-5892-4E9A-855F-F2A4230ACC50}"/>
    <cellStyle name="Millares 2 6 2 3 2 2 3 2 3" xfId="27911" xr:uid="{182CD7D4-FCF5-42E9-AF00-B73A2285F043}"/>
    <cellStyle name="Millares 2 6 2 3 2 2 3 3" xfId="14782" xr:uid="{00000000-0005-0000-0000-0000E5270000}"/>
    <cellStyle name="Millares 2 6 2 3 2 2 3 3 2" xfId="32287" xr:uid="{2CE99CDE-431F-4C21-BF5D-52A83B6C0D9F}"/>
    <cellStyle name="Millares 2 6 2 3 2 2 3 4" xfId="23535" xr:uid="{6C7758AF-04DD-4DE9-BA22-356CDF3FF1C6}"/>
    <cellStyle name="Millares 2 6 2 3 2 2 4" xfId="8217" xr:uid="{00000000-0005-0000-0000-0000E6270000}"/>
    <cellStyle name="Millares 2 6 2 3 2 2 4 2" xfId="16970" xr:uid="{00000000-0005-0000-0000-0000E7270000}"/>
    <cellStyle name="Millares 2 6 2 3 2 2 4 2 2" xfId="34475" xr:uid="{A8F455F2-34F5-4586-A7E8-F5BDE1BE9A37}"/>
    <cellStyle name="Millares 2 6 2 3 2 2 4 3" xfId="25723" xr:uid="{B4A7BFE9-94C3-49B0-9680-D99F342B73E6}"/>
    <cellStyle name="Millares 2 6 2 3 2 2 5" xfId="12594" xr:uid="{00000000-0005-0000-0000-0000E8270000}"/>
    <cellStyle name="Millares 2 6 2 3 2 2 5 2" xfId="30099" xr:uid="{24AF309E-F3E6-4DCF-8AD4-C4333488FB66}"/>
    <cellStyle name="Millares 2 6 2 3 2 2 6" xfId="21347" xr:uid="{240EA9F7-3282-42E1-9668-F5EEF2DDCD75}"/>
    <cellStyle name="Millares 2 6 2 3 2 3" xfId="4385" xr:uid="{00000000-0005-0000-0000-0000E9270000}"/>
    <cellStyle name="Millares 2 6 2 3 2 3 2" xfId="6574" xr:uid="{00000000-0005-0000-0000-0000EA270000}"/>
    <cellStyle name="Millares 2 6 2 3 2 3 2 2" xfId="10951" xr:uid="{00000000-0005-0000-0000-0000EB270000}"/>
    <cellStyle name="Millares 2 6 2 3 2 3 2 2 2" xfId="19704" xr:uid="{00000000-0005-0000-0000-0000EC270000}"/>
    <cellStyle name="Millares 2 6 2 3 2 3 2 2 2 2" xfId="37209" xr:uid="{26A352A0-8B08-4858-A02F-F47297F46366}"/>
    <cellStyle name="Millares 2 6 2 3 2 3 2 2 3" xfId="28457" xr:uid="{682C705A-AD56-40CD-81C9-40B759F43799}"/>
    <cellStyle name="Millares 2 6 2 3 2 3 2 3" xfId="15328" xr:uid="{00000000-0005-0000-0000-0000ED270000}"/>
    <cellStyle name="Millares 2 6 2 3 2 3 2 3 2" xfId="32833" xr:uid="{78E5D4BE-79BC-4F17-9CD5-97456FAA0434}"/>
    <cellStyle name="Millares 2 6 2 3 2 3 2 4" xfId="24081" xr:uid="{690F2A3C-8E7D-41AC-B2F8-3020E37CF79B}"/>
    <cellStyle name="Millares 2 6 2 3 2 3 3" xfId="8763" xr:uid="{00000000-0005-0000-0000-0000EE270000}"/>
    <cellStyle name="Millares 2 6 2 3 2 3 3 2" xfId="17516" xr:uid="{00000000-0005-0000-0000-0000EF270000}"/>
    <cellStyle name="Millares 2 6 2 3 2 3 3 2 2" xfId="35021" xr:uid="{BE9469A9-D074-4E51-B698-02C8131E52FE}"/>
    <cellStyle name="Millares 2 6 2 3 2 3 3 3" xfId="26269" xr:uid="{890CB3FC-879E-4EA2-9957-224318CA22BC}"/>
    <cellStyle name="Millares 2 6 2 3 2 3 4" xfId="13140" xr:uid="{00000000-0005-0000-0000-0000F0270000}"/>
    <cellStyle name="Millares 2 6 2 3 2 3 4 2" xfId="30645" xr:uid="{91F902C6-DE82-4F4D-960E-8BECEF1932EF}"/>
    <cellStyle name="Millares 2 6 2 3 2 3 5" xfId="21893" xr:uid="{1AB393B9-06BD-4D7A-82F9-3380DA9572AA}"/>
    <cellStyle name="Millares 2 6 2 3 2 4" xfId="5480" xr:uid="{00000000-0005-0000-0000-0000F1270000}"/>
    <cellStyle name="Millares 2 6 2 3 2 4 2" xfId="9857" xr:uid="{00000000-0005-0000-0000-0000F2270000}"/>
    <cellStyle name="Millares 2 6 2 3 2 4 2 2" xfId="18610" xr:uid="{00000000-0005-0000-0000-0000F3270000}"/>
    <cellStyle name="Millares 2 6 2 3 2 4 2 2 2" xfId="36115" xr:uid="{5C8BBA16-1E68-4AC6-A1C6-F4B13913C91D}"/>
    <cellStyle name="Millares 2 6 2 3 2 4 2 3" xfId="27363" xr:uid="{34B7A821-1349-414E-AC1B-1ED50B63D8B6}"/>
    <cellStyle name="Millares 2 6 2 3 2 4 3" xfId="14234" xr:uid="{00000000-0005-0000-0000-0000F4270000}"/>
    <cellStyle name="Millares 2 6 2 3 2 4 3 2" xfId="31739" xr:uid="{E87DA12A-2BCB-499C-A921-971AD7CEA261}"/>
    <cellStyle name="Millares 2 6 2 3 2 4 4" xfId="22987" xr:uid="{F29F6726-6232-4459-B561-6BB9E65C2FE6}"/>
    <cellStyle name="Millares 2 6 2 3 2 5" xfId="7669" xr:uid="{00000000-0005-0000-0000-0000F5270000}"/>
    <cellStyle name="Millares 2 6 2 3 2 5 2" xfId="16422" xr:uid="{00000000-0005-0000-0000-0000F6270000}"/>
    <cellStyle name="Millares 2 6 2 3 2 5 2 2" xfId="33927" xr:uid="{A23EFC64-C2F4-4F34-A205-53CCD77236E3}"/>
    <cellStyle name="Millares 2 6 2 3 2 5 3" xfId="25175" xr:uid="{C0FC5563-CD0D-4BAD-A692-E35E53EE2AB7}"/>
    <cellStyle name="Millares 2 6 2 3 2 6" xfId="12046" xr:uid="{00000000-0005-0000-0000-0000F7270000}"/>
    <cellStyle name="Millares 2 6 2 3 2 6 2" xfId="29551" xr:uid="{CD1E6400-82CE-4875-BC3F-4EEF037F4459}"/>
    <cellStyle name="Millares 2 6 2 3 2 7" xfId="20799" xr:uid="{F7E49274-A7CF-4796-84DD-534786565292}"/>
    <cellStyle name="Millares 2 6 2 3 3" xfId="3563" xr:uid="{00000000-0005-0000-0000-0000F8270000}"/>
    <cellStyle name="Millares 2 6 2 3 3 2" xfId="4659" xr:uid="{00000000-0005-0000-0000-0000F9270000}"/>
    <cellStyle name="Millares 2 6 2 3 3 2 2" xfId="6848" xr:uid="{00000000-0005-0000-0000-0000FA270000}"/>
    <cellStyle name="Millares 2 6 2 3 3 2 2 2" xfId="11225" xr:uid="{00000000-0005-0000-0000-0000FB270000}"/>
    <cellStyle name="Millares 2 6 2 3 3 2 2 2 2" xfId="19978" xr:uid="{00000000-0005-0000-0000-0000FC270000}"/>
    <cellStyle name="Millares 2 6 2 3 3 2 2 2 2 2" xfId="37483" xr:uid="{DC8E7DA9-ED2A-4D5F-ACC1-0CA3D39B9719}"/>
    <cellStyle name="Millares 2 6 2 3 3 2 2 2 3" xfId="28731" xr:uid="{F9AF4888-B728-4A78-A951-8071533FBCE7}"/>
    <cellStyle name="Millares 2 6 2 3 3 2 2 3" xfId="15602" xr:uid="{00000000-0005-0000-0000-0000FD270000}"/>
    <cellStyle name="Millares 2 6 2 3 3 2 2 3 2" xfId="33107" xr:uid="{BF04A0B1-C827-4AAC-8E7F-FE5FECB3737F}"/>
    <cellStyle name="Millares 2 6 2 3 3 2 2 4" xfId="24355" xr:uid="{7CF7991E-47D9-4DA2-8D7A-102DAD36D43D}"/>
    <cellStyle name="Millares 2 6 2 3 3 2 3" xfId="9037" xr:uid="{00000000-0005-0000-0000-0000FE270000}"/>
    <cellStyle name="Millares 2 6 2 3 3 2 3 2" xfId="17790" xr:uid="{00000000-0005-0000-0000-0000FF270000}"/>
    <cellStyle name="Millares 2 6 2 3 3 2 3 2 2" xfId="35295" xr:uid="{17B0735E-41EB-4DA7-BD18-89329B8E8276}"/>
    <cellStyle name="Millares 2 6 2 3 3 2 3 3" xfId="26543" xr:uid="{E4F322AC-E0B4-4811-A864-9BE8FF4A68A9}"/>
    <cellStyle name="Millares 2 6 2 3 3 2 4" xfId="13414" xr:uid="{00000000-0005-0000-0000-000000280000}"/>
    <cellStyle name="Millares 2 6 2 3 3 2 4 2" xfId="30919" xr:uid="{0723E534-6531-425E-A634-6852618D48DF}"/>
    <cellStyle name="Millares 2 6 2 3 3 2 5" xfId="22167" xr:uid="{326AE00D-588B-404B-B0EB-1FBCE6438260}"/>
    <cellStyle name="Millares 2 6 2 3 3 3" xfId="5754" xr:uid="{00000000-0005-0000-0000-000001280000}"/>
    <cellStyle name="Millares 2 6 2 3 3 3 2" xfId="10131" xr:uid="{00000000-0005-0000-0000-000002280000}"/>
    <cellStyle name="Millares 2 6 2 3 3 3 2 2" xfId="18884" xr:uid="{00000000-0005-0000-0000-000003280000}"/>
    <cellStyle name="Millares 2 6 2 3 3 3 2 2 2" xfId="36389" xr:uid="{52556342-EDE5-42BF-930A-95B29B18F66E}"/>
    <cellStyle name="Millares 2 6 2 3 3 3 2 3" xfId="27637" xr:uid="{1900C11F-99FC-4496-B864-D11F99FD133E}"/>
    <cellStyle name="Millares 2 6 2 3 3 3 3" xfId="14508" xr:uid="{00000000-0005-0000-0000-000004280000}"/>
    <cellStyle name="Millares 2 6 2 3 3 3 3 2" xfId="32013" xr:uid="{66B3E859-A182-4149-8D91-B35665117951}"/>
    <cellStyle name="Millares 2 6 2 3 3 3 4" xfId="23261" xr:uid="{96D60BA0-CC09-41EA-96BB-C7D5371621F6}"/>
    <cellStyle name="Millares 2 6 2 3 3 4" xfId="7943" xr:uid="{00000000-0005-0000-0000-000005280000}"/>
    <cellStyle name="Millares 2 6 2 3 3 4 2" xfId="16696" xr:uid="{00000000-0005-0000-0000-000006280000}"/>
    <cellStyle name="Millares 2 6 2 3 3 4 2 2" xfId="34201" xr:uid="{1135DCF7-ECE4-43F0-982A-C4360947EC81}"/>
    <cellStyle name="Millares 2 6 2 3 3 4 3" xfId="25449" xr:uid="{394A6DBC-1095-40B3-839E-5EEC1C161673}"/>
    <cellStyle name="Millares 2 6 2 3 3 5" xfId="12320" xr:uid="{00000000-0005-0000-0000-000007280000}"/>
    <cellStyle name="Millares 2 6 2 3 3 5 2" xfId="29825" xr:uid="{408DD4F4-B532-4FDC-8278-9C8F2CABFF6D}"/>
    <cellStyle name="Millares 2 6 2 3 3 6" xfId="21073" xr:uid="{93D5F288-A9DA-436F-BF43-683B86F25414}"/>
    <cellStyle name="Millares 2 6 2 3 4" xfId="4111" xr:uid="{00000000-0005-0000-0000-000008280000}"/>
    <cellStyle name="Millares 2 6 2 3 4 2" xfId="6300" xr:uid="{00000000-0005-0000-0000-000009280000}"/>
    <cellStyle name="Millares 2 6 2 3 4 2 2" xfId="10677" xr:uid="{00000000-0005-0000-0000-00000A280000}"/>
    <cellStyle name="Millares 2 6 2 3 4 2 2 2" xfId="19430" xr:uid="{00000000-0005-0000-0000-00000B280000}"/>
    <cellStyle name="Millares 2 6 2 3 4 2 2 2 2" xfId="36935" xr:uid="{EEC5A82A-2F1D-48D2-BEBE-742EECE756FA}"/>
    <cellStyle name="Millares 2 6 2 3 4 2 2 3" xfId="28183" xr:uid="{B9F3FEDC-2B0D-4D5F-B7E3-56702BEE5C05}"/>
    <cellStyle name="Millares 2 6 2 3 4 2 3" xfId="15054" xr:uid="{00000000-0005-0000-0000-00000C280000}"/>
    <cellStyle name="Millares 2 6 2 3 4 2 3 2" xfId="32559" xr:uid="{57EC891C-071E-4405-8ACA-7F454F7BE801}"/>
    <cellStyle name="Millares 2 6 2 3 4 2 4" xfId="23807" xr:uid="{AD4E331F-93ED-41DD-A86D-4400B2F65B6A}"/>
    <cellStyle name="Millares 2 6 2 3 4 3" xfId="8489" xr:uid="{00000000-0005-0000-0000-00000D280000}"/>
    <cellStyle name="Millares 2 6 2 3 4 3 2" xfId="17242" xr:uid="{00000000-0005-0000-0000-00000E280000}"/>
    <cellStyle name="Millares 2 6 2 3 4 3 2 2" xfId="34747" xr:uid="{9A46BDF6-0F31-436C-9216-AE6BC59CCC31}"/>
    <cellStyle name="Millares 2 6 2 3 4 3 3" xfId="25995" xr:uid="{B90E499E-F917-40BA-9AD9-F862F65838C3}"/>
    <cellStyle name="Millares 2 6 2 3 4 4" xfId="12866" xr:uid="{00000000-0005-0000-0000-00000F280000}"/>
    <cellStyle name="Millares 2 6 2 3 4 4 2" xfId="30371" xr:uid="{DAD9EEF2-1C11-403A-A6EC-06CD9B3660F7}"/>
    <cellStyle name="Millares 2 6 2 3 4 5" xfId="21619" xr:uid="{CA5308F2-F468-40A1-AD8B-F8F0ABC69BBD}"/>
    <cellStyle name="Millares 2 6 2 3 5" xfId="5206" xr:uid="{00000000-0005-0000-0000-000010280000}"/>
    <cellStyle name="Millares 2 6 2 3 5 2" xfId="9583" xr:uid="{00000000-0005-0000-0000-000011280000}"/>
    <cellStyle name="Millares 2 6 2 3 5 2 2" xfId="18336" xr:uid="{00000000-0005-0000-0000-000012280000}"/>
    <cellStyle name="Millares 2 6 2 3 5 2 2 2" xfId="35841" xr:uid="{E66AD9F3-606F-4BA2-B7B5-DFAA30C641BB}"/>
    <cellStyle name="Millares 2 6 2 3 5 2 3" xfId="27089" xr:uid="{06612B27-0043-44EA-8ECE-38F3827A6910}"/>
    <cellStyle name="Millares 2 6 2 3 5 3" xfId="13960" xr:uid="{00000000-0005-0000-0000-000013280000}"/>
    <cellStyle name="Millares 2 6 2 3 5 3 2" xfId="31465" xr:uid="{F103295A-5D8D-4FE0-82A7-F698967F966B}"/>
    <cellStyle name="Millares 2 6 2 3 5 4" xfId="22713" xr:uid="{F9581787-E329-4273-983E-ABA1BF2546B6}"/>
    <cellStyle name="Millares 2 6 2 3 6" xfId="7395" xr:uid="{00000000-0005-0000-0000-000014280000}"/>
    <cellStyle name="Millares 2 6 2 3 6 2" xfId="16148" xr:uid="{00000000-0005-0000-0000-000015280000}"/>
    <cellStyle name="Millares 2 6 2 3 6 2 2" xfId="33653" xr:uid="{F5FFA8F5-BEAD-4463-BA80-4110B9D299A9}"/>
    <cellStyle name="Millares 2 6 2 3 6 3" xfId="24901" xr:uid="{AA01BFA1-4CD8-4ECE-B55D-43570834952C}"/>
    <cellStyle name="Millares 2 6 2 3 7" xfId="11772" xr:uid="{00000000-0005-0000-0000-000016280000}"/>
    <cellStyle name="Millares 2 6 2 3 7 2" xfId="29277" xr:uid="{3306D754-8A45-42AE-AA6D-A642D052D404}"/>
    <cellStyle name="Millares 2 6 2 3 8" xfId="20525" xr:uid="{0CA81D60-4BBA-432E-A7C5-DA896099D1D2}"/>
    <cellStyle name="Millares 2 6 2 4" xfId="2895" xr:uid="{00000000-0005-0000-0000-000017280000}"/>
    <cellStyle name="Millares 2 6 2 4 2" xfId="3174" xr:uid="{00000000-0005-0000-0000-000018280000}"/>
    <cellStyle name="Millares 2 6 2 4 2 2" xfId="3727" xr:uid="{00000000-0005-0000-0000-000019280000}"/>
    <cellStyle name="Millares 2 6 2 4 2 2 2" xfId="4823" xr:uid="{00000000-0005-0000-0000-00001A280000}"/>
    <cellStyle name="Millares 2 6 2 4 2 2 2 2" xfId="7012" xr:uid="{00000000-0005-0000-0000-00001B280000}"/>
    <cellStyle name="Millares 2 6 2 4 2 2 2 2 2" xfId="11389" xr:uid="{00000000-0005-0000-0000-00001C280000}"/>
    <cellStyle name="Millares 2 6 2 4 2 2 2 2 2 2" xfId="20142" xr:uid="{00000000-0005-0000-0000-00001D280000}"/>
    <cellStyle name="Millares 2 6 2 4 2 2 2 2 2 2 2" xfId="37647" xr:uid="{FF573618-1218-4476-92E9-397CE1438299}"/>
    <cellStyle name="Millares 2 6 2 4 2 2 2 2 2 3" xfId="28895" xr:uid="{C39C2B4D-48F9-4958-8FA8-FAF3437CD1B4}"/>
    <cellStyle name="Millares 2 6 2 4 2 2 2 2 3" xfId="15766" xr:uid="{00000000-0005-0000-0000-00001E280000}"/>
    <cellStyle name="Millares 2 6 2 4 2 2 2 2 3 2" xfId="33271" xr:uid="{8AF1DA99-72BD-433C-9D02-3C960F97EF2F}"/>
    <cellStyle name="Millares 2 6 2 4 2 2 2 2 4" xfId="24519" xr:uid="{FB74231C-073C-4D49-93FF-107EDF9E6432}"/>
    <cellStyle name="Millares 2 6 2 4 2 2 2 3" xfId="9201" xr:uid="{00000000-0005-0000-0000-00001F280000}"/>
    <cellStyle name="Millares 2 6 2 4 2 2 2 3 2" xfId="17954" xr:uid="{00000000-0005-0000-0000-000020280000}"/>
    <cellStyle name="Millares 2 6 2 4 2 2 2 3 2 2" xfId="35459" xr:uid="{FEA88D0B-66FA-41F8-A51E-1CBF5583499B}"/>
    <cellStyle name="Millares 2 6 2 4 2 2 2 3 3" xfId="26707" xr:uid="{7C4D1436-D650-4783-B8D4-677D98103FA2}"/>
    <cellStyle name="Millares 2 6 2 4 2 2 2 4" xfId="13578" xr:uid="{00000000-0005-0000-0000-000021280000}"/>
    <cellStyle name="Millares 2 6 2 4 2 2 2 4 2" xfId="31083" xr:uid="{A8974C71-7D86-410C-8322-147DC7DF79D6}"/>
    <cellStyle name="Millares 2 6 2 4 2 2 2 5" xfId="22331" xr:uid="{7AA19CA8-4A9C-4A21-9117-82DA47CC7B30}"/>
    <cellStyle name="Millares 2 6 2 4 2 2 3" xfId="5918" xr:uid="{00000000-0005-0000-0000-000022280000}"/>
    <cellStyle name="Millares 2 6 2 4 2 2 3 2" xfId="10295" xr:uid="{00000000-0005-0000-0000-000023280000}"/>
    <cellStyle name="Millares 2 6 2 4 2 2 3 2 2" xfId="19048" xr:uid="{00000000-0005-0000-0000-000024280000}"/>
    <cellStyle name="Millares 2 6 2 4 2 2 3 2 2 2" xfId="36553" xr:uid="{C9E8EE2A-11F0-4C8F-9D89-8E56A55EF439}"/>
    <cellStyle name="Millares 2 6 2 4 2 2 3 2 3" xfId="27801" xr:uid="{0D9F36F5-A23D-4A56-8A96-BBB8B7D13DB9}"/>
    <cellStyle name="Millares 2 6 2 4 2 2 3 3" xfId="14672" xr:uid="{00000000-0005-0000-0000-000025280000}"/>
    <cellStyle name="Millares 2 6 2 4 2 2 3 3 2" xfId="32177" xr:uid="{F18E690A-725C-4D36-9BFC-9EB272D5D278}"/>
    <cellStyle name="Millares 2 6 2 4 2 2 3 4" xfId="23425" xr:uid="{50E61489-71F2-45AD-B7CB-B67D2A03EAE6}"/>
    <cellStyle name="Millares 2 6 2 4 2 2 4" xfId="8107" xr:uid="{00000000-0005-0000-0000-000026280000}"/>
    <cellStyle name="Millares 2 6 2 4 2 2 4 2" xfId="16860" xr:uid="{00000000-0005-0000-0000-000027280000}"/>
    <cellStyle name="Millares 2 6 2 4 2 2 4 2 2" xfId="34365" xr:uid="{BB3DF08C-19AF-4D84-ACD7-16328A837DD6}"/>
    <cellStyle name="Millares 2 6 2 4 2 2 4 3" xfId="25613" xr:uid="{0B57E09B-9C62-43CC-9FC2-E095CE0D2B50}"/>
    <cellStyle name="Millares 2 6 2 4 2 2 5" xfId="12484" xr:uid="{00000000-0005-0000-0000-000028280000}"/>
    <cellStyle name="Millares 2 6 2 4 2 2 5 2" xfId="29989" xr:uid="{96BF7A3C-A37B-47C3-A078-7E6C2752D06A}"/>
    <cellStyle name="Millares 2 6 2 4 2 2 6" xfId="21237" xr:uid="{226CD806-1628-4BFE-B7D8-AB32B0904D2C}"/>
    <cellStyle name="Millares 2 6 2 4 2 3" xfId="4275" xr:uid="{00000000-0005-0000-0000-000029280000}"/>
    <cellStyle name="Millares 2 6 2 4 2 3 2" xfId="6464" xr:uid="{00000000-0005-0000-0000-00002A280000}"/>
    <cellStyle name="Millares 2 6 2 4 2 3 2 2" xfId="10841" xr:uid="{00000000-0005-0000-0000-00002B280000}"/>
    <cellStyle name="Millares 2 6 2 4 2 3 2 2 2" xfId="19594" xr:uid="{00000000-0005-0000-0000-00002C280000}"/>
    <cellStyle name="Millares 2 6 2 4 2 3 2 2 2 2" xfId="37099" xr:uid="{905D8D14-7D90-466B-B43F-F025E50A5B0A}"/>
    <cellStyle name="Millares 2 6 2 4 2 3 2 2 3" xfId="28347" xr:uid="{79461A18-E2FE-428F-A0D4-CD2DE1FDCA6F}"/>
    <cellStyle name="Millares 2 6 2 4 2 3 2 3" xfId="15218" xr:uid="{00000000-0005-0000-0000-00002D280000}"/>
    <cellStyle name="Millares 2 6 2 4 2 3 2 3 2" xfId="32723" xr:uid="{8B2D05DF-97F1-4219-A0B0-9A41EBACA61F}"/>
    <cellStyle name="Millares 2 6 2 4 2 3 2 4" xfId="23971" xr:uid="{FDCB725F-D3CE-4850-873E-09901BBAA88E}"/>
    <cellStyle name="Millares 2 6 2 4 2 3 3" xfId="8653" xr:uid="{00000000-0005-0000-0000-00002E280000}"/>
    <cellStyle name="Millares 2 6 2 4 2 3 3 2" xfId="17406" xr:uid="{00000000-0005-0000-0000-00002F280000}"/>
    <cellStyle name="Millares 2 6 2 4 2 3 3 2 2" xfId="34911" xr:uid="{0488224F-87D8-411E-B5BA-8D90AE5143E4}"/>
    <cellStyle name="Millares 2 6 2 4 2 3 3 3" xfId="26159" xr:uid="{351FFB5F-5711-4395-BB34-2BEA0D20E09A}"/>
    <cellStyle name="Millares 2 6 2 4 2 3 4" xfId="13030" xr:uid="{00000000-0005-0000-0000-000030280000}"/>
    <cellStyle name="Millares 2 6 2 4 2 3 4 2" xfId="30535" xr:uid="{37A8D92F-3F2C-4F17-BE94-9AD8FC1C91A0}"/>
    <cellStyle name="Millares 2 6 2 4 2 3 5" xfId="21783" xr:uid="{FC6427F8-AB4A-4287-8B84-6267DBA8AB1C}"/>
    <cellStyle name="Millares 2 6 2 4 2 4" xfId="5370" xr:uid="{00000000-0005-0000-0000-000031280000}"/>
    <cellStyle name="Millares 2 6 2 4 2 4 2" xfId="9747" xr:uid="{00000000-0005-0000-0000-000032280000}"/>
    <cellStyle name="Millares 2 6 2 4 2 4 2 2" xfId="18500" xr:uid="{00000000-0005-0000-0000-000033280000}"/>
    <cellStyle name="Millares 2 6 2 4 2 4 2 2 2" xfId="36005" xr:uid="{437F10AE-F49F-42A3-AAF9-256E2290BA05}"/>
    <cellStyle name="Millares 2 6 2 4 2 4 2 3" xfId="27253" xr:uid="{056C88FD-6B53-4BBD-863A-009D6E71A502}"/>
    <cellStyle name="Millares 2 6 2 4 2 4 3" xfId="14124" xr:uid="{00000000-0005-0000-0000-000034280000}"/>
    <cellStyle name="Millares 2 6 2 4 2 4 3 2" xfId="31629" xr:uid="{890FBB5E-4557-4796-A421-9B30179ECDA8}"/>
    <cellStyle name="Millares 2 6 2 4 2 4 4" xfId="22877" xr:uid="{E674BDBD-4693-4AE0-A504-F5672A5E1A92}"/>
    <cellStyle name="Millares 2 6 2 4 2 5" xfId="7559" xr:uid="{00000000-0005-0000-0000-000035280000}"/>
    <cellStyle name="Millares 2 6 2 4 2 5 2" xfId="16312" xr:uid="{00000000-0005-0000-0000-000036280000}"/>
    <cellStyle name="Millares 2 6 2 4 2 5 2 2" xfId="33817" xr:uid="{0D50D4A0-2A08-45E7-8B45-E454F379B460}"/>
    <cellStyle name="Millares 2 6 2 4 2 5 3" xfId="25065" xr:uid="{E66ECEBB-D01A-4677-9CAB-788BBBEBEC2D}"/>
    <cellStyle name="Millares 2 6 2 4 2 6" xfId="11936" xr:uid="{00000000-0005-0000-0000-000037280000}"/>
    <cellStyle name="Millares 2 6 2 4 2 6 2" xfId="29441" xr:uid="{7AE79D81-EC80-4300-86DD-171A6F4B8944}"/>
    <cellStyle name="Millares 2 6 2 4 2 7" xfId="20689" xr:uid="{FC24B2BC-7C4A-4582-9BA5-22E4121B8B68}"/>
    <cellStyle name="Millares 2 6 2 4 3" xfId="3453" xr:uid="{00000000-0005-0000-0000-000038280000}"/>
    <cellStyle name="Millares 2 6 2 4 3 2" xfId="4549" xr:uid="{00000000-0005-0000-0000-000039280000}"/>
    <cellStyle name="Millares 2 6 2 4 3 2 2" xfId="6738" xr:uid="{00000000-0005-0000-0000-00003A280000}"/>
    <cellStyle name="Millares 2 6 2 4 3 2 2 2" xfId="11115" xr:uid="{00000000-0005-0000-0000-00003B280000}"/>
    <cellStyle name="Millares 2 6 2 4 3 2 2 2 2" xfId="19868" xr:uid="{00000000-0005-0000-0000-00003C280000}"/>
    <cellStyle name="Millares 2 6 2 4 3 2 2 2 2 2" xfId="37373" xr:uid="{79642414-94B1-4E64-B1AE-98DC895F5DDA}"/>
    <cellStyle name="Millares 2 6 2 4 3 2 2 2 3" xfId="28621" xr:uid="{987E5609-37CB-4158-8301-A77D75FE3AE5}"/>
    <cellStyle name="Millares 2 6 2 4 3 2 2 3" xfId="15492" xr:uid="{00000000-0005-0000-0000-00003D280000}"/>
    <cellStyle name="Millares 2 6 2 4 3 2 2 3 2" xfId="32997" xr:uid="{B01B5704-EDFC-4936-8224-DFB48EAE7CBC}"/>
    <cellStyle name="Millares 2 6 2 4 3 2 2 4" xfId="24245" xr:uid="{B235D9A5-1F92-4788-A4BF-94F65219F605}"/>
    <cellStyle name="Millares 2 6 2 4 3 2 3" xfId="8927" xr:uid="{00000000-0005-0000-0000-00003E280000}"/>
    <cellStyle name="Millares 2 6 2 4 3 2 3 2" xfId="17680" xr:uid="{00000000-0005-0000-0000-00003F280000}"/>
    <cellStyle name="Millares 2 6 2 4 3 2 3 2 2" xfId="35185" xr:uid="{7BA42C77-5639-4843-A3B7-4A2F574908A2}"/>
    <cellStyle name="Millares 2 6 2 4 3 2 3 3" xfId="26433" xr:uid="{2E27E7EA-FD77-4CE9-847D-AC6B5A1A3C80}"/>
    <cellStyle name="Millares 2 6 2 4 3 2 4" xfId="13304" xr:uid="{00000000-0005-0000-0000-000040280000}"/>
    <cellStyle name="Millares 2 6 2 4 3 2 4 2" xfId="30809" xr:uid="{0BC16DE1-1A98-4980-BEE6-15FCFD976C46}"/>
    <cellStyle name="Millares 2 6 2 4 3 2 5" xfId="22057" xr:uid="{0646910F-50AB-4F52-8C2F-7063764A6A84}"/>
    <cellStyle name="Millares 2 6 2 4 3 3" xfId="5644" xr:uid="{00000000-0005-0000-0000-000041280000}"/>
    <cellStyle name="Millares 2 6 2 4 3 3 2" xfId="10021" xr:uid="{00000000-0005-0000-0000-000042280000}"/>
    <cellStyle name="Millares 2 6 2 4 3 3 2 2" xfId="18774" xr:uid="{00000000-0005-0000-0000-000043280000}"/>
    <cellStyle name="Millares 2 6 2 4 3 3 2 2 2" xfId="36279" xr:uid="{0D972A98-E895-43C3-8A81-54300DF7AB36}"/>
    <cellStyle name="Millares 2 6 2 4 3 3 2 3" xfId="27527" xr:uid="{06259D35-CD04-4A42-9D92-F4EE4D31853D}"/>
    <cellStyle name="Millares 2 6 2 4 3 3 3" xfId="14398" xr:uid="{00000000-0005-0000-0000-000044280000}"/>
    <cellStyle name="Millares 2 6 2 4 3 3 3 2" xfId="31903" xr:uid="{6F750E36-ED7F-4A8C-918A-A9C604CAB2F3}"/>
    <cellStyle name="Millares 2 6 2 4 3 3 4" xfId="23151" xr:uid="{01F0935E-AFBC-49A7-A9EF-F31380876B9E}"/>
    <cellStyle name="Millares 2 6 2 4 3 4" xfId="7833" xr:uid="{00000000-0005-0000-0000-000045280000}"/>
    <cellStyle name="Millares 2 6 2 4 3 4 2" xfId="16586" xr:uid="{00000000-0005-0000-0000-000046280000}"/>
    <cellStyle name="Millares 2 6 2 4 3 4 2 2" xfId="34091" xr:uid="{9D3D1C28-0B5C-4081-AB1C-136DF6E38B1A}"/>
    <cellStyle name="Millares 2 6 2 4 3 4 3" xfId="25339" xr:uid="{D10A47FC-88B0-4BA8-8C55-7EC6A5F52382}"/>
    <cellStyle name="Millares 2 6 2 4 3 5" xfId="12210" xr:uid="{00000000-0005-0000-0000-000047280000}"/>
    <cellStyle name="Millares 2 6 2 4 3 5 2" xfId="29715" xr:uid="{80D86AA3-3181-43AD-B3DC-66F590B53FD0}"/>
    <cellStyle name="Millares 2 6 2 4 3 6" xfId="20963" xr:uid="{34ED0C78-FCD8-452D-9759-D9FB528A0EC6}"/>
    <cellStyle name="Millares 2 6 2 4 4" xfId="4001" xr:uid="{00000000-0005-0000-0000-000048280000}"/>
    <cellStyle name="Millares 2 6 2 4 4 2" xfId="6190" xr:uid="{00000000-0005-0000-0000-000049280000}"/>
    <cellStyle name="Millares 2 6 2 4 4 2 2" xfId="10567" xr:uid="{00000000-0005-0000-0000-00004A280000}"/>
    <cellStyle name="Millares 2 6 2 4 4 2 2 2" xfId="19320" xr:uid="{00000000-0005-0000-0000-00004B280000}"/>
    <cellStyle name="Millares 2 6 2 4 4 2 2 2 2" xfId="36825" xr:uid="{00AF0CA8-6898-4326-84CC-B9485494285D}"/>
    <cellStyle name="Millares 2 6 2 4 4 2 2 3" xfId="28073" xr:uid="{83AF8280-0C9B-4C38-A997-E6BB28BFA02E}"/>
    <cellStyle name="Millares 2 6 2 4 4 2 3" xfId="14944" xr:uid="{00000000-0005-0000-0000-00004C280000}"/>
    <cellStyle name="Millares 2 6 2 4 4 2 3 2" xfId="32449" xr:uid="{4F568D71-D417-4BCD-9F09-7E403A2A2C5B}"/>
    <cellStyle name="Millares 2 6 2 4 4 2 4" xfId="23697" xr:uid="{53D81E31-B198-4E73-BB4A-65F68C7384AA}"/>
    <cellStyle name="Millares 2 6 2 4 4 3" xfId="8379" xr:uid="{00000000-0005-0000-0000-00004D280000}"/>
    <cellStyle name="Millares 2 6 2 4 4 3 2" xfId="17132" xr:uid="{00000000-0005-0000-0000-00004E280000}"/>
    <cellStyle name="Millares 2 6 2 4 4 3 2 2" xfId="34637" xr:uid="{8046AC7A-798A-4C95-B97F-4C747C02DD88}"/>
    <cellStyle name="Millares 2 6 2 4 4 3 3" xfId="25885" xr:uid="{3E27D027-4086-473B-9F28-D68533EDC267}"/>
    <cellStyle name="Millares 2 6 2 4 4 4" xfId="12756" xr:uid="{00000000-0005-0000-0000-00004F280000}"/>
    <cellStyle name="Millares 2 6 2 4 4 4 2" xfId="30261" xr:uid="{0085D240-A5B2-4591-BBB9-5F0DDA2CA66D}"/>
    <cellStyle name="Millares 2 6 2 4 4 5" xfId="21509" xr:uid="{095B0E14-4A20-46EB-8D31-69F492F047D2}"/>
    <cellStyle name="Millares 2 6 2 4 5" xfId="5096" xr:uid="{00000000-0005-0000-0000-000050280000}"/>
    <cellStyle name="Millares 2 6 2 4 5 2" xfId="9473" xr:uid="{00000000-0005-0000-0000-000051280000}"/>
    <cellStyle name="Millares 2 6 2 4 5 2 2" xfId="18226" xr:uid="{00000000-0005-0000-0000-000052280000}"/>
    <cellStyle name="Millares 2 6 2 4 5 2 2 2" xfId="35731" xr:uid="{0B1C0F59-F53F-4CF0-9E3F-92C9088B5101}"/>
    <cellStyle name="Millares 2 6 2 4 5 2 3" xfId="26979" xr:uid="{98B76871-A637-4883-A1D8-42F82F78C5BF}"/>
    <cellStyle name="Millares 2 6 2 4 5 3" xfId="13850" xr:uid="{00000000-0005-0000-0000-000053280000}"/>
    <cellStyle name="Millares 2 6 2 4 5 3 2" xfId="31355" xr:uid="{77766065-60FE-48E3-81F8-A3F4483095E3}"/>
    <cellStyle name="Millares 2 6 2 4 5 4" xfId="22603" xr:uid="{39EF8066-3FD2-48EC-9EA1-44BD9D7C95DA}"/>
    <cellStyle name="Millares 2 6 2 4 6" xfId="7285" xr:uid="{00000000-0005-0000-0000-000054280000}"/>
    <cellStyle name="Millares 2 6 2 4 6 2" xfId="16038" xr:uid="{00000000-0005-0000-0000-000055280000}"/>
    <cellStyle name="Millares 2 6 2 4 6 2 2" xfId="33543" xr:uid="{62DA5949-2D9C-48D6-9444-9BF64B61BDEA}"/>
    <cellStyle name="Millares 2 6 2 4 6 3" xfId="24791" xr:uid="{2425F8C4-5977-4147-AB7A-AFC70D2ED01C}"/>
    <cellStyle name="Millares 2 6 2 4 7" xfId="11662" xr:uid="{00000000-0005-0000-0000-000056280000}"/>
    <cellStyle name="Millares 2 6 2 4 7 2" xfId="29167" xr:uid="{77B42B7D-26D1-4D72-B597-2F8A6A8C0A84}"/>
    <cellStyle name="Millares 2 6 2 4 8" xfId="20415" xr:uid="{238B8005-0355-4748-B6F7-5BFD3B804AE3}"/>
    <cellStyle name="Millares 2 6 2 5" xfId="3124" xr:uid="{00000000-0005-0000-0000-000057280000}"/>
    <cellStyle name="Millares 2 6 2 5 2" xfId="3678" xr:uid="{00000000-0005-0000-0000-000058280000}"/>
    <cellStyle name="Millares 2 6 2 5 2 2" xfId="4774" xr:uid="{00000000-0005-0000-0000-000059280000}"/>
    <cellStyle name="Millares 2 6 2 5 2 2 2" xfId="6963" xr:uid="{00000000-0005-0000-0000-00005A280000}"/>
    <cellStyle name="Millares 2 6 2 5 2 2 2 2" xfId="11340" xr:uid="{00000000-0005-0000-0000-00005B280000}"/>
    <cellStyle name="Millares 2 6 2 5 2 2 2 2 2" xfId="20093" xr:uid="{00000000-0005-0000-0000-00005C280000}"/>
    <cellStyle name="Millares 2 6 2 5 2 2 2 2 2 2" xfId="37598" xr:uid="{1536889D-0E1D-47DD-93EA-65876E0C6922}"/>
    <cellStyle name="Millares 2 6 2 5 2 2 2 2 3" xfId="28846" xr:uid="{8D32582E-7834-4D21-80ED-F7DBD54122DC}"/>
    <cellStyle name="Millares 2 6 2 5 2 2 2 3" xfId="15717" xr:uid="{00000000-0005-0000-0000-00005D280000}"/>
    <cellStyle name="Millares 2 6 2 5 2 2 2 3 2" xfId="33222" xr:uid="{EB14B1EA-C0D5-45D7-B7D7-933B00DB6044}"/>
    <cellStyle name="Millares 2 6 2 5 2 2 2 4" xfId="24470" xr:uid="{9B147083-504E-43B2-AE1E-975F3E928434}"/>
    <cellStyle name="Millares 2 6 2 5 2 2 3" xfId="9152" xr:uid="{00000000-0005-0000-0000-00005E280000}"/>
    <cellStyle name="Millares 2 6 2 5 2 2 3 2" xfId="17905" xr:uid="{00000000-0005-0000-0000-00005F280000}"/>
    <cellStyle name="Millares 2 6 2 5 2 2 3 2 2" xfId="35410" xr:uid="{67D3042E-1B76-4B8E-95F3-D73F2F2758E4}"/>
    <cellStyle name="Millares 2 6 2 5 2 2 3 3" xfId="26658" xr:uid="{3D3B506B-1F7F-4C72-B62C-0484FE233A67}"/>
    <cellStyle name="Millares 2 6 2 5 2 2 4" xfId="13529" xr:uid="{00000000-0005-0000-0000-000060280000}"/>
    <cellStyle name="Millares 2 6 2 5 2 2 4 2" xfId="31034" xr:uid="{4273A579-9DF3-4F54-A7AF-5E5E7E8B6672}"/>
    <cellStyle name="Millares 2 6 2 5 2 2 5" xfId="22282" xr:uid="{0A010D25-7332-44C9-9B4B-CCCF98EDDE51}"/>
    <cellStyle name="Millares 2 6 2 5 2 3" xfId="5869" xr:uid="{00000000-0005-0000-0000-000061280000}"/>
    <cellStyle name="Millares 2 6 2 5 2 3 2" xfId="10246" xr:uid="{00000000-0005-0000-0000-000062280000}"/>
    <cellStyle name="Millares 2 6 2 5 2 3 2 2" xfId="18999" xr:uid="{00000000-0005-0000-0000-000063280000}"/>
    <cellStyle name="Millares 2 6 2 5 2 3 2 2 2" xfId="36504" xr:uid="{DF623ECB-C763-4036-B44B-94D91C702C1A}"/>
    <cellStyle name="Millares 2 6 2 5 2 3 2 3" xfId="27752" xr:uid="{EA7C49E6-DE4F-4C3F-AC7E-5B44178D546C}"/>
    <cellStyle name="Millares 2 6 2 5 2 3 3" xfId="14623" xr:uid="{00000000-0005-0000-0000-000064280000}"/>
    <cellStyle name="Millares 2 6 2 5 2 3 3 2" xfId="32128" xr:uid="{5F7C9D4E-6B1E-4541-87B3-0D6BB5A0C66B}"/>
    <cellStyle name="Millares 2 6 2 5 2 3 4" xfId="23376" xr:uid="{75B21188-2DDD-4ACC-9BD5-EA73C7BAE462}"/>
    <cellStyle name="Millares 2 6 2 5 2 4" xfId="8058" xr:uid="{00000000-0005-0000-0000-000065280000}"/>
    <cellStyle name="Millares 2 6 2 5 2 4 2" xfId="16811" xr:uid="{00000000-0005-0000-0000-000066280000}"/>
    <cellStyle name="Millares 2 6 2 5 2 4 2 2" xfId="34316" xr:uid="{164F84AA-A969-4B2F-BE25-F2272EF0C38A}"/>
    <cellStyle name="Millares 2 6 2 5 2 4 3" xfId="25564" xr:uid="{55FEF4C8-5417-4A8C-85C0-FF9E55F5BCD7}"/>
    <cellStyle name="Millares 2 6 2 5 2 5" xfId="12435" xr:uid="{00000000-0005-0000-0000-000067280000}"/>
    <cellStyle name="Millares 2 6 2 5 2 5 2" xfId="29940" xr:uid="{89D8903D-A8C2-4540-94CB-E2B319386A2C}"/>
    <cellStyle name="Millares 2 6 2 5 2 6" xfId="21188" xr:uid="{7F11D604-CC0A-4687-8671-822DF2CA2594}"/>
    <cellStyle name="Millares 2 6 2 5 3" xfId="4226" xr:uid="{00000000-0005-0000-0000-000068280000}"/>
    <cellStyle name="Millares 2 6 2 5 3 2" xfId="6415" xr:uid="{00000000-0005-0000-0000-000069280000}"/>
    <cellStyle name="Millares 2 6 2 5 3 2 2" xfId="10792" xr:uid="{00000000-0005-0000-0000-00006A280000}"/>
    <cellStyle name="Millares 2 6 2 5 3 2 2 2" xfId="19545" xr:uid="{00000000-0005-0000-0000-00006B280000}"/>
    <cellStyle name="Millares 2 6 2 5 3 2 2 2 2" xfId="37050" xr:uid="{44D19292-8F63-4A13-B872-619F555CA275}"/>
    <cellStyle name="Millares 2 6 2 5 3 2 2 3" xfId="28298" xr:uid="{4543D093-A226-4B7A-A4E8-42FC68DE494A}"/>
    <cellStyle name="Millares 2 6 2 5 3 2 3" xfId="15169" xr:uid="{00000000-0005-0000-0000-00006C280000}"/>
    <cellStyle name="Millares 2 6 2 5 3 2 3 2" xfId="32674" xr:uid="{FACC9443-97A5-4B85-9167-CF737B91D89C}"/>
    <cellStyle name="Millares 2 6 2 5 3 2 4" xfId="23922" xr:uid="{24EE5859-94FE-4FF7-BC9B-D266ECE3533C}"/>
    <cellStyle name="Millares 2 6 2 5 3 3" xfId="8604" xr:uid="{00000000-0005-0000-0000-00006D280000}"/>
    <cellStyle name="Millares 2 6 2 5 3 3 2" xfId="17357" xr:uid="{00000000-0005-0000-0000-00006E280000}"/>
    <cellStyle name="Millares 2 6 2 5 3 3 2 2" xfId="34862" xr:uid="{FAEE699C-4565-46B3-A895-F5361341299B}"/>
    <cellStyle name="Millares 2 6 2 5 3 3 3" xfId="26110" xr:uid="{2F968C03-C584-44C1-BA12-BD2876CC0210}"/>
    <cellStyle name="Millares 2 6 2 5 3 4" xfId="12981" xr:uid="{00000000-0005-0000-0000-00006F280000}"/>
    <cellStyle name="Millares 2 6 2 5 3 4 2" xfId="30486" xr:uid="{FA964E4F-B42E-4929-92CF-8DC5129D8DFD}"/>
    <cellStyle name="Millares 2 6 2 5 3 5" xfId="21734" xr:uid="{CF0EDB4F-5464-488A-AFAE-49D8431884A2}"/>
    <cellStyle name="Millares 2 6 2 5 4" xfId="5321" xr:uid="{00000000-0005-0000-0000-000070280000}"/>
    <cellStyle name="Millares 2 6 2 5 4 2" xfId="9698" xr:uid="{00000000-0005-0000-0000-000071280000}"/>
    <cellStyle name="Millares 2 6 2 5 4 2 2" xfId="18451" xr:uid="{00000000-0005-0000-0000-000072280000}"/>
    <cellStyle name="Millares 2 6 2 5 4 2 2 2" xfId="35956" xr:uid="{D1A8E3F2-A105-4062-84E5-6586683201AC}"/>
    <cellStyle name="Millares 2 6 2 5 4 2 3" xfId="27204" xr:uid="{D6CAB007-6B88-44C6-8AF9-FD80F90B24C6}"/>
    <cellStyle name="Millares 2 6 2 5 4 3" xfId="14075" xr:uid="{00000000-0005-0000-0000-000073280000}"/>
    <cellStyle name="Millares 2 6 2 5 4 3 2" xfId="31580" xr:uid="{93FFA2FA-BB21-4602-BC89-1CAB66CFA7CA}"/>
    <cellStyle name="Millares 2 6 2 5 4 4" xfId="22828" xr:uid="{FC161341-EE72-48EA-96D8-5ABC0FDA6C0E}"/>
    <cellStyle name="Millares 2 6 2 5 5" xfId="7510" xr:uid="{00000000-0005-0000-0000-000074280000}"/>
    <cellStyle name="Millares 2 6 2 5 5 2" xfId="16263" xr:uid="{00000000-0005-0000-0000-000075280000}"/>
    <cellStyle name="Millares 2 6 2 5 5 2 2" xfId="33768" xr:uid="{F5102250-D737-462A-965F-9CA3CBFCA172}"/>
    <cellStyle name="Millares 2 6 2 5 5 3" xfId="25016" xr:uid="{79360142-3168-47A0-8680-5A08D0A58B5B}"/>
    <cellStyle name="Millares 2 6 2 5 6" xfId="11887" xr:uid="{00000000-0005-0000-0000-000076280000}"/>
    <cellStyle name="Millares 2 6 2 5 6 2" xfId="29392" xr:uid="{B6D10D94-7D8B-4B9D-A765-901779F851CB}"/>
    <cellStyle name="Millares 2 6 2 5 7" xfId="20640" xr:uid="{7704205F-5CA0-455C-87DE-E9F9F2AEBF94}"/>
    <cellStyle name="Millares 2 6 2 6" xfId="3403" xr:uid="{00000000-0005-0000-0000-000077280000}"/>
    <cellStyle name="Millares 2 6 2 6 2" xfId="4500" xr:uid="{00000000-0005-0000-0000-000078280000}"/>
    <cellStyle name="Millares 2 6 2 6 2 2" xfId="6689" xr:uid="{00000000-0005-0000-0000-000079280000}"/>
    <cellStyle name="Millares 2 6 2 6 2 2 2" xfId="11066" xr:uid="{00000000-0005-0000-0000-00007A280000}"/>
    <cellStyle name="Millares 2 6 2 6 2 2 2 2" xfId="19819" xr:uid="{00000000-0005-0000-0000-00007B280000}"/>
    <cellStyle name="Millares 2 6 2 6 2 2 2 2 2" xfId="37324" xr:uid="{4AB57C20-071F-4AB7-8A2C-FBE85783258B}"/>
    <cellStyle name="Millares 2 6 2 6 2 2 2 3" xfId="28572" xr:uid="{85AEFC6F-1762-4A8D-B391-C7A2D244C304}"/>
    <cellStyle name="Millares 2 6 2 6 2 2 3" xfId="15443" xr:uid="{00000000-0005-0000-0000-00007C280000}"/>
    <cellStyle name="Millares 2 6 2 6 2 2 3 2" xfId="32948" xr:uid="{ECF1E11A-8D35-4F04-8C8B-957B03B7DB6D}"/>
    <cellStyle name="Millares 2 6 2 6 2 2 4" xfId="24196" xr:uid="{CF3250B2-3125-46B0-B87B-E15B04F65D0F}"/>
    <cellStyle name="Millares 2 6 2 6 2 3" xfId="8878" xr:uid="{00000000-0005-0000-0000-00007D280000}"/>
    <cellStyle name="Millares 2 6 2 6 2 3 2" xfId="17631" xr:uid="{00000000-0005-0000-0000-00007E280000}"/>
    <cellStyle name="Millares 2 6 2 6 2 3 2 2" xfId="35136" xr:uid="{67EA3BF4-33BA-4F22-8592-20F777F77811}"/>
    <cellStyle name="Millares 2 6 2 6 2 3 3" xfId="26384" xr:uid="{F8756E87-A913-468A-A24F-9D25E3FCF737}"/>
    <cellStyle name="Millares 2 6 2 6 2 4" xfId="13255" xr:uid="{00000000-0005-0000-0000-00007F280000}"/>
    <cellStyle name="Millares 2 6 2 6 2 4 2" xfId="30760" xr:uid="{EE5A47A4-CCBF-4F9F-AE0C-524C3FE6399D}"/>
    <cellStyle name="Millares 2 6 2 6 2 5" xfId="22008" xr:uid="{2718F1C6-D37D-487B-B1F8-68D8813FAB26}"/>
    <cellStyle name="Millares 2 6 2 6 3" xfId="5595" xr:uid="{00000000-0005-0000-0000-000080280000}"/>
    <cellStyle name="Millares 2 6 2 6 3 2" xfId="9972" xr:uid="{00000000-0005-0000-0000-000081280000}"/>
    <cellStyle name="Millares 2 6 2 6 3 2 2" xfId="18725" xr:uid="{00000000-0005-0000-0000-000082280000}"/>
    <cellStyle name="Millares 2 6 2 6 3 2 2 2" xfId="36230" xr:uid="{164190E8-696D-4E2C-B646-3C559CFD2014}"/>
    <cellStyle name="Millares 2 6 2 6 3 2 3" xfId="27478" xr:uid="{2F44DE34-5727-4E05-9804-83F65EFAD506}"/>
    <cellStyle name="Millares 2 6 2 6 3 3" xfId="14349" xr:uid="{00000000-0005-0000-0000-000083280000}"/>
    <cellStyle name="Millares 2 6 2 6 3 3 2" xfId="31854" xr:uid="{68652A08-981D-49E2-8285-EAFB85B1C657}"/>
    <cellStyle name="Millares 2 6 2 6 3 4" xfId="23102" xr:uid="{67F8BFBE-DD21-4848-B354-767B0015F0A5}"/>
    <cellStyle name="Millares 2 6 2 6 4" xfId="7784" xr:uid="{00000000-0005-0000-0000-000084280000}"/>
    <cellStyle name="Millares 2 6 2 6 4 2" xfId="16537" xr:uid="{00000000-0005-0000-0000-000085280000}"/>
    <cellStyle name="Millares 2 6 2 6 4 2 2" xfId="34042" xr:uid="{ED5AD199-6C96-46F3-AF3A-C9A934F64F7A}"/>
    <cellStyle name="Millares 2 6 2 6 4 3" xfId="25290" xr:uid="{540EF4DF-1A5B-4FB7-B58D-92C93CB34F4C}"/>
    <cellStyle name="Millares 2 6 2 6 5" xfId="12161" xr:uid="{00000000-0005-0000-0000-000086280000}"/>
    <cellStyle name="Millares 2 6 2 6 5 2" xfId="29666" xr:uid="{C3FDDA5A-7F39-4048-A9A5-2D3C6AEBBBE0}"/>
    <cellStyle name="Millares 2 6 2 6 6" xfId="20914" xr:uid="{F2E25550-0870-42CB-9181-0FB82C42D5D1}"/>
    <cellStyle name="Millares 2 6 2 7" xfId="3953" xr:uid="{00000000-0005-0000-0000-000087280000}"/>
    <cellStyle name="Millares 2 6 2 7 2" xfId="6142" xr:uid="{00000000-0005-0000-0000-000088280000}"/>
    <cellStyle name="Millares 2 6 2 7 2 2" xfId="10519" xr:uid="{00000000-0005-0000-0000-000089280000}"/>
    <cellStyle name="Millares 2 6 2 7 2 2 2" xfId="19272" xr:uid="{00000000-0005-0000-0000-00008A280000}"/>
    <cellStyle name="Millares 2 6 2 7 2 2 2 2" xfId="36777" xr:uid="{B890E768-36A0-4861-B80C-AAD2D9974195}"/>
    <cellStyle name="Millares 2 6 2 7 2 2 3" xfId="28025" xr:uid="{FD6FDFCD-8603-4510-B7A6-D63C499B1EA6}"/>
    <cellStyle name="Millares 2 6 2 7 2 3" xfId="14896" xr:uid="{00000000-0005-0000-0000-00008B280000}"/>
    <cellStyle name="Millares 2 6 2 7 2 3 2" xfId="32401" xr:uid="{70FDD932-3546-4E27-B86D-8CA605FBF1EC}"/>
    <cellStyle name="Millares 2 6 2 7 2 4" xfId="23649" xr:uid="{5A231ECD-830F-476B-B5B3-6EA299DC6018}"/>
    <cellStyle name="Millares 2 6 2 7 3" xfId="8331" xr:uid="{00000000-0005-0000-0000-00008C280000}"/>
    <cellStyle name="Millares 2 6 2 7 3 2" xfId="17084" xr:uid="{00000000-0005-0000-0000-00008D280000}"/>
    <cellStyle name="Millares 2 6 2 7 3 2 2" xfId="34589" xr:uid="{60B6E137-B7C0-4722-8C0B-29376CF87BC5}"/>
    <cellStyle name="Millares 2 6 2 7 3 3" xfId="25837" xr:uid="{CB08240E-877D-4A1C-A6A9-79C455F86B25}"/>
    <cellStyle name="Millares 2 6 2 7 4" xfId="12708" xr:uid="{00000000-0005-0000-0000-00008E280000}"/>
    <cellStyle name="Millares 2 6 2 7 4 2" xfId="30213" xr:uid="{58F10E74-1A32-4933-A112-F7935D87F543}"/>
    <cellStyle name="Millares 2 6 2 7 5" xfId="21461" xr:uid="{47942E1D-C89F-4DD6-A73C-32A8FE222D10}"/>
    <cellStyle name="Millares 2 6 2 8" xfId="5048" xr:uid="{00000000-0005-0000-0000-00008F280000}"/>
    <cellStyle name="Millares 2 6 2 8 2" xfId="9425" xr:uid="{00000000-0005-0000-0000-000090280000}"/>
    <cellStyle name="Millares 2 6 2 8 2 2" xfId="18178" xr:uid="{00000000-0005-0000-0000-000091280000}"/>
    <cellStyle name="Millares 2 6 2 8 2 2 2" xfId="35683" xr:uid="{C2035F45-9DF5-4642-8579-C0B500F0163F}"/>
    <cellStyle name="Millares 2 6 2 8 2 3" xfId="26931" xr:uid="{C6770488-B585-4A3B-B996-5CEC8F46DA4D}"/>
    <cellStyle name="Millares 2 6 2 8 3" xfId="13802" xr:uid="{00000000-0005-0000-0000-000092280000}"/>
    <cellStyle name="Millares 2 6 2 8 3 2" xfId="31307" xr:uid="{A87B0F02-06CF-4497-88A3-1657A9E03083}"/>
    <cellStyle name="Millares 2 6 2 8 4" xfId="22555" xr:uid="{BCE2AB73-6827-45C4-A18B-8AE20CFB2A3A}"/>
    <cellStyle name="Millares 2 6 2 9" xfId="7237" xr:uid="{00000000-0005-0000-0000-000093280000}"/>
    <cellStyle name="Millares 2 6 2 9 2" xfId="15990" xr:uid="{00000000-0005-0000-0000-000094280000}"/>
    <cellStyle name="Millares 2 6 2 9 2 2" xfId="33495" xr:uid="{30C2FF4A-ABE3-48CC-B83B-F6D585BB97BA}"/>
    <cellStyle name="Millares 2 6 2 9 3" xfId="24743" xr:uid="{2FBAEFB8-54C0-4E7B-89B9-46458DBC5EEB}"/>
    <cellStyle name="Millares 2 6 3" xfId="2952" xr:uid="{00000000-0005-0000-0000-000095280000}"/>
    <cellStyle name="Millares 2 6 3 2" xfId="3064" xr:uid="{00000000-0005-0000-0000-000096280000}"/>
    <cellStyle name="Millares 2 6 3 2 2" xfId="3340" xr:uid="{00000000-0005-0000-0000-000097280000}"/>
    <cellStyle name="Millares 2 6 3 2 2 2" xfId="3893" xr:uid="{00000000-0005-0000-0000-000098280000}"/>
    <cellStyle name="Millares 2 6 3 2 2 2 2" xfId="4989" xr:uid="{00000000-0005-0000-0000-000099280000}"/>
    <cellStyle name="Millares 2 6 3 2 2 2 2 2" xfId="7178" xr:uid="{00000000-0005-0000-0000-00009A280000}"/>
    <cellStyle name="Millares 2 6 3 2 2 2 2 2 2" xfId="11555" xr:uid="{00000000-0005-0000-0000-00009B280000}"/>
    <cellStyle name="Millares 2 6 3 2 2 2 2 2 2 2" xfId="20308" xr:uid="{00000000-0005-0000-0000-00009C280000}"/>
    <cellStyle name="Millares 2 6 3 2 2 2 2 2 2 2 2" xfId="37813" xr:uid="{1F3EB2D9-E457-45F2-8709-CBD85A5236AB}"/>
    <cellStyle name="Millares 2 6 3 2 2 2 2 2 2 3" xfId="29061" xr:uid="{FC78503A-9B63-4B0B-8C53-C3E800C70D2A}"/>
    <cellStyle name="Millares 2 6 3 2 2 2 2 2 3" xfId="15932" xr:uid="{00000000-0005-0000-0000-00009D280000}"/>
    <cellStyle name="Millares 2 6 3 2 2 2 2 2 3 2" xfId="33437" xr:uid="{222E8873-1A29-45AE-A1A3-932E785D8F66}"/>
    <cellStyle name="Millares 2 6 3 2 2 2 2 2 4" xfId="24685" xr:uid="{7546B80F-687E-49B4-A64C-746C3C5EB90F}"/>
    <cellStyle name="Millares 2 6 3 2 2 2 2 3" xfId="9367" xr:uid="{00000000-0005-0000-0000-00009E280000}"/>
    <cellStyle name="Millares 2 6 3 2 2 2 2 3 2" xfId="18120" xr:uid="{00000000-0005-0000-0000-00009F280000}"/>
    <cellStyle name="Millares 2 6 3 2 2 2 2 3 2 2" xfId="35625" xr:uid="{7F91846B-CC33-4CCD-BD40-3F244CD959E1}"/>
    <cellStyle name="Millares 2 6 3 2 2 2 2 3 3" xfId="26873" xr:uid="{49C14B59-531E-4283-B9B5-A0B1137C88E5}"/>
    <cellStyle name="Millares 2 6 3 2 2 2 2 4" xfId="13744" xr:uid="{00000000-0005-0000-0000-0000A0280000}"/>
    <cellStyle name="Millares 2 6 3 2 2 2 2 4 2" xfId="31249" xr:uid="{D613B8F5-FA6E-4629-BDCA-1384166956BD}"/>
    <cellStyle name="Millares 2 6 3 2 2 2 2 5" xfId="22497" xr:uid="{0B0CAEF0-3C53-427C-80CF-633874A00CC1}"/>
    <cellStyle name="Millares 2 6 3 2 2 2 3" xfId="6084" xr:uid="{00000000-0005-0000-0000-0000A1280000}"/>
    <cellStyle name="Millares 2 6 3 2 2 2 3 2" xfId="10461" xr:uid="{00000000-0005-0000-0000-0000A2280000}"/>
    <cellStyle name="Millares 2 6 3 2 2 2 3 2 2" xfId="19214" xr:uid="{00000000-0005-0000-0000-0000A3280000}"/>
    <cellStyle name="Millares 2 6 3 2 2 2 3 2 2 2" xfId="36719" xr:uid="{2BE97253-D5AF-442E-A985-DA758C6CDD06}"/>
    <cellStyle name="Millares 2 6 3 2 2 2 3 2 3" xfId="27967" xr:uid="{DD8C1A70-319F-4E99-9DF4-D1D2CFC3C869}"/>
    <cellStyle name="Millares 2 6 3 2 2 2 3 3" xfId="14838" xr:uid="{00000000-0005-0000-0000-0000A4280000}"/>
    <cellStyle name="Millares 2 6 3 2 2 2 3 3 2" xfId="32343" xr:uid="{42F2EFC5-7A69-4E39-98FD-C983B9F880A0}"/>
    <cellStyle name="Millares 2 6 3 2 2 2 3 4" xfId="23591" xr:uid="{D318CB61-F90E-43E8-B4D8-C6723CF8D40D}"/>
    <cellStyle name="Millares 2 6 3 2 2 2 4" xfId="8273" xr:uid="{00000000-0005-0000-0000-0000A5280000}"/>
    <cellStyle name="Millares 2 6 3 2 2 2 4 2" xfId="17026" xr:uid="{00000000-0005-0000-0000-0000A6280000}"/>
    <cellStyle name="Millares 2 6 3 2 2 2 4 2 2" xfId="34531" xr:uid="{C605C9B8-F88F-4CA4-BC95-175B8632CB50}"/>
    <cellStyle name="Millares 2 6 3 2 2 2 4 3" xfId="25779" xr:uid="{E543B1F6-6148-441B-A4BF-E2D0B69AF9B4}"/>
    <cellStyle name="Millares 2 6 3 2 2 2 5" xfId="12650" xr:uid="{00000000-0005-0000-0000-0000A7280000}"/>
    <cellStyle name="Millares 2 6 3 2 2 2 5 2" xfId="30155" xr:uid="{7A3153F4-45B1-4C04-BA49-E644C744BEB0}"/>
    <cellStyle name="Millares 2 6 3 2 2 2 6" xfId="21403" xr:uid="{EC15014B-8B02-44D5-94F6-917DC77E3031}"/>
    <cellStyle name="Millares 2 6 3 2 2 3" xfId="4441" xr:uid="{00000000-0005-0000-0000-0000A8280000}"/>
    <cellStyle name="Millares 2 6 3 2 2 3 2" xfId="6630" xr:uid="{00000000-0005-0000-0000-0000A9280000}"/>
    <cellStyle name="Millares 2 6 3 2 2 3 2 2" xfId="11007" xr:uid="{00000000-0005-0000-0000-0000AA280000}"/>
    <cellStyle name="Millares 2 6 3 2 2 3 2 2 2" xfId="19760" xr:uid="{00000000-0005-0000-0000-0000AB280000}"/>
    <cellStyle name="Millares 2 6 3 2 2 3 2 2 2 2" xfId="37265" xr:uid="{240D5AEF-9FBD-4498-8359-7EBAB00F2D6C}"/>
    <cellStyle name="Millares 2 6 3 2 2 3 2 2 3" xfId="28513" xr:uid="{92B1290B-64DA-4EE4-B108-287D0717625E}"/>
    <cellStyle name="Millares 2 6 3 2 2 3 2 3" xfId="15384" xr:uid="{00000000-0005-0000-0000-0000AC280000}"/>
    <cellStyle name="Millares 2 6 3 2 2 3 2 3 2" xfId="32889" xr:uid="{95C066D4-86BF-4038-B385-596B8FE89BCD}"/>
    <cellStyle name="Millares 2 6 3 2 2 3 2 4" xfId="24137" xr:uid="{57C69D6F-8545-469C-99DE-6F0CB5F20713}"/>
    <cellStyle name="Millares 2 6 3 2 2 3 3" xfId="8819" xr:uid="{00000000-0005-0000-0000-0000AD280000}"/>
    <cellStyle name="Millares 2 6 3 2 2 3 3 2" xfId="17572" xr:uid="{00000000-0005-0000-0000-0000AE280000}"/>
    <cellStyle name="Millares 2 6 3 2 2 3 3 2 2" xfId="35077" xr:uid="{D7DEBE9C-4E41-45A9-BE4B-5E1A4C42D162}"/>
    <cellStyle name="Millares 2 6 3 2 2 3 3 3" xfId="26325" xr:uid="{7040ADAD-7642-4B37-BD09-DCB5FE1929AF}"/>
    <cellStyle name="Millares 2 6 3 2 2 3 4" xfId="13196" xr:uid="{00000000-0005-0000-0000-0000AF280000}"/>
    <cellStyle name="Millares 2 6 3 2 2 3 4 2" xfId="30701" xr:uid="{78B01E6A-B680-4E8E-BC9A-E1DAF13B8007}"/>
    <cellStyle name="Millares 2 6 3 2 2 3 5" xfId="21949" xr:uid="{0B1B5A37-4E7D-4965-B022-481055832ACA}"/>
    <cellStyle name="Millares 2 6 3 2 2 4" xfId="5536" xr:uid="{00000000-0005-0000-0000-0000B0280000}"/>
    <cellStyle name="Millares 2 6 3 2 2 4 2" xfId="9913" xr:uid="{00000000-0005-0000-0000-0000B1280000}"/>
    <cellStyle name="Millares 2 6 3 2 2 4 2 2" xfId="18666" xr:uid="{00000000-0005-0000-0000-0000B2280000}"/>
    <cellStyle name="Millares 2 6 3 2 2 4 2 2 2" xfId="36171" xr:uid="{57DAF1E1-EACA-42CB-918E-0B390BF788A2}"/>
    <cellStyle name="Millares 2 6 3 2 2 4 2 3" xfId="27419" xr:uid="{46580C44-8320-40AB-859B-321348CD0789}"/>
    <cellStyle name="Millares 2 6 3 2 2 4 3" xfId="14290" xr:uid="{00000000-0005-0000-0000-0000B3280000}"/>
    <cellStyle name="Millares 2 6 3 2 2 4 3 2" xfId="31795" xr:uid="{CCFDB8C2-6535-4F9C-8D17-2FDD7E6E58E7}"/>
    <cellStyle name="Millares 2 6 3 2 2 4 4" xfId="23043" xr:uid="{33E37197-8D31-402B-9E58-11605A85EB19}"/>
    <cellStyle name="Millares 2 6 3 2 2 5" xfId="7725" xr:uid="{00000000-0005-0000-0000-0000B4280000}"/>
    <cellStyle name="Millares 2 6 3 2 2 5 2" xfId="16478" xr:uid="{00000000-0005-0000-0000-0000B5280000}"/>
    <cellStyle name="Millares 2 6 3 2 2 5 2 2" xfId="33983" xr:uid="{BACA0A28-C32F-43CA-A3F1-0DEE92D1F38B}"/>
    <cellStyle name="Millares 2 6 3 2 2 5 3" xfId="25231" xr:uid="{2115445E-7EED-4BA9-ACA2-0DA13A509DDE}"/>
    <cellStyle name="Millares 2 6 3 2 2 6" xfId="12102" xr:uid="{00000000-0005-0000-0000-0000B6280000}"/>
    <cellStyle name="Millares 2 6 3 2 2 6 2" xfId="29607" xr:uid="{DE2CC628-CD22-4E7D-B302-1E7904D8100C}"/>
    <cellStyle name="Millares 2 6 3 2 2 7" xfId="20855" xr:uid="{E446FB64-0D90-42EF-B934-E3BEB9D4034F}"/>
    <cellStyle name="Millares 2 6 3 2 3" xfId="3619" xr:uid="{00000000-0005-0000-0000-0000B7280000}"/>
    <cellStyle name="Millares 2 6 3 2 3 2" xfId="4715" xr:uid="{00000000-0005-0000-0000-0000B8280000}"/>
    <cellStyle name="Millares 2 6 3 2 3 2 2" xfId="6904" xr:uid="{00000000-0005-0000-0000-0000B9280000}"/>
    <cellStyle name="Millares 2 6 3 2 3 2 2 2" xfId="11281" xr:uid="{00000000-0005-0000-0000-0000BA280000}"/>
    <cellStyle name="Millares 2 6 3 2 3 2 2 2 2" xfId="20034" xr:uid="{00000000-0005-0000-0000-0000BB280000}"/>
    <cellStyle name="Millares 2 6 3 2 3 2 2 2 2 2" xfId="37539" xr:uid="{7C6E93A0-85FE-4B15-98F5-2A14171EA131}"/>
    <cellStyle name="Millares 2 6 3 2 3 2 2 2 3" xfId="28787" xr:uid="{B21EB3ED-B977-4547-A7D3-E69622D0F24B}"/>
    <cellStyle name="Millares 2 6 3 2 3 2 2 3" xfId="15658" xr:uid="{00000000-0005-0000-0000-0000BC280000}"/>
    <cellStyle name="Millares 2 6 3 2 3 2 2 3 2" xfId="33163" xr:uid="{EE52B92C-8B6B-4B12-9207-D7C3F25DBF02}"/>
    <cellStyle name="Millares 2 6 3 2 3 2 2 4" xfId="24411" xr:uid="{38B7238D-FB3E-4BC5-894A-CC714B4D0567}"/>
    <cellStyle name="Millares 2 6 3 2 3 2 3" xfId="9093" xr:uid="{00000000-0005-0000-0000-0000BD280000}"/>
    <cellStyle name="Millares 2 6 3 2 3 2 3 2" xfId="17846" xr:uid="{00000000-0005-0000-0000-0000BE280000}"/>
    <cellStyle name="Millares 2 6 3 2 3 2 3 2 2" xfId="35351" xr:uid="{78CFC91F-9583-4BAD-AA84-501C70C10BC7}"/>
    <cellStyle name="Millares 2 6 3 2 3 2 3 3" xfId="26599" xr:uid="{CF3CF6CE-74B5-4D3B-AA0A-B5300440F623}"/>
    <cellStyle name="Millares 2 6 3 2 3 2 4" xfId="13470" xr:uid="{00000000-0005-0000-0000-0000BF280000}"/>
    <cellStyle name="Millares 2 6 3 2 3 2 4 2" xfId="30975" xr:uid="{DDDB2987-0D57-4B2D-A3A7-8795AEF234C2}"/>
    <cellStyle name="Millares 2 6 3 2 3 2 5" xfId="22223" xr:uid="{6207C0EE-A52D-4C94-A620-B52891A213AD}"/>
    <cellStyle name="Millares 2 6 3 2 3 3" xfId="5810" xr:uid="{00000000-0005-0000-0000-0000C0280000}"/>
    <cellStyle name="Millares 2 6 3 2 3 3 2" xfId="10187" xr:uid="{00000000-0005-0000-0000-0000C1280000}"/>
    <cellStyle name="Millares 2 6 3 2 3 3 2 2" xfId="18940" xr:uid="{00000000-0005-0000-0000-0000C2280000}"/>
    <cellStyle name="Millares 2 6 3 2 3 3 2 2 2" xfId="36445" xr:uid="{B56768ED-3F92-4618-BAC5-E82E9C6C49ED}"/>
    <cellStyle name="Millares 2 6 3 2 3 3 2 3" xfId="27693" xr:uid="{9BEC7C69-B551-4EA7-85F3-E7A08659C8A7}"/>
    <cellStyle name="Millares 2 6 3 2 3 3 3" xfId="14564" xr:uid="{00000000-0005-0000-0000-0000C3280000}"/>
    <cellStyle name="Millares 2 6 3 2 3 3 3 2" xfId="32069" xr:uid="{ABA9F176-ADCA-457F-8420-ABB7495BE452}"/>
    <cellStyle name="Millares 2 6 3 2 3 3 4" xfId="23317" xr:uid="{5A338047-21C7-4800-B040-AA588AF5D2D8}"/>
    <cellStyle name="Millares 2 6 3 2 3 4" xfId="7999" xr:uid="{00000000-0005-0000-0000-0000C4280000}"/>
    <cellStyle name="Millares 2 6 3 2 3 4 2" xfId="16752" xr:uid="{00000000-0005-0000-0000-0000C5280000}"/>
    <cellStyle name="Millares 2 6 3 2 3 4 2 2" xfId="34257" xr:uid="{A5DDCF46-162D-498C-870E-12663E693605}"/>
    <cellStyle name="Millares 2 6 3 2 3 4 3" xfId="25505" xr:uid="{607B23A6-2A1B-40A1-82D7-B553C732CACD}"/>
    <cellStyle name="Millares 2 6 3 2 3 5" xfId="12376" xr:uid="{00000000-0005-0000-0000-0000C6280000}"/>
    <cellStyle name="Millares 2 6 3 2 3 5 2" xfId="29881" xr:uid="{1F629038-E0D6-46EB-8792-07EC4C448258}"/>
    <cellStyle name="Millares 2 6 3 2 3 6" xfId="21129" xr:uid="{B194C533-547E-4FB5-9214-CDF64ECA13FB}"/>
    <cellStyle name="Millares 2 6 3 2 4" xfId="4167" xr:uid="{00000000-0005-0000-0000-0000C7280000}"/>
    <cellStyle name="Millares 2 6 3 2 4 2" xfId="6356" xr:uid="{00000000-0005-0000-0000-0000C8280000}"/>
    <cellStyle name="Millares 2 6 3 2 4 2 2" xfId="10733" xr:uid="{00000000-0005-0000-0000-0000C9280000}"/>
    <cellStyle name="Millares 2 6 3 2 4 2 2 2" xfId="19486" xr:uid="{00000000-0005-0000-0000-0000CA280000}"/>
    <cellStyle name="Millares 2 6 3 2 4 2 2 2 2" xfId="36991" xr:uid="{FEAB3258-3B66-46B2-85B4-E90110CFD1B5}"/>
    <cellStyle name="Millares 2 6 3 2 4 2 2 3" xfId="28239" xr:uid="{883BDF8B-0113-4C6E-BF0B-587D8B3E1605}"/>
    <cellStyle name="Millares 2 6 3 2 4 2 3" xfId="15110" xr:uid="{00000000-0005-0000-0000-0000CB280000}"/>
    <cellStyle name="Millares 2 6 3 2 4 2 3 2" xfId="32615" xr:uid="{0E733133-2DC5-4D17-959E-FC3FB2952D4B}"/>
    <cellStyle name="Millares 2 6 3 2 4 2 4" xfId="23863" xr:uid="{1CBEC2B4-C43B-410A-B53E-FECC7746A38A}"/>
    <cellStyle name="Millares 2 6 3 2 4 3" xfId="8545" xr:uid="{00000000-0005-0000-0000-0000CC280000}"/>
    <cellStyle name="Millares 2 6 3 2 4 3 2" xfId="17298" xr:uid="{00000000-0005-0000-0000-0000CD280000}"/>
    <cellStyle name="Millares 2 6 3 2 4 3 2 2" xfId="34803" xr:uid="{650B228F-FC1B-4BC7-A437-FB0F123BC743}"/>
    <cellStyle name="Millares 2 6 3 2 4 3 3" xfId="26051" xr:uid="{01DCE459-3720-49B0-97B5-61D065873D1F}"/>
    <cellStyle name="Millares 2 6 3 2 4 4" xfId="12922" xr:uid="{00000000-0005-0000-0000-0000CE280000}"/>
    <cellStyle name="Millares 2 6 3 2 4 4 2" xfId="30427" xr:uid="{DC7083D7-D746-4177-8A10-D3963BEAEF9D}"/>
    <cellStyle name="Millares 2 6 3 2 4 5" xfId="21675" xr:uid="{50E358AE-D6AD-40F8-A9F0-840A119679DB}"/>
    <cellStyle name="Millares 2 6 3 2 5" xfId="5262" xr:uid="{00000000-0005-0000-0000-0000CF280000}"/>
    <cellStyle name="Millares 2 6 3 2 5 2" xfId="9639" xr:uid="{00000000-0005-0000-0000-0000D0280000}"/>
    <cellStyle name="Millares 2 6 3 2 5 2 2" xfId="18392" xr:uid="{00000000-0005-0000-0000-0000D1280000}"/>
    <cellStyle name="Millares 2 6 3 2 5 2 2 2" xfId="35897" xr:uid="{80D94B90-292D-4D93-9CBF-C021C2B170D6}"/>
    <cellStyle name="Millares 2 6 3 2 5 2 3" xfId="27145" xr:uid="{86DB4000-935A-4E80-8D38-2FF5F3DF8FAE}"/>
    <cellStyle name="Millares 2 6 3 2 5 3" xfId="14016" xr:uid="{00000000-0005-0000-0000-0000D2280000}"/>
    <cellStyle name="Millares 2 6 3 2 5 3 2" xfId="31521" xr:uid="{242C806D-F5EC-4093-8137-64C2A8E9B377}"/>
    <cellStyle name="Millares 2 6 3 2 5 4" xfId="22769" xr:uid="{2F6CF4F5-721D-4623-8468-F1E9A5354B38}"/>
    <cellStyle name="Millares 2 6 3 2 6" xfId="7451" xr:uid="{00000000-0005-0000-0000-0000D3280000}"/>
    <cellStyle name="Millares 2 6 3 2 6 2" xfId="16204" xr:uid="{00000000-0005-0000-0000-0000D4280000}"/>
    <cellStyle name="Millares 2 6 3 2 6 2 2" xfId="33709" xr:uid="{AD90D9E8-F074-42E6-9459-C351282B9F59}"/>
    <cellStyle name="Millares 2 6 3 2 6 3" xfId="24957" xr:uid="{5923F019-8328-4346-B253-D39CC46AC21C}"/>
    <cellStyle name="Millares 2 6 3 2 7" xfId="11828" xr:uid="{00000000-0005-0000-0000-0000D5280000}"/>
    <cellStyle name="Millares 2 6 3 2 7 2" xfId="29333" xr:uid="{D2101C70-9553-4B50-8C3B-178372508CBA}"/>
    <cellStyle name="Millares 2 6 3 2 8" xfId="20581" xr:uid="{5A4A7927-66AE-48F4-ACEF-6E04DA62C627}"/>
    <cellStyle name="Millares 2 6 3 3" xfId="3228" xr:uid="{00000000-0005-0000-0000-0000D6280000}"/>
    <cellStyle name="Millares 2 6 3 3 2" xfId="3781" xr:uid="{00000000-0005-0000-0000-0000D7280000}"/>
    <cellStyle name="Millares 2 6 3 3 2 2" xfId="4877" xr:uid="{00000000-0005-0000-0000-0000D8280000}"/>
    <cellStyle name="Millares 2 6 3 3 2 2 2" xfId="7066" xr:uid="{00000000-0005-0000-0000-0000D9280000}"/>
    <cellStyle name="Millares 2 6 3 3 2 2 2 2" xfId="11443" xr:uid="{00000000-0005-0000-0000-0000DA280000}"/>
    <cellStyle name="Millares 2 6 3 3 2 2 2 2 2" xfId="20196" xr:uid="{00000000-0005-0000-0000-0000DB280000}"/>
    <cellStyle name="Millares 2 6 3 3 2 2 2 2 2 2" xfId="37701" xr:uid="{4102EC97-A987-4508-9E6D-CF9B8A161674}"/>
    <cellStyle name="Millares 2 6 3 3 2 2 2 2 3" xfId="28949" xr:uid="{E76160C1-9127-43EA-8385-4A25C5F8FFF8}"/>
    <cellStyle name="Millares 2 6 3 3 2 2 2 3" xfId="15820" xr:uid="{00000000-0005-0000-0000-0000DC280000}"/>
    <cellStyle name="Millares 2 6 3 3 2 2 2 3 2" xfId="33325" xr:uid="{7A654485-975C-423F-A901-F3CB4C1D7017}"/>
    <cellStyle name="Millares 2 6 3 3 2 2 2 4" xfId="24573" xr:uid="{71C03B5D-5320-4631-857C-38247B92E8CB}"/>
    <cellStyle name="Millares 2 6 3 3 2 2 3" xfId="9255" xr:uid="{00000000-0005-0000-0000-0000DD280000}"/>
    <cellStyle name="Millares 2 6 3 3 2 2 3 2" xfId="18008" xr:uid="{00000000-0005-0000-0000-0000DE280000}"/>
    <cellStyle name="Millares 2 6 3 3 2 2 3 2 2" xfId="35513" xr:uid="{DC519D2F-43F5-4868-9F3E-2B9964E42590}"/>
    <cellStyle name="Millares 2 6 3 3 2 2 3 3" xfId="26761" xr:uid="{F4B9EADA-408E-4C05-ACA7-8666C378D092}"/>
    <cellStyle name="Millares 2 6 3 3 2 2 4" xfId="13632" xr:uid="{00000000-0005-0000-0000-0000DF280000}"/>
    <cellStyle name="Millares 2 6 3 3 2 2 4 2" xfId="31137" xr:uid="{C852CED7-4BC7-4D67-9CE1-98A23615986B}"/>
    <cellStyle name="Millares 2 6 3 3 2 2 5" xfId="22385" xr:uid="{0D327624-A095-40BE-9B54-896DF00FD28D}"/>
    <cellStyle name="Millares 2 6 3 3 2 3" xfId="5972" xr:uid="{00000000-0005-0000-0000-0000E0280000}"/>
    <cellStyle name="Millares 2 6 3 3 2 3 2" xfId="10349" xr:uid="{00000000-0005-0000-0000-0000E1280000}"/>
    <cellStyle name="Millares 2 6 3 3 2 3 2 2" xfId="19102" xr:uid="{00000000-0005-0000-0000-0000E2280000}"/>
    <cellStyle name="Millares 2 6 3 3 2 3 2 2 2" xfId="36607" xr:uid="{3939163B-6FD4-44CA-A566-328FB2682D2B}"/>
    <cellStyle name="Millares 2 6 3 3 2 3 2 3" xfId="27855" xr:uid="{A7396A8D-6670-49BE-8CEB-0B44AA68719D}"/>
    <cellStyle name="Millares 2 6 3 3 2 3 3" xfId="14726" xr:uid="{00000000-0005-0000-0000-0000E3280000}"/>
    <cellStyle name="Millares 2 6 3 3 2 3 3 2" xfId="32231" xr:uid="{01E3ED77-C14B-45D6-AF32-1BF1ABDA3AC2}"/>
    <cellStyle name="Millares 2 6 3 3 2 3 4" xfId="23479" xr:uid="{40DBD643-B8A0-4D27-BE23-AE8D8C898FF5}"/>
    <cellStyle name="Millares 2 6 3 3 2 4" xfId="8161" xr:uid="{00000000-0005-0000-0000-0000E4280000}"/>
    <cellStyle name="Millares 2 6 3 3 2 4 2" xfId="16914" xr:uid="{00000000-0005-0000-0000-0000E5280000}"/>
    <cellStyle name="Millares 2 6 3 3 2 4 2 2" xfId="34419" xr:uid="{17B6CE89-F621-4D1F-9642-F3911648D632}"/>
    <cellStyle name="Millares 2 6 3 3 2 4 3" xfId="25667" xr:uid="{EE1085F6-2ADF-4055-BFAD-22BD6C9262D3}"/>
    <cellStyle name="Millares 2 6 3 3 2 5" xfId="12538" xr:uid="{00000000-0005-0000-0000-0000E6280000}"/>
    <cellStyle name="Millares 2 6 3 3 2 5 2" xfId="30043" xr:uid="{1D89A5B5-6747-4B5C-98AE-5EF89CDE959E}"/>
    <cellStyle name="Millares 2 6 3 3 2 6" xfId="21291" xr:uid="{ED31DB6C-8EBA-416F-AEAC-2E77801A0767}"/>
    <cellStyle name="Millares 2 6 3 3 3" xfId="4329" xr:uid="{00000000-0005-0000-0000-0000E7280000}"/>
    <cellStyle name="Millares 2 6 3 3 3 2" xfId="6518" xr:uid="{00000000-0005-0000-0000-0000E8280000}"/>
    <cellStyle name="Millares 2 6 3 3 3 2 2" xfId="10895" xr:uid="{00000000-0005-0000-0000-0000E9280000}"/>
    <cellStyle name="Millares 2 6 3 3 3 2 2 2" xfId="19648" xr:uid="{00000000-0005-0000-0000-0000EA280000}"/>
    <cellStyle name="Millares 2 6 3 3 3 2 2 2 2" xfId="37153" xr:uid="{B2715D38-8E55-4B2F-B971-49EF1D742FAA}"/>
    <cellStyle name="Millares 2 6 3 3 3 2 2 3" xfId="28401" xr:uid="{A1D24833-FA29-471D-B7AE-7E69D6992985}"/>
    <cellStyle name="Millares 2 6 3 3 3 2 3" xfId="15272" xr:uid="{00000000-0005-0000-0000-0000EB280000}"/>
    <cellStyle name="Millares 2 6 3 3 3 2 3 2" xfId="32777" xr:uid="{7AF01942-F005-4360-8E38-A7E5EB5BA0E4}"/>
    <cellStyle name="Millares 2 6 3 3 3 2 4" xfId="24025" xr:uid="{C1484F7A-E04E-49DB-B2BA-212610F619A9}"/>
    <cellStyle name="Millares 2 6 3 3 3 3" xfId="8707" xr:uid="{00000000-0005-0000-0000-0000EC280000}"/>
    <cellStyle name="Millares 2 6 3 3 3 3 2" xfId="17460" xr:uid="{00000000-0005-0000-0000-0000ED280000}"/>
    <cellStyle name="Millares 2 6 3 3 3 3 2 2" xfId="34965" xr:uid="{08A3200C-2E42-4870-9869-2B5F07C44DE1}"/>
    <cellStyle name="Millares 2 6 3 3 3 3 3" xfId="26213" xr:uid="{F291707C-5F24-4237-BBC8-C98F745D93C3}"/>
    <cellStyle name="Millares 2 6 3 3 3 4" xfId="13084" xr:uid="{00000000-0005-0000-0000-0000EE280000}"/>
    <cellStyle name="Millares 2 6 3 3 3 4 2" xfId="30589" xr:uid="{C41C2F68-3D6D-4362-878A-898AF0F16DE5}"/>
    <cellStyle name="Millares 2 6 3 3 3 5" xfId="21837" xr:uid="{7028C11A-1E4A-49BA-B90D-535EDD916683}"/>
    <cellStyle name="Millares 2 6 3 3 4" xfId="5424" xr:uid="{00000000-0005-0000-0000-0000EF280000}"/>
    <cellStyle name="Millares 2 6 3 3 4 2" xfId="9801" xr:uid="{00000000-0005-0000-0000-0000F0280000}"/>
    <cellStyle name="Millares 2 6 3 3 4 2 2" xfId="18554" xr:uid="{00000000-0005-0000-0000-0000F1280000}"/>
    <cellStyle name="Millares 2 6 3 3 4 2 2 2" xfId="36059" xr:uid="{D09DA79E-D503-4028-B217-FB7FBC949663}"/>
    <cellStyle name="Millares 2 6 3 3 4 2 3" xfId="27307" xr:uid="{4449FF0C-36F3-48A2-93A9-3471C811F5DD}"/>
    <cellStyle name="Millares 2 6 3 3 4 3" xfId="14178" xr:uid="{00000000-0005-0000-0000-0000F2280000}"/>
    <cellStyle name="Millares 2 6 3 3 4 3 2" xfId="31683" xr:uid="{6A3EC35D-43C6-4DD9-AF9E-6BC10853F0D1}"/>
    <cellStyle name="Millares 2 6 3 3 4 4" xfId="22931" xr:uid="{59D37912-08D8-4D79-9A84-2D0123C26377}"/>
    <cellStyle name="Millares 2 6 3 3 5" xfId="7613" xr:uid="{00000000-0005-0000-0000-0000F3280000}"/>
    <cellStyle name="Millares 2 6 3 3 5 2" xfId="16366" xr:uid="{00000000-0005-0000-0000-0000F4280000}"/>
    <cellStyle name="Millares 2 6 3 3 5 2 2" xfId="33871" xr:uid="{CD32E8F3-A624-4CA7-AEE8-E732B20A1403}"/>
    <cellStyle name="Millares 2 6 3 3 5 3" xfId="25119" xr:uid="{A6935AA3-D2E3-468A-B2A2-10BD00AF5A7C}"/>
    <cellStyle name="Millares 2 6 3 3 6" xfId="11990" xr:uid="{00000000-0005-0000-0000-0000F5280000}"/>
    <cellStyle name="Millares 2 6 3 3 6 2" xfId="29495" xr:uid="{16D01E9C-8681-43F0-ABE2-A51B6C0A04EE}"/>
    <cellStyle name="Millares 2 6 3 3 7" xfId="20743" xr:uid="{1CB0376C-478C-4CCE-BABA-B5C83241C4C5}"/>
    <cellStyle name="Millares 2 6 3 4" xfId="3507" xr:uid="{00000000-0005-0000-0000-0000F6280000}"/>
    <cellStyle name="Millares 2 6 3 4 2" xfId="4603" xr:uid="{00000000-0005-0000-0000-0000F7280000}"/>
    <cellStyle name="Millares 2 6 3 4 2 2" xfId="6792" xr:uid="{00000000-0005-0000-0000-0000F8280000}"/>
    <cellStyle name="Millares 2 6 3 4 2 2 2" xfId="11169" xr:uid="{00000000-0005-0000-0000-0000F9280000}"/>
    <cellStyle name="Millares 2 6 3 4 2 2 2 2" xfId="19922" xr:uid="{00000000-0005-0000-0000-0000FA280000}"/>
    <cellStyle name="Millares 2 6 3 4 2 2 2 2 2" xfId="37427" xr:uid="{34A02DCF-E179-4CE3-9309-5DA7FE8140B8}"/>
    <cellStyle name="Millares 2 6 3 4 2 2 2 3" xfId="28675" xr:uid="{AF414384-20C8-47F3-BFEE-0E1A4EA6D65D}"/>
    <cellStyle name="Millares 2 6 3 4 2 2 3" xfId="15546" xr:uid="{00000000-0005-0000-0000-0000FB280000}"/>
    <cellStyle name="Millares 2 6 3 4 2 2 3 2" xfId="33051" xr:uid="{CFC46421-767F-49C6-891B-C78625EAF3C6}"/>
    <cellStyle name="Millares 2 6 3 4 2 2 4" xfId="24299" xr:uid="{280EE8C4-23E5-40CF-9E0B-16B44998FDC9}"/>
    <cellStyle name="Millares 2 6 3 4 2 3" xfId="8981" xr:uid="{00000000-0005-0000-0000-0000FC280000}"/>
    <cellStyle name="Millares 2 6 3 4 2 3 2" xfId="17734" xr:uid="{00000000-0005-0000-0000-0000FD280000}"/>
    <cellStyle name="Millares 2 6 3 4 2 3 2 2" xfId="35239" xr:uid="{753B4FBD-4C1F-4A9B-A005-561EB885B822}"/>
    <cellStyle name="Millares 2 6 3 4 2 3 3" xfId="26487" xr:uid="{67B7DABB-9D07-4F0C-8FB6-F8B376AABB25}"/>
    <cellStyle name="Millares 2 6 3 4 2 4" xfId="13358" xr:uid="{00000000-0005-0000-0000-0000FE280000}"/>
    <cellStyle name="Millares 2 6 3 4 2 4 2" xfId="30863" xr:uid="{B4E61ADA-EC62-462A-8FDF-8EA83D9F6104}"/>
    <cellStyle name="Millares 2 6 3 4 2 5" xfId="22111" xr:uid="{46411F90-2095-4E78-B7CC-C3E823B0B2D4}"/>
    <cellStyle name="Millares 2 6 3 4 3" xfId="5698" xr:uid="{00000000-0005-0000-0000-0000FF280000}"/>
    <cellStyle name="Millares 2 6 3 4 3 2" xfId="10075" xr:uid="{00000000-0005-0000-0000-000000290000}"/>
    <cellStyle name="Millares 2 6 3 4 3 2 2" xfId="18828" xr:uid="{00000000-0005-0000-0000-000001290000}"/>
    <cellStyle name="Millares 2 6 3 4 3 2 2 2" xfId="36333" xr:uid="{42B025EF-C350-4B59-89CD-1CF20D1CECEE}"/>
    <cellStyle name="Millares 2 6 3 4 3 2 3" xfId="27581" xr:uid="{571AC05E-E338-4788-B3C2-1E7914709D4D}"/>
    <cellStyle name="Millares 2 6 3 4 3 3" xfId="14452" xr:uid="{00000000-0005-0000-0000-000002290000}"/>
    <cellStyle name="Millares 2 6 3 4 3 3 2" xfId="31957" xr:uid="{AC03E8E3-50CB-4F53-8254-B3DC00F1509F}"/>
    <cellStyle name="Millares 2 6 3 4 3 4" xfId="23205" xr:uid="{72FCBC8A-A887-4375-AE07-D76A065CDBF9}"/>
    <cellStyle name="Millares 2 6 3 4 4" xfId="7887" xr:uid="{00000000-0005-0000-0000-000003290000}"/>
    <cellStyle name="Millares 2 6 3 4 4 2" xfId="16640" xr:uid="{00000000-0005-0000-0000-000004290000}"/>
    <cellStyle name="Millares 2 6 3 4 4 2 2" xfId="34145" xr:uid="{70929A21-A7E3-41FF-A88B-FB943319047E}"/>
    <cellStyle name="Millares 2 6 3 4 4 3" xfId="25393" xr:uid="{67921ED1-D2A9-4C9B-BE7A-462D45B2B61C}"/>
    <cellStyle name="Millares 2 6 3 4 5" xfId="12264" xr:uid="{00000000-0005-0000-0000-000005290000}"/>
    <cellStyle name="Millares 2 6 3 4 5 2" xfId="29769" xr:uid="{E24DDFBA-074B-4D09-AE7A-04B35879CA01}"/>
    <cellStyle name="Millares 2 6 3 4 6" xfId="21017" xr:uid="{34665DEA-4C22-4741-9076-CBA6BEE39167}"/>
    <cellStyle name="Millares 2 6 3 5" xfId="4055" xr:uid="{00000000-0005-0000-0000-000006290000}"/>
    <cellStyle name="Millares 2 6 3 5 2" xfId="6244" xr:uid="{00000000-0005-0000-0000-000007290000}"/>
    <cellStyle name="Millares 2 6 3 5 2 2" xfId="10621" xr:uid="{00000000-0005-0000-0000-000008290000}"/>
    <cellStyle name="Millares 2 6 3 5 2 2 2" xfId="19374" xr:uid="{00000000-0005-0000-0000-000009290000}"/>
    <cellStyle name="Millares 2 6 3 5 2 2 2 2" xfId="36879" xr:uid="{3F4266A3-DA9E-4240-91DF-CD1F56576FFD}"/>
    <cellStyle name="Millares 2 6 3 5 2 2 3" xfId="28127" xr:uid="{922CCBDE-24F2-4FCE-B4D4-BA36459D1A01}"/>
    <cellStyle name="Millares 2 6 3 5 2 3" xfId="14998" xr:uid="{00000000-0005-0000-0000-00000A290000}"/>
    <cellStyle name="Millares 2 6 3 5 2 3 2" xfId="32503" xr:uid="{6177866D-156A-41E9-BD01-65146582D5AB}"/>
    <cellStyle name="Millares 2 6 3 5 2 4" xfId="23751" xr:uid="{3F80C381-5CBA-4B7D-A4E6-05D731B38196}"/>
    <cellStyle name="Millares 2 6 3 5 3" xfId="8433" xr:uid="{00000000-0005-0000-0000-00000B290000}"/>
    <cellStyle name="Millares 2 6 3 5 3 2" xfId="17186" xr:uid="{00000000-0005-0000-0000-00000C290000}"/>
    <cellStyle name="Millares 2 6 3 5 3 2 2" xfId="34691" xr:uid="{81686BF3-BD7F-4BA1-952D-2A30D4FBAAD9}"/>
    <cellStyle name="Millares 2 6 3 5 3 3" xfId="25939" xr:uid="{104DA9D7-8809-425F-9D86-D8B77F51A767}"/>
    <cellStyle name="Millares 2 6 3 5 4" xfId="12810" xr:uid="{00000000-0005-0000-0000-00000D290000}"/>
    <cellStyle name="Millares 2 6 3 5 4 2" xfId="30315" xr:uid="{15B5D990-B929-43BE-B4A3-A28255D99A61}"/>
    <cellStyle name="Millares 2 6 3 5 5" xfId="21563" xr:uid="{E5F0B46F-F65C-4DF2-9843-4E346D163B6E}"/>
    <cellStyle name="Millares 2 6 3 6" xfId="5150" xr:uid="{00000000-0005-0000-0000-00000E290000}"/>
    <cellStyle name="Millares 2 6 3 6 2" xfId="9527" xr:uid="{00000000-0005-0000-0000-00000F290000}"/>
    <cellStyle name="Millares 2 6 3 6 2 2" xfId="18280" xr:uid="{00000000-0005-0000-0000-000010290000}"/>
    <cellStyle name="Millares 2 6 3 6 2 2 2" xfId="35785" xr:uid="{BFFC5429-2055-4CA7-A85F-963010A977FD}"/>
    <cellStyle name="Millares 2 6 3 6 2 3" xfId="27033" xr:uid="{78A5F3E9-CC51-4464-9D26-7DD98CFBFB22}"/>
    <cellStyle name="Millares 2 6 3 6 3" xfId="13904" xr:uid="{00000000-0005-0000-0000-000011290000}"/>
    <cellStyle name="Millares 2 6 3 6 3 2" xfId="31409" xr:uid="{21C3D010-090F-48F2-86A1-21E455C1EB56}"/>
    <cellStyle name="Millares 2 6 3 6 4" xfId="22657" xr:uid="{DC1F87ED-7C6D-4C07-8697-BA381482ECD0}"/>
    <cellStyle name="Millares 2 6 3 7" xfId="7339" xr:uid="{00000000-0005-0000-0000-000012290000}"/>
    <cellStyle name="Millares 2 6 3 7 2" xfId="16092" xr:uid="{00000000-0005-0000-0000-000013290000}"/>
    <cellStyle name="Millares 2 6 3 7 2 2" xfId="33597" xr:uid="{23559007-A289-48F7-906F-37E65C69C735}"/>
    <cellStyle name="Millares 2 6 3 7 3" xfId="24845" xr:uid="{084B9DDA-25B2-4D4E-8ED9-82DDB121774E}"/>
    <cellStyle name="Millares 2 6 3 8" xfId="11716" xr:uid="{00000000-0005-0000-0000-000014290000}"/>
    <cellStyle name="Millares 2 6 3 8 2" xfId="29221" xr:uid="{F372CFA7-6D37-41C8-98C6-5EA03DF8BECC}"/>
    <cellStyle name="Millares 2 6 3 9" xfId="20469" xr:uid="{9E7E3485-54E1-4804-8D44-9834DA756D01}"/>
    <cellStyle name="Millares 2 6 4" xfId="3007" xr:uid="{00000000-0005-0000-0000-000015290000}"/>
    <cellStyle name="Millares 2 6 4 2" xfId="3283" xr:uid="{00000000-0005-0000-0000-000016290000}"/>
    <cellStyle name="Millares 2 6 4 2 2" xfId="3836" xr:uid="{00000000-0005-0000-0000-000017290000}"/>
    <cellStyle name="Millares 2 6 4 2 2 2" xfId="4932" xr:uid="{00000000-0005-0000-0000-000018290000}"/>
    <cellStyle name="Millares 2 6 4 2 2 2 2" xfId="7121" xr:uid="{00000000-0005-0000-0000-000019290000}"/>
    <cellStyle name="Millares 2 6 4 2 2 2 2 2" xfId="11498" xr:uid="{00000000-0005-0000-0000-00001A290000}"/>
    <cellStyle name="Millares 2 6 4 2 2 2 2 2 2" xfId="20251" xr:uid="{00000000-0005-0000-0000-00001B290000}"/>
    <cellStyle name="Millares 2 6 4 2 2 2 2 2 2 2" xfId="37756" xr:uid="{8EDDC0E3-7C47-467C-B91B-AAC63F22FF4F}"/>
    <cellStyle name="Millares 2 6 4 2 2 2 2 2 3" xfId="29004" xr:uid="{95EEDB0E-A2D1-4639-B790-9AF7DAC502AA}"/>
    <cellStyle name="Millares 2 6 4 2 2 2 2 3" xfId="15875" xr:uid="{00000000-0005-0000-0000-00001C290000}"/>
    <cellStyle name="Millares 2 6 4 2 2 2 2 3 2" xfId="33380" xr:uid="{28A56DC6-B7FE-4CBE-90D4-34D0EBB7D410}"/>
    <cellStyle name="Millares 2 6 4 2 2 2 2 4" xfId="24628" xr:uid="{714653A2-9EF2-429C-B9F6-84B27A0774F5}"/>
    <cellStyle name="Millares 2 6 4 2 2 2 3" xfId="9310" xr:uid="{00000000-0005-0000-0000-00001D290000}"/>
    <cellStyle name="Millares 2 6 4 2 2 2 3 2" xfId="18063" xr:uid="{00000000-0005-0000-0000-00001E290000}"/>
    <cellStyle name="Millares 2 6 4 2 2 2 3 2 2" xfId="35568" xr:uid="{1FBB508E-2B6D-4066-ACC9-310CD2F79427}"/>
    <cellStyle name="Millares 2 6 4 2 2 2 3 3" xfId="26816" xr:uid="{8D58AEFE-573D-40DF-9A63-819BAC75E053}"/>
    <cellStyle name="Millares 2 6 4 2 2 2 4" xfId="13687" xr:uid="{00000000-0005-0000-0000-00001F290000}"/>
    <cellStyle name="Millares 2 6 4 2 2 2 4 2" xfId="31192" xr:uid="{451F6B32-4C49-48D2-8FF5-1AB59846C662}"/>
    <cellStyle name="Millares 2 6 4 2 2 2 5" xfId="22440" xr:uid="{8B775504-4B55-4DBE-9D48-B05340FC4B5E}"/>
    <cellStyle name="Millares 2 6 4 2 2 3" xfId="6027" xr:uid="{00000000-0005-0000-0000-000020290000}"/>
    <cellStyle name="Millares 2 6 4 2 2 3 2" xfId="10404" xr:uid="{00000000-0005-0000-0000-000021290000}"/>
    <cellStyle name="Millares 2 6 4 2 2 3 2 2" xfId="19157" xr:uid="{00000000-0005-0000-0000-000022290000}"/>
    <cellStyle name="Millares 2 6 4 2 2 3 2 2 2" xfId="36662" xr:uid="{4946A5AA-8617-411C-9D75-3974BEF74CE8}"/>
    <cellStyle name="Millares 2 6 4 2 2 3 2 3" xfId="27910" xr:uid="{0D40FC6B-8471-418C-A8A1-5681A37EB503}"/>
    <cellStyle name="Millares 2 6 4 2 2 3 3" xfId="14781" xr:uid="{00000000-0005-0000-0000-000023290000}"/>
    <cellStyle name="Millares 2 6 4 2 2 3 3 2" xfId="32286" xr:uid="{83292D00-60D1-4F76-8415-F0B95468BCD4}"/>
    <cellStyle name="Millares 2 6 4 2 2 3 4" xfId="23534" xr:uid="{39159917-31A0-46E1-AA0D-77870A6A4BB0}"/>
    <cellStyle name="Millares 2 6 4 2 2 4" xfId="8216" xr:uid="{00000000-0005-0000-0000-000024290000}"/>
    <cellStyle name="Millares 2 6 4 2 2 4 2" xfId="16969" xr:uid="{00000000-0005-0000-0000-000025290000}"/>
    <cellStyle name="Millares 2 6 4 2 2 4 2 2" xfId="34474" xr:uid="{FD50E41B-996A-4E3F-AF89-6F240AE6EBAE}"/>
    <cellStyle name="Millares 2 6 4 2 2 4 3" xfId="25722" xr:uid="{235DBD54-9565-4F74-BD3D-465BA073FEED}"/>
    <cellStyle name="Millares 2 6 4 2 2 5" xfId="12593" xr:uid="{00000000-0005-0000-0000-000026290000}"/>
    <cellStyle name="Millares 2 6 4 2 2 5 2" xfId="30098" xr:uid="{2FEE13E5-345D-4ED5-8F2D-6D9D31ACE414}"/>
    <cellStyle name="Millares 2 6 4 2 2 6" xfId="21346" xr:uid="{EEA27CBF-72AA-47DD-B9D7-D32C2997187C}"/>
    <cellStyle name="Millares 2 6 4 2 3" xfId="4384" xr:uid="{00000000-0005-0000-0000-000027290000}"/>
    <cellStyle name="Millares 2 6 4 2 3 2" xfId="6573" xr:uid="{00000000-0005-0000-0000-000028290000}"/>
    <cellStyle name="Millares 2 6 4 2 3 2 2" xfId="10950" xr:uid="{00000000-0005-0000-0000-000029290000}"/>
    <cellStyle name="Millares 2 6 4 2 3 2 2 2" xfId="19703" xr:uid="{00000000-0005-0000-0000-00002A290000}"/>
    <cellStyle name="Millares 2 6 4 2 3 2 2 2 2" xfId="37208" xr:uid="{71E867A1-6ABC-44D8-8866-FF8945FB8D30}"/>
    <cellStyle name="Millares 2 6 4 2 3 2 2 3" xfId="28456" xr:uid="{1A11E8C9-0299-4642-BEEA-08B079A27D13}"/>
    <cellStyle name="Millares 2 6 4 2 3 2 3" xfId="15327" xr:uid="{00000000-0005-0000-0000-00002B290000}"/>
    <cellStyle name="Millares 2 6 4 2 3 2 3 2" xfId="32832" xr:uid="{E0F94133-F922-4B69-8EA0-8427EC7BF151}"/>
    <cellStyle name="Millares 2 6 4 2 3 2 4" xfId="24080" xr:uid="{DB505FBF-74A3-45E7-B721-50F15BF5FEDE}"/>
    <cellStyle name="Millares 2 6 4 2 3 3" xfId="8762" xr:uid="{00000000-0005-0000-0000-00002C290000}"/>
    <cellStyle name="Millares 2 6 4 2 3 3 2" xfId="17515" xr:uid="{00000000-0005-0000-0000-00002D290000}"/>
    <cellStyle name="Millares 2 6 4 2 3 3 2 2" xfId="35020" xr:uid="{0CD53868-E8C2-4A55-A29E-F8D100EF9975}"/>
    <cellStyle name="Millares 2 6 4 2 3 3 3" xfId="26268" xr:uid="{F3A9C8DE-EA92-4C68-8CB9-2385586D8B6C}"/>
    <cellStyle name="Millares 2 6 4 2 3 4" xfId="13139" xr:uid="{00000000-0005-0000-0000-00002E290000}"/>
    <cellStyle name="Millares 2 6 4 2 3 4 2" xfId="30644" xr:uid="{6324F848-D909-48A3-9AD7-676928693EAA}"/>
    <cellStyle name="Millares 2 6 4 2 3 5" xfId="21892" xr:uid="{0B21B741-2535-48BB-B162-6E3106A65B31}"/>
    <cellStyle name="Millares 2 6 4 2 4" xfId="5479" xr:uid="{00000000-0005-0000-0000-00002F290000}"/>
    <cellStyle name="Millares 2 6 4 2 4 2" xfId="9856" xr:uid="{00000000-0005-0000-0000-000030290000}"/>
    <cellStyle name="Millares 2 6 4 2 4 2 2" xfId="18609" xr:uid="{00000000-0005-0000-0000-000031290000}"/>
    <cellStyle name="Millares 2 6 4 2 4 2 2 2" xfId="36114" xr:uid="{D9B1D063-4EB0-4C33-AB11-27268F13CD44}"/>
    <cellStyle name="Millares 2 6 4 2 4 2 3" xfId="27362" xr:uid="{39D1B0D3-5855-4779-A136-E6B1AA3C9FE4}"/>
    <cellStyle name="Millares 2 6 4 2 4 3" xfId="14233" xr:uid="{00000000-0005-0000-0000-000032290000}"/>
    <cellStyle name="Millares 2 6 4 2 4 3 2" xfId="31738" xr:uid="{B77B7959-6073-4D71-B410-FDCD87C64ED3}"/>
    <cellStyle name="Millares 2 6 4 2 4 4" xfId="22986" xr:uid="{4EAAEF93-78EC-46D7-990C-2DE46DE2B1B4}"/>
    <cellStyle name="Millares 2 6 4 2 5" xfId="7668" xr:uid="{00000000-0005-0000-0000-000033290000}"/>
    <cellStyle name="Millares 2 6 4 2 5 2" xfId="16421" xr:uid="{00000000-0005-0000-0000-000034290000}"/>
    <cellStyle name="Millares 2 6 4 2 5 2 2" xfId="33926" xr:uid="{FF1C0AAB-B7FA-4792-AEC6-86CC0DF94324}"/>
    <cellStyle name="Millares 2 6 4 2 5 3" xfId="25174" xr:uid="{7983D26C-A64A-4B10-B0A0-E6BEEB40E8FC}"/>
    <cellStyle name="Millares 2 6 4 2 6" xfId="12045" xr:uid="{00000000-0005-0000-0000-000035290000}"/>
    <cellStyle name="Millares 2 6 4 2 6 2" xfId="29550" xr:uid="{09D77FEF-E58C-4548-A268-53D6B3CB6E07}"/>
    <cellStyle name="Millares 2 6 4 2 7" xfId="20798" xr:uid="{71890E32-1BC1-4601-90A3-ECC5D07548EE}"/>
    <cellStyle name="Millares 2 6 4 3" xfId="3562" xr:uid="{00000000-0005-0000-0000-000036290000}"/>
    <cellStyle name="Millares 2 6 4 3 2" xfId="4658" xr:uid="{00000000-0005-0000-0000-000037290000}"/>
    <cellStyle name="Millares 2 6 4 3 2 2" xfId="6847" xr:uid="{00000000-0005-0000-0000-000038290000}"/>
    <cellStyle name="Millares 2 6 4 3 2 2 2" xfId="11224" xr:uid="{00000000-0005-0000-0000-000039290000}"/>
    <cellStyle name="Millares 2 6 4 3 2 2 2 2" xfId="19977" xr:uid="{00000000-0005-0000-0000-00003A290000}"/>
    <cellStyle name="Millares 2 6 4 3 2 2 2 2 2" xfId="37482" xr:uid="{9BA7A6F7-8B32-4D9E-B781-F12D4646A4AF}"/>
    <cellStyle name="Millares 2 6 4 3 2 2 2 3" xfId="28730" xr:uid="{A85504A4-26A5-4697-9357-D2B63A49E899}"/>
    <cellStyle name="Millares 2 6 4 3 2 2 3" xfId="15601" xr:uid="{00000000-0005-0000-0000-00003B290000}"/>
    <cellStyle name="Millares 2 6 4 3 2 2 3 2" xfId="33106" xr:uid="{D45F142A-66DE-4969-A5FA-5D798F2602F1}"/>
    <cellStyle name="Millares 2 6 4 3 2 2 4" xfId="24354" xr:uid="{5AEE9594-8DCB-45A1-BE59-C0C3829A5035}"/>
    <cellStyle name="Millares 2 6 4 3 2 3" xfId="9036" xr:uid="{00000000-0005-0000-0000-00003C290000}"/>
    <cellStyle name="Millares 2 6 4 3 2 3 2" xfId="17789" xr:uid="{00000000-0005-0000-0000-00003D290000}"/>
    <cellStyle name="Millares 2 6 4 3 2 3 2 2" xfId="35294" xr:uid="{3B9037AA-2338-46CE-86BC-D103D0E0F2B4}"/>
    <cellStyle name="Millares 2 6 4 3 2 3 3" xfId="26542" xr:uid="{EDF9A77B-969A-405A-83F0-8A0CB77CE0B8}"/>
    <cellStyle name="Millares 2 6 4 3 2 4" xfId="13413" xr:uid="{00000000-0005-0000-0000-00003E290000}"/>
    <cellStyle name="Millares 2 6 4 3 2 4 2" xfId="30918" xr:uid="{E028BB99-39C8-412B-8E3F-5F67E338CA01}"/>
    <cellStyle name="Millares 2 6 4 3 2 5" xfId="22166" xr:uid="{40C83FB5-C0D6-4A0E-8A69-49EE163FB76A}"/>
    <cellStyle name="Millares 2 6 4 3 3" xfId="5753" xr:uid="{00000000-0005-0000-0000-00003F290000}"/>
    <cellStyle name="Millares 2 6 4 3 3 2" xfId="10130" xr:uid="{00000000-0005-0000-0000-000040290000}"/>
    <cellStyle name="Millares 2 6 4 3 3 2 2" xfId="18883" xr:uid="{00000000-0005-0000-0000-000041290000}"/>
    <cellStyle name="Millares 2 6 4 3 3 2 2 2" xfId="36388" xr:uid="{F3791FF8-577B-4EB7-9377-AD0C1DD7E17D}"/>
    <cellStyle name="Millares 2 6 4 3 3 2 3" xfId="27636" xr:uid="{9ED0B317-4808-44FB-BEDB-3A8B6EB07E1F}"/>
    <cellStyle name="Millares 2 6 4 3 3 3" xfId="14507" xr:uid="{00000000-0005-0000-0000-000042290000}"/>
    <cellStyle name="Millares 2 6 4 3 3 3 2" xfId="32012" xr:uid="{259B3BC9-DA8D-479E-939C-B0AE0FA1E699}"/>
    <cellStyle name="Millares 2 6 4 3 3 4" xfId="23260" xr:uid="{5FB099AC-9DD5-4B0D-975B-17E52C7F7DA9}"/>
    <cellStyle name="Millares 2 6 4 3 4" xfId="7942" xr:uid="{00000000-0005-0000-0000-000043290000}"/>
    <cellStyle name="Millares 2 6 4 3 4 2" xfId="16695" xr:uid="{00000000-0005-0000-0000-000044290000}"/>
    <cellStyle name="Millares 2 6 4 3 4 2 2" xfId="34200" xr:uid="{8915037B-5939-45FC-ADAF-50F4138FB296}"/>
    <cellStyle name="Millares 2 6 4 3 4 3" xfId="25448" xr:uid="{D2A59478-0A9D-44DB-80AE-CAB783D25485}"/>
    <cellStyle name="Millares 2 6 4 3 5" xfId="12319" xr:uid="{00000000-0005-0000-0000-000045290000}"/>
    <cellStyle name="Millares 2 6 4 3 5 2" xfId="29824" xr:uid="{6E4A572B-B11C-4716-BAC2-EC0CC4FA2134}"/>
    <cellStyle name="Millares 2 6 4 3 6" xfId="21072" xr:uid="{3625EFC8-8B8F-4C4E-85CB-D04CF3AA5FC1}"/>
    <cellStyle name="Millares 2 6 4 4" xfId="4110" xr:uid="{00000000-0005-0000-0000-000046290000}"/>
    <cellStyle name="Millares 2 6 4 4 2" xfId="6299" xr:uid="{00000000-0005-0000-0000-000047290000}"/>
    <cellStyle name="Millares 2 6 4 4 2 2" xfId="10676" xr:uid="{00000000-0005-0000-0000-000048290000}"/>
    <cellStyle name="Millares 2 6 4 4 2 2 2" xfId="19429" xr:uid="{00000000-0005-0000-0000-000049290000}"/>
    <cellStyle name="Millares 2 6 4 4 2 2 2 2" xfId="36934" xr:uid="{BC9F42DF-A417-4902-8265-7EFC531A66C3}"/>
    <cellStyle name="Millares 2 6 4 4 2 2 3" xfId="28182" xr:uid="{45B7B5A4-4779-4954-AAE5-C432A98F6701}"/>
    <cellStyle name="Millares 2 6 4 4 2 3" xfId="15053" xr:uid="{00000000-0005-0000-0000-00004A290000}"/>
    <cellStyle name="Millares 2 6 4 4 2 3 2" xfId="32558" xr:uid="{752A3F8E-9D1E-4743-9E6A-7904A7926296}"/>
    <cellStyle name="Millares 2 6 4 4 2 4" xfId="23806" xr:uid="{41ED03DD-FC56-4F1C-B9DD-36492B113F68}"/>
    <cellStyle name="Millares 2 6 4 4 3" xfId="8488" xr:uid="{00000000-0005-0000-0000-00004B290000}"/>
    <cellStyle name="Millares 2 6 4 4 3 2" xfId="17241" xr:uid="{00000000-0005-0000-0000-00004C290000}"/>
    <cellStyle name="Millares 2 6 4 4 3 2 2" xfId="34746" xr:uid="{4DADA0C0-BCEF-4150-911E-297B2BF9EEFE}"/>
    <cellStyle name="Millares 2 6 4 4 3 3" xfId="25994" xr:uid="{145A486E-6440-4FBC-A66B-DD07C9689276}"/>
    <cellStyle name="Millares 2 6 4 4 4" xfId="12865" xr:uid="{00000000-0005-0000-0000-00004D290000}"/>
    <cellStyle name="Millares 2 6 4 4 4 2" xfId="30370" xr:uid="{3D2A1241-5ACE-4A6A-A9B1-EC9FD57869B1}"/>
    <cellStyle name="Millares 2 6 4 4 5" xfId="21618" xr:uid="{DE0B6804-BE67-4AF9-8DAE-4A087778CFCC}"/>
    <cellStyle name="Millares 2 6 4 5" xfId="5205" xr:uid="{00000000-0005-0000-0000-00004E290000}"/>
    <cellStyle name="Millares 2 6 4 5 2" xfId="9582" xr:uid="{00000000-0005-0000-0000-00004F290000}"/>
    <cellStyle name="Millares 2 6 4 5 2 2" xfId="18335" xr:uid="{00000000-0005-0000-0000-000050290000}"/>
    <cellStyle name="Millares 2 6 4 5 2 2 2" xfId="35840" xr:uid="{92C32FEC-0937-4BF6-9F3B-33B86E49213B}"/>
    <cellStyle name="Millares 2 6 4 5 2 3" xfId="27088" xr:uid="{26A34EB5-8BAB-4F4A-8340-24269E644CC5}"/>
    <cellStyle name="Millares 2 6 4 5 3" xfId="13959" xr:uid="{00000000-0005-0000-0000-000051290000}"/>
    <cellStyle name="Millares 2 6 4 5 3 2" xfId="31464" xr:uid="{549493DA-5AD1-49EB-823B-D8553BB1BA51}"/>
    <cellStyle name="Millares 2 6 4 5 4" xfId="22712" xr:uid="{DE6B5C75-9D2D-40A9-BE40-17F520F7AAA1}"/>
    <cellStyle name="Millares 2 6 4 6" xfId="7394" xr:uid="{00000000-0005-0000-0000-000052290000}"/>
    <cellStyle name="Millares 2 6 4 6 2" xfId="16147" xr:uid="{00000000-0005-0000-0000-000053290000}"/>
    <cellStyle name="Millares 2 6 4 6 2 2" xfId="33652" xr:uid="{E7074FBD-E6A1-4332-8D68-83B890CDF422}"/>
    <cellStyle name="Millares 2 6 4 6 3" xfId="24900" xr:uid="{8F3472D8-2313-491C-BF71-9574D044DAF1}"/>
    <cellStyle name="Millares 2 6 4 7" xfId="11771" xr:uid="{00000000-0005-0000-0000-000054290000}"/>
    <cellStyle name="Millares 2 6 4 7 2" xfId="29276" xr:uid="{BC118275-CFF4-4F72-948F-A164D6B05117}"/>
    <cellStyle name="Millares 2 6 4 8" xfId="20524" xr:uid="{18733BE0-58F4-48D4-B0C7-6571E64AE4FF}"/>
    <cellStyle name="Millares 2 6 5" xfId="2894" xr:uid="{00000000-0005-0000-0000-000055290000}"/>
    <cellStyle name="Millares 2 6 5 2" xfId="3173" xr:uid="{00000000-0005-0000-0000-000056290000}"/>
    <cellStyle name="Millares 2 6 5 2 2" xfId="3726" xr:uid="{00000000-0005-0000-0000-000057290000}"/>
    <cellStyle name="Millares 2 6 5 2 2 2" xfId="4822" xr:uid="{00000000-0005-0000-0000-000058290000}"/>
    <cellStyle name="Millares 2 6 5 2 2 2 2" xfId="7011" xr:uid="{00000000-0005-0000-0000-000059290000}"/>
    <cellStyle name="Millares 2 6 5 2 2 2 2 2" xfId="11388" xr:uid="{00000000-0005-0000-0000-00005A290000}"/>
    <cellStyle name="Millares 2 6 5 2 2 2 2 2 2" xfId="20141" xr:uid="{00000000-0005-0000-0000-00005B290000}"/>
    <cellStyle name="Millares 2 6 5 2 2 2 2 2 2 2" xfId="37646" xr:uid="{67DF9ED8-9227-465F-80CF-E56B35D7C7EF}"/>
    <cellStyle name="Millares 2 6 5 2 2 2 2 2 3" xfId="28894" xr:uid="{66ACEDF9-72AD-4F28-A5D1-1E3F1AD5D6BE}"/>
    <cellStyle name="Millares 2 6 5 2 2 2 2 3" xfId="15765" xr:uid="{00000000-0005-0000-0000-00005C290000}"/>
    <cellStyle name="Millares 2 6 5 2 2 2 2 3 2" xfId="33270" xr:uid="{E318BA53-912E-4FDC-B193-4590D5E33751}"/>
    <cellStyle name="Millares 2 6 5 2 2 2 2 4" xfId="24518" xr:uid="{695037F0-DD17-4436-9E8F-FA85AFA85FCB}"/>
    <cellStyle name="Millares 2 6 5 2 2 2 3" xfId="9200" xr:uid="{00000000-0005-0000-0000-00005D290000}"/>
    <cellStyle name="Millares 2 6 5 2 2 2 3 2" xfId="17953" xr:uid="{00000000-0005-0000-0000-00005E290000}"/>
    <cellStyle name="Millares 2 6 5 2 2 2 3 2 2" xfId="35458" xr:uid="{478B1A67-2818-40EA-8070-3C79F3FA75F7}"/>
    <cellStyle name="Millares 2 6 5 2 2 2 3 3" xfId="26706" xr:uid="{77238B7B-C3E5-410B-AB54-71C1443AE0E2}"/>
    <cellStyle name="Millares 2 6 5 2 2 2 4" xfId="13577" xr:uid="{00000000-0005-0000-0000-00005F290000}"/>
    <cellStyle name="Millares 2 6 5 2 2 2 4 2" xfId="31082" xr:uid="{09D4B67F-47CD-422D-AC4A-774709980902}"/>
    <cellStyle name="Millares 2 6 5 2 2 2 5" xfId="22330" xr:uid="{D0090D26-555D-42F3-9464-E8786B8452C8}"/>
    <cellStyle name="Millares 2 6 5 2 2 3" xfId="5917" xr:uid="{00000000-0005-0000-0000-000060290000}"/>
    <cellStyle name="Millares 2 6 5 2 2 3 2" xfId="10294" xr:uid="{00000000-0005-0000-0000-000061290000}"/>
    <cellStyle name="Millares 2 6 5 2 2 3 2 2" xfId="19047" xr:uid="{00000000-0005-0000-0000-000062290000}"/>
    <cellStyle name="Millares 2 6 5 2 2 3 2 2 2" xfId="36552" xr:uid="{2DD698C0-6AAD-480C-934D-9F0584D740F7}"/>
    <cellStyle name="Millares 2 6 5 2 2 3 2 3" xfId="27800" xr:uid="{BD6F37D1-5B2D-4A4F-83C4-5D006F32088A}"/>
    <cellStyle name="Millares 2 6 5 2 2 3 3" xfId="14671" xr:uid="{00000000-0005-0000-0000-000063290000}"/>
    <cellStyle name="Millares 2 6 5 2 2 3 3 2" xfId="32176" xr:uid="{7DAB825F-505A-44AC-8DD8-849DA1279653}"/>
    <cellStyle name="Millares 2 6 5 2 2 3 4" xfId="23424" xr:uid="{5366F149-BEAD-4883-A047-C07628478179}"/>
    <cellStyle name="Millares 2 6 5 2 2 4" xfId="8106" xr:uid="{00000000-0005-0000-0000-000064290000}"/>
    <cellStyle name="Millares 2 6 5 2 2 4 2" xfId="16859" xr:uid="{00000000-0005-0000-0000-000065290000}"/>
    <cellStyle name="Millares 2 6 5 2 2 4 2 2" xfId="34364" xr:uid="{17B2E6D2-F285-4186-9126-EEBAD560F028}"/>
    <cellStyle name="Millares 2 6 5 2 2 4 3" xfId="25612" xr:uid="{6EBF890D-0C56-44CD-8AAC-104A66D5DDAF}"/>
    <cellStyle name="Millares 2 6 5 2 2 5" xfId="12483" xr:uid="{00000000-0005-0000-0000-000066290000}"/>
    <cellStyle name="Millares 2 6 5 2 2 5 2" xfId="29988" xr:uid="{FEED9473-D3DF-45FC-9D63-14CC13FBB4FE}"/>
    <cellStyle name="Millares 2 6 5 2 2 6" xfId="21236" xr:uid="{93DEC480-1AC4-4A35-9886-909457E225B9}"/>
    <cellStyle name="Millares 2 6 5 2 3" xfId="4274" xr:uid="{00000000-0005-0000-0000-000067290000}"/>
    <cellStyle name="Millares 2 6 5 2 3 2" xfId="6463" xr:uid="{00000000-0005-0000-0000-000068290000}"/>
    <cellStyle name="Millares 2 6 5 2 3 2 2" xfId="10840" xr:uid="{00000000-0005-0000-0000-000069290000}"/>
    <cellStyle name="Millares 2 6 5 2 3 2 2 2" xfId="19593" xr:uid="{00000000-0005-0000-0000-00006A290000}"/>
    <cellStyle name="Millares 2 6 5 2 3 2 2 2 2" xfId="37098" xr:uid="{77D41B89-6071-48AC-A615-B0AA3C047CA0}"/>
    <cellStyle name="Millares 2 6 5 2 3 2 2 3" xfId="28346" xr:uid="{FC85130C-B877-4069-8044-2FB874E057A8}"/>
    <cellStyle name="Millares 2 6 5 2 3 2 3" xfId="15217" xr:uid="{00000000-0005-0000-0000-00006B290000}"/>
    <cellStyle name="Millares 2 6 5 2 3 2 3 2" xfId="32722" xr:uid="{58CC7676-37AF-4738-B3B4-1312D11FD634}"/>
    <cellStyle name="Millares 2 6 5 2 3 2 4" xfId="23970" xr:uid="{054EB0B3-EE72-43F0-BDC0-B6AEBFF79CCD}"/>
    <cellStyle name="Millares 2 6 5 2 3 3" xfId="8652" xr:uid="{00000000-0005-0000-0000-00006C290000}"/>
    <cellStyle name="Millares 2 6 5 2 3 3 2" xfId="17405" xr:uid="{00000000-0005-0000-0000-00006D290000}"/>
    <cellStyle name="Millares 2 6 5 2 3 3 2 2" xfId="34910" xr:uid="{B281BD9F-A666-4159-B62F-AFB7AC0F8DB4}"/>
    <cellStyle name="Millares 2 6 5 2 3 3 3" xfId="26158" xr:uid="{51A67E27-68E0-494E-B86A-F18C9557EF08}"/>
    <cellStyle name="Millares 2 6 5 2 3 4" xfId="13029" xr:uid="{00000000-0005-0000-0000-00006E290000}"/>
    <cellStyle name="Millares 2 6 5 2 3 4 2" xfId="30534" xr:uid="{4C9DA3D5-DF24-4ACA-924E-A97EA3E4BD5F}"/>
    <cellStyle name="Millares 2 6 5 2 3 5" xfId="21782" xr:uid="{8F9E4694-3A28-4887-B76A-8712F81BEBF4}"/>
    <cellStyle name="Millares 2 6 5 2 4" xfId="5369" xr:uid="{00000000-0005-0000-0000-00006F290000}"/>
    <cellStyle name="Millares 2 6 5 2 4 2" xfId="9746" xr:uid="{00000000-0005-0000-0000-000070290000}"/>
    <cellStyle name="Millares 2 6 5 2 4 2 2" xfId="18499" xr:uid="{00000000-0005-0000-0000-000071290000}"/>
    <cellStyle name="Millares 2 6 5 2 4 2 2 2" xfId="36004" xr:uid="{ECE681AA-20BE-442D-B950-6AB042A162AC}"/>
    <cellStyle name="Millares 2 6 5 2 4 2 3" xfId="27252" xr:uid="{A2FB29F8-5BCF-4788-9FE3-01B545DDF2A3}"/>
    <cellStyle name="Millares 2 6 5 2 4 3" xfId="14123" xr:uid="{00000000-0005-0000-0000-000072290000}"/>
    <cellStyle name="Millares 2 6 5 2 4 3 2" xfId="31628" xr:uid="{083E480B-BE74-4A18-983D-4594351F8ADE}"/>
    <cellStyle name="Millares 2 6 5 2 4 4" xfId="22876" xr:uid="{5670BDFC-8D23-435D-A02B-7A7AC0422F8D}"/>
    <cellStyle name="Millares 2 6 5 2 5" xfId="7558" xr:uid="{00000000-0005-0000-0000-000073290000}"/>
    <cellStyle name="Millares 2 6 5 2 5 2" xfId="16311" xr:uid="{00000000-0005-0000-0000-000074290000}"/>
    <cellStyle name="Millares 2 6 5 2 5 2 2" xfId="33816" xr:uid="{888A1751-720D-4CF5-995A-E8648334DB21}"/>
    <cellStyle name="Millares 2 6 5 2 5 3" xfId="25064" xr:uid="{09C9C1F6-620A-440F-99C4-950E0A2E5193}"/>
    <cellStyle name="Millares 2 6 5 2 6" xfId="11935" xr:uid="{00000000-0005-0000-0000-000075290000}"/>
    <cellStyle name="Millares 2 6 5 2 6 2" xfId="29440" xr:uid="{C7D9B042-CAB3-4E73-B344-E5F95090CC5F}"/>
    <cellStyle name="Millares 2 6 5 2 7" xfId="20688" xr:uid="{A42F0592-E56B-4ACB-9B32-F77A530064C8}"/>
    <cellStyle name="Millares 2 6 5 3" xfId="3452" xr:uid="{00000000-0005-0000-0000-000076290000}"/>
    <cellStyle name="Millares 2 6 5 3 2" xfId="4548" xr:uid="{00000000-0005-0000-0000-000077290000}"/>
    <cellStyle name="Millares 2 6 5 3 2 2" xfId="6737" xr:uid="{00000000-0005-0000-0000-000078290000}"/>
    <cellStyle name="Millares 2 6 5 3 2 2 2" xfId="11114" xr:uid="{00000000-0005-0000-0000-000079290000}"/>
    <cellStyle name="Millares 2 6 5 3 2 2 2 2" xfId="19867" xr:uid="{00000000-0005-0000-0000-00007A290000}"/>
    <cellStyle name="Millares 2 6 5 3 2 2 2 2 2" xfId="37372" xr:uid="{2FA47AAF-3E42-4BD7-BDA0-351EF413B5A0}"/>
    <cellStyle name="Millares 2 6 5 3 2 2 2 3" xfId="28620" xr:uid="{375B34AA-6911-47E9-9532-B9E5D576C94C}"/>
    <cellStyle name="Millares 2 6 5 3 2 2 3" xfId="15491" xr:uid="{00000000-0005-0000-0000-00007B290000}"/>
    <cellStyle name="Millares 2 6 5 3 2 2 3 2" xfId="32996" xr:uid="{5868D2F7-15A8-4157-8AC8-1ECF8FDB2148}"/>
    <cellStyle name="Millares 2 6 5 3 2 2 4" xfId="24244" xr:uid="{BA6AE3B0-D2F6-471F-A2FB-61810890FBB1}"/>
    <cellStyle name="Millares 2 6 5 3 2 3" xfId="8926" xr:uid="{00000000-0005-0000-0000-00007C290000}"/>
    <cellStyle name="Millares 2 6 5 3 2 3 2" xfId="17679" xr:uid="{00000000-0005-0000-0000-00007D290000}"/>
    <cellStyle name="Millares 2 6 5 3 2 3 2 2" xfId="35184" xr:uid="{731CCE15-94B2-4A08-BEB7-5DF525A04DB6}"/>
    <cellStyle name="Millares 2 6 5 3 2 3 3" xfId="26432" xr:uid="{88907914-84FF-4439-BA36-AAEF561CBD8E}"/>
    <cellStyle name="Millares 2 6 5 3 2 4" xfId="13303" xr:uid="{00000000-0005-0000-0000-00007E290000}"/>
    <cellStyle name="Millares 2 6 5 3 2 4 2" xfId="30808" xr:uid="{46DAEBA9-1C0D-4AA3-8059-4EC25E81A4D7}"/>
    <cellStyle name="Millares 2 6 5 3 2 5" xfId="22056" xr:uid="{FF50BB6E-6371-428A-BAF3-0AA74A749756}"/>
    <cellStyle name="Millares 2 6 5 3 3" xfId="5643" xr:uid="{00000000-0005-0000-0000-00007F290000}"/>
    <cellStyle name="Millares 2 6 5 3 3 2" xfId="10020" xr:uid="{00000000-0005-0000-0000-000080290000}"/>
    <cellStyle name="Millares 2 6 5 3 3 2 2" xfId="18773" xr:uid="{00000000-0005-0000-0000-000081290000}"/>
    <cellStyle name="Millares 2 6 5 3 3 2 2 2" xfId="36278" xr:uid="{1F2F1E70-61F3-4BB1-ACF2-BB4F4CCA32E1}"/>
    <cellStyle name="Millares 2 6 5 3 3 2 3" xfId="27526" xr:uid="{305FE47A-394E-43A7-9202-69CEEE1B570B}"/>
    <cellStyle name="Millares 2 6 5 3 3 3" xfId="14397" xr:uid="{00000000-0005-0000-0000-000082290000}"/>
    <cellStyle name="Millares 2 6 5 3 3 3 2" xfId="31902" xr:uid="{F331EFA1-99BB-49E0-BB21-78C238B5F008}"/>
    <cellStyle name="Millares 2 6 5 3 3 4" xfId="23150" xr:uid="{B860B271-F05F-4A4A-99EE-D6CD2C818695}"/>
    <cellStyle name="Millares 2 6 5 3 4" xfId="7832" xr:uid="{00000000-0005-0000-0000-000083290000}"/>
    <cellStyle name="Millares 2 6 5 3 4 2" xfId="16585" xr:uid="{00000000-0005-0000-0000-000084290000}"/>
    <cellStyle name="Millares 2 6 5 3 4 2 2" xfId="34090" xr:uid="{B2A19894-9188-423F-924F-7B2B61C9FA35}"/>
    <cellStyle name="Millares 2 6 5 3 4 3" xfId="25338" xr:uid="{DED6EDCA-4AA7-4655-8FDB-8356CBF13EE7}"/>
    <cellStyle name="Millares 2 6 5 3 5" xfId="12209" xr:uid="{00000000-0005-0000-0000-000085290000}"/>
    <cellStyle name="Millares 2 6 5 3 5 2" xfId="29714" xr:uid="{DDD61676-A065-458E-918D-603BD4D2C636}"/>
    <cellStyle name="Millares 2 6 5 3 6" xfId="20962" xr:uid="{56185DFE-DE5D-4985-B56E-2D5C3D3443BF}"/>
    <cellStyle name="Millares 2 6 5 4" xfId="4000" xr:uid="{00000000-0005-0000-0000-000086290000}"/>
    <cellStyle name="Millares 2 6 5 4 2" xfId="6189" xr:uid="{00000000-0005-0000-0000-000087290000}"/>
    <cellStyle name="Millares 2 6 5 4 2 2" xfId="10566" xr:uid="{00000000-0005-0000-0000-000088290000}"/>
    <cellStyle name="Millares 2 6 5 4 2 2 2" xfId="19319" xr:uid="{00000000-0005-0000-0000-000089290000}"/>
    <cellStyle name="Millares 2 6 5 4 2 2 2 2" xfId="36824" xr:uid="{73A5A8F5-7B22-4042-B1DE-5387E3B3AFC6}"/>
    <cellStyle name="Millares 2 6 5 4 2 2 3" xfId="28072" xr:uid="{272D4A66-C16B-4EF2-8C2D-A2EE64E7751E}"/>
    <cellStyle name="Millares 2 6 5 4 2 3" xfId="14943" xr:uid="{00000000-0005-0000-0000-00008A290000}"/>
    <cellStyle name="Millares 2 6 5 4 2 3 2" xfId="32448" xr:uid="{756C0E63-7057-48E4-9353-92B70D7919B7}"/>
    <cellStyle name="Millares 2 6 5 4 2 4" xfId="23696" xr:uid="{163B4D80-AF83-46DF-BB47-DFAE0D3A71EB}"/>
    <cellStyle name="Millares 2 6 5 4 3" xfId="8378" xr:uid="{00000000-0005-0000-0000-00008B290000}"/>
    <cellStyle name="Millares 2 6 5 4 3 2" xfId="17131" xr:uid="{00000000-0005-0000-0000-00008C290000}"/>
    <cellStyle name="Millares 2 6 5 4 3 2 2" xfId="34636" xr:uid="{92C2A777-A05A-400F-B323-6E759A2184CA}"/>
    <cellStyle name="Millares 2 6 5 4 3 3" xfId="25884" xr:uid="{3A0BD562-95F3-4C04-939B-1EBC9139D9B3}"/>
    <cellStyle name="Millares 2 6 5 4 4" xfId="12755" xr:uid="{00000000-0005-0000-0000-00008D290000}"/>
    <cellStyle name="Millares 2 6 5 4 4 2" xfId="30260" xr:uid="{7B4E58CF-A9BA-4C31-8D18-32670AA84DB7}"/>
    <cellStyle name="Millares 2 6 5 4 5" xfId="21508" xr:uid="{6D1EB918-EAEA-467F-85C8-B287CEC5D985}"/>
    <cellStyle name="Millares 2 6 5 5" xfId="5095" xr:uid="{00000000-0005-0000-0000-00008E290000}"/>
    <cellStyle name="Millares 2 6 5 5 2" xfId="9472" xr:uid="{00000000-0005-0000-0000-00008F290000}"/>
    <cellStyle name="Millares 2 6 5 5 2 2" xfId="18225" xr:uid="{00000000-0005-0000-0000-000090290000}"/>
    <cellStyle name="Millares 2 6 5 5 2 2 2" xfId="35730" xr:uid="{FFD225E3-1EF9-405A-8E47-C055657E88E0}"/>
    <cellStyle name="Millares 2 6 5 5 2 3" xfId="26978" xr:uid="{17BE4F3E-794B-42E0-8FCA-C5BCD19139C1}"/>
    <cellStyle name="Millares 2 6 5 5 3" xfId="13849" xr:uid="{00000000-0005-0000-0000-000091290000}"/>
    <cellStyle name="Millares 2 6 5 5 3 2" xfId="31354" xr:uid="{AF19F28A-1014-4A9E-8C62-479ACA1222B6}"/>
    <cellStyle name="Millares 2 6 5 5 4" xfId="22602" xr:uid="{0D017AB0-2E92-4C31-9F1E-A91445E85A4C}"/>
    <cellStyle name="Millares 2 6 5 6" xfId="7284" xr:uid="{00000000-0005-0000-0000-000092290000}"/>
    <cellStyle name="Millares 2 6 5 6 2" xfId="16037" xr:uid="{00000000-0005-0000-0000-000093290000}"/>
    <cellStyle name="Millares 2 6 5 6 2 2" xfId="33542" xr:uid="{D0C102BC-5905-408B-93F1-7A3FF74436D8}"/>
    <cellStyle name="Millares 2 6 5 6 3" xfId="24790" xr:uid="{5D8CC232-C5F0-4177-BD7B-1ACA195A5B93}"/>
    <cellStyle name="Millares 2 6 5 7" xfId="11661" xr:uid="{00000000-0005-0000-0000-000094290000}"/>
    <cellStyle name="Millares 2 6 5 7 2" xfId="29166" xr:uid="{14A3BC3F-2C12-4E52-B36F-42BC0CFE2439}"/>
    <cellStyle name="Millares 2 6 5 8" xfId="20414" xr:uid="{C634A4B5-9C8A-40A9-A114-14F0C1581AF5}"/>
    <cellStyle name="Millares 2 6 6" xfId="3123" xr:uid="{00000000-0005-0000-0000-000095290000}"/>
    <cellStyle name="Millares 2 6 6 2" xfId="3677" xr:uid="{00000000-0005-0000-0000-000096290000}"/>
    <cellStyle name="Millares 2 6 6 2 2" xfId="4773" xr:uid="{00000000-0005-0000-0000-000097290000}"/>
    <cellStyle name="Millares 2 6 6 2 2 2" xfId="6962" xr:uid="{00000000-0005-0000-0000-000098290000}"/>
    <cellStyle name="Millares 2 6 6 2 2 2 2" xfId="11339" xr:uid="{00000000-0005-0000-0000-000099290000}"/>
    <cellStyle name="Millares 2 6 6 2 2 2 2 2" xfId="20092" xr:uid="{00000000-0005-0000-0000-00009A290000}"/>
    <cellStyle name="Millares 2 6 6 2 2 2 2 2 2" xfId="37597" xr:uid="{0ABCAE3B-872E-4A02-B2AD-56560146AEF2}"/>
    <cellStyle name="Millares 2 6 6 2 2 2 2 3" xfId="28845" xr:uid="{8698C9A0-3F3B-4141-9194-B901AFF8CA04}"/>
    <cellStyle name="Millares 2 6 6 2 2 2 3" xfId="15716" xr:uid="{00000000-0005-0000-0000-00009B290000}"/>
    <cellStyle name="Millares 2 6 6 2 2 2 3 2" xfId="33221" xr:uid="{141C6F95-5D25-49D0-B299-64F8817B0AF1}"/>
    <cellStyle name="Millares 2 6 6 2 2 2 4" xfId="24469" xr:uid="{2F27C92F-8D03-499E-96CE-2F8B8C62F06F}"/>
    <cellStyle name="Millares 2 6 6 2 2 3" xfId="9151" xr:uid="{00000000-0005-0000-0000-00009C290000}"/>
    <cellStyle name="Millares 2 6 6 2 2 3 2" xfId="17904" xr:uid="{00000000-0005-0000-0000-00009D290000}"/>
    <cellStyle name="Millares 2 6 6 2 2 3 2 2" xfId="35409" xr:uid="{75C12DD3-3B36-42DC-9545-A3122C00FBE5}"/>
    <cellStyle name="Millares 2 6 6 2 2 3 3" xfId="26657" xr:uid="{10B6BB6E-2A4E-40B8-B3FD-44313FFF4D1F}"/>
    <cellStyle name="Millares 2 6 6 2 2 4" xfId="13528" xr:uid="{00000000-0005-0000-0000-00009E290000}"/>
    <cellStyle name="Millares 2 6 6 2 2 4 2" xfId="31033" xr:uid="{14228674-D174-4B4F-9483-D7BA6859597F}"/>
    <cellStyle name="Millares 2 6 6 2 2 5" xfId="22281" xr:uid="{961C5E42-3EFC-4677-9B9F-507AC27BBE2C}"/>
    <cellStyle name="Millares 2 6 6 2 3" xfId="5868" xr:uid="{00000000-0005-0000-0000-00009F290000}"/>
    <cellStyle name="Millares 2 6 6 2 3 2" xfId="10245" xr:uid="{00000000-0005-0000-0000-0000A0290000}"/>
    <cellStyle name="Millares 2 6 6 2 3 2 2" xfId="18998" xr:uid="{00000000-0005-0000-0000-0000A1290000}"/>
    <cellStyle name="Millares 2 6 6 2 3 2 2 2" xfId="36503" xr:uid="{EFD4417B-ED2D-45DB-ADBC-C7580AB50787}"/>
    <cellStyle name="Millares 2 6 6 2 3 2 3" xfId="27751" xr:uid="{FD27054E-C1F7-4E53-ACCE-516A499F2433}"/>
    <cellStyle name="Millares 2 6 6 2 3 3" xfId="14622" xr:uid="{00000000-0005-0000-0000-0000A2290000}"/>
    <cellStyle name="Millares 2 6 6 2 3 3 2" xfId="32127" xr:uid="{52E5D780-AA57-4490-8943-9EF5DE4E946F}"/>
    <cellStyle name="Millares 2 6 6 2 3 4" xfId="23375" xr:uid="{3263B0BC-B9E1-45D3-A4A2-5C53F69064AC}"/>
    <cellStyle name="Millares 2 6 6 2 4" xfId="8057" xr:uid="{00000000-0005-0000-0000-0000A3290000}"/>
    <cellStyle name="Millares 2 6 6 2 4 2" xfId="16810" xr:uid="{00000000-0005-0000-0000-0000A4290000}"/>
    <cellStyle name="Millares 2 6 6 2 4 2 2" xfId="34315" xr:uid="{F5CED11D-2BEF-490E-A004-76F1AAEDB5E8}"/>
    <cellStyle name="Millares 2 6 6 2 4 3" xfId="25563" xr:uid="{63967579-2D71-4EEE-B7D8-C7D8729FB5D1}"/>
    <cellStyle name="Millares 2 6 6 2 5" xfId="12434" xr:uid="{00000000-0005-0000-0000-0000A5290000}"/>
    <cellStyle name="Millares 2 6 6 2 5 2" xfId="29939" xr:uid="{01746C55-FFE5-4A41-B7C5-45B2A5D22AA3}"/>
    <cellStyle name="Millares 2 6 6 2 6" xfId="21187" xr:uid="{0BEF083C-968B-4B23-8872-1D926AE1FC13}"/>
    <cellStyle name="Millares 2 6 6 3" xfId="4225" xr:uid="{00000000-0005-0000-0000-0000A6290000}"/>
    <cellStyle name="Millares 2 6 6 3 2" xfId="6414" xr:uid="{00000000-0005-0000-0000-0000A7290000}"/>
    <cellStyle name="Millares 2 6 6 3 2 2" xfId="10791" xr:uid="{00000000-0005-0000-0000-0000A8290000}"/>
    <cellStyle name="Millares 2 6 6 3 2 2 2" xfId="19544" xr:uid="{00000000-0005-0000-0000-0000A9290000}"/>
    <cellStyle name="Millares 2 6 6 3 2 2 2 2" xfId="37049" xr:uid="{BC3CF988-4912-420C-B1EF-DCB53E0AF0EC}"/>
    <cellStyle name="Millares 2 6 6 3 2 2 3" xfId="28297" xr:uid="{F60002AA-0B1F-4F44-8952-7BBE25493815}"/>
    <cellStyle name="Millares 2 6 6 3 2 3" xfId="15168" xr:uid="{00000000-0005-0000-0000-0000AA290000}"/>
    <cellStyle name="Millares 2 6 6 3 2 3 2" xfId="32673" xr:uid="{75D14FBB-87DD-45AB-B310-CB1C8FC358AF}"/>
    <cellStyle name="Millares 2 6 6 3 2 4" xfId="23921" xr:uid="{868C5DA4-8327-4EAA-8268-48B48A3BD3BD}"/>
    <cellStyle name="Millares 2 6 6 3 3" xfId="8603" xr:uid="{00000000-0005-0000-0000-0000AB290000}"/>
    <cellStyle name="Millares 2 6 6 3 3 2" xfId="17356" xr:uid="{00000000-0005-0000-0000-0000AC290000}"/>
    <cellStyle name="Millares 2 6 6 3 3 2 2" xfId="34861" xr:uid="{6317115A-3D24-4AA4-BAAB-96FE6A71E5BD}"/>
    <cellStyle name="Millares 2 6 6 3 3 3" xfId="26109" xr:uid="{D28A5BE5-76A2-4FD2-97C7-F885832C5827}"/>
    <cellStyle name="Millares 2 6 6 3 4" xfId="12980" xr:uid="{00000000-0005-0000-0000-0000AD290000}"/>
    <cellStyle name="Millares 2 6 6 3 4 2" xfId="30485" xr:uid="{287CDB81-6898-4504-BF9C-FA3BEFF50CE3}"/>
    <cellStyle name="Millares 2 6 6 3 5" xfId="21733" xr:uid="{2D724C66-3FF7-403D-9FDD-B30545095707}"/>
    <cellStyle name="Millares 2 6 6 4" xfId="5320" xr:uid="{00000000-0005-0000-0000-0000AE290000}"/>
    <cellStyle name="Millares 2 6 6 4 2" xfId="9697" xr:uid="{00000000-0005-0000-0000-0000AF290000}"/>
    <cellStyle name="Millares 2 6 6 4 2 2" xfId="18450" xr:uid="{00000000-0005-0000-0000-0000B0290000}"/>
    <cellStyle name="Millares 2 6 6 4 2 2 2" xfId="35955" xr:uid="{52B46B15-8AAD-49EA-8CC4-BA5F76AC72D8}"/>
    <cellStyle name="Millares 2 6 6 4 2 3" xfId="27203" xr:uid="{FDD71802-14D4-4327-B912-56DACF23B7F6}"/>
    <cellStyle name="Millares 2 6 6 4 3" xfId="14074" xr:uid="{00000000-0005-0000-0000-0000B1290000}"/>
    <cellStyle name="Millares 2 6 6 4 3 2" xfId="31579" xr:uid="{6BF1D371-F63E-4A2E-A70A-618023EABED4}"/>
    <cellStyle name="Millares 2 6 6 4 4" xfId="22827" xr:uid="{0EFF2320-CF93-432B-9D12-20046FADC177}"/>
    <cellStyle name="Millares 2 6 6 5" xfId="7509" xr:uid="{00000000-0005-0000-0000-0000B2290000}"/>
    <cellStyle name="Millares 2 6 6 5 2" xfId="16262" xr:uid="{00000000-0005-0000-0000-0000B3290000}"/>
    <cellStyle name="Millares 2 6 6 5 2 2" xfId="33767" xr:uid="{CD5AAFBC-4B32-40B6-B408-55B44C8847A6}"/>
    <cellStyle name="Millares 2 6 6 5 3" xfId="25015" xr:uid="{D0BF260A-FF30-4860-95B2-E4242FA415F2}"/>
    <cellStyle name="Millares 2 6 6 6" xfId="11886" xr:uid="{00000000-0005-0000-0000-0000B4290000}"/>
    <cellStyle name="Millares 2 6 6 6 2" xfId="29391" xr:uid="{71AC7DE0-1C77-40ED-98EF-2E3C54E41EFF}"/>
    <cellStyle name="Millares 2 6 6 7" xfId="20639" xr:uid="{C6A2C136-CCA1-4ABC-9969-1C258A4157E6}"/>
    <cellStyle name="Millares 2 6 7" xfId="3402" xr:uid="{00000000-0005-0000-0000-0000B5290000}"/>
    <cellStyle name="Millares 2 6 7 2" xfId="4499" xr:uid="{00000000-0005-0000-0000-0000B6290000}"/>
    <cellStyle name="Millares 2 6 7 2 2" xfId="6688" xr:uid="{00000000-0005-0000-0000-0000B7290000}"/>
    <cellStyle name="Millares 2 6 7 2 2 2" xfId="11065" xr:uid="{00000000-0005-0000-0000-0000B8290000}"/>
    <cellStyle name="Millares 2 6 7 2 2 2 2" xfId="19818" xr:uid="{00000000-0005-0000-0000-0000B9290000}"/>
    <cellStyle name="Millares 2 6 7 2 2 2 2 2" xfId="37323" xr:uid="{6AD44956-92A3-40ED-8ABD-5D410E5D0BD8}"/>
    <cellStyle name="Millares 2 6 7 2 2 2 3" xfId="28571" xr:uid="{C0736275-784D-4DF6-809F-A0B2887ADF22}"/>
    <cellStyle name="Millares 2 6 7 2 2 3" xfId="15442" xr:uid="{00000000-0005-0000-0000-0000BA290000}"/>
    <cellStyle name="Millares 2 6 7 2 2 3 2" xfId="32947" xr:uid="{71E64D4F-5CE3-4CE5-81F8-074E69DD9B58}"/>
    <cellStyle name="Millares 2 6 7 2 2 4" xfId="24195" xr:uid="{742D00DA-F107-458E-8D9D-3A6A46516496}"/>
    <cellStyle name="Millares 2 6 7 2 3" xfId="8877" xr:uid="{00000000-0005-0000-0000-0000BB290000}"/>
    <cellStyle name="Millares 2 6 7 2 3 2" xfId="17630" xr:uid="{00000000-0005-0000-0000-0000BC290000}"/>
    <cellStyle name="Millares 2 6 7 2 3 2 2" xfId="35135" xr:uid="{264CBA1A-5610-45E5-BD9C-19BA3D8AC69D}"/>
    <cellStyle name="Millares 2 6 7 2 3 3" xfId="26383" xr:uid="{D9CA7F12-F05A-427F-9D68-C9FB03DB70FB}"/>
    <cellStyle name="Millares 2 6 7 2 4" xfId="13254" xr:uid="{00000000-0005-0000-0000-0000BD290000}"/>
    <cellStyle name="Millares 2 6 7 2 4 2" xfId="30759" xr:uid="{2DEE0340-95CD-4AD2-94FD-74DC3963AE90}"/>
    <cellStyle name="Millares 2 6 7 2 5" xfId="22007" xr:uid="{A61D6EA7-5D33-47C9-B4E9-1B143446E008}"/>
    <cellStyle name="Millares 2 6 7 3" xfId="5594" xr:uid="{00000000-0005-0000-0000-0000BE290000}"/>
    <cellStyle name="Millares 2 6 7 3 2" xfId="9971" xr:uid="{00000000-0005-0000-0000-0000BF290000}"/>
    <cellStyle name="Millares 2 6 7 3 2 2" xfId="18724" xr:uid="{00000000-0005-0000-0000-0000C0290000}"/>
    <cellStyle name="Millares 2 6 7 3 2 2 2" xfId="36229" xr:uid="{F6A6AA09-72E3-4A2D-A7BD-9514B3823CCF}"/>
    <cellStyle name="Millares 2 6 7 3 2 3" xfId="27477" xr:uid="{72D3AF42-4636-4EFF-B883-47B1A5273CC7}"/>
    <cellStyle name="Millares 2 6 7 3 3" xfId="14348" xr:uid="{00000000-0005-0000-0000-0000C1290000}"/>
    <cellStyle name="Millares 2 6 7 3 3 2" xfId="31853" xr:uid="{71FA9D24-948D-4BD9-B304-3A61F245A38F}"/>
    <cellStyle name="Millares 2 6 7 3 4" xfId="23101" xr:uid="{AE88B0D0-ECA7-4136-A003-33F22E9A227D}"/>
    <cellStyle name="Millares 2 6 7 4" xfId="7783" xr:uid="{00000000-0005-0000-0000-0000C2290000}"/>
    <cellStyle name="Millares 2 6 7 4 2" xfId="16536" xr:uid="{00000000-0005-0000-0000-0000C3290000}"/>
    <cellStyle name="Millares 2 6 7 4 2 2" xfId="34041" xr:uid="{4C49804C-7F08-4B39-98DC-9EDCA1366A82}"/>
    <cellStyle name="Millares 2 6 7 4 3" xfId="25289" xr:uid="{8A9FDAF7-71DC-471F-B03F-AFD29D31FFEB}"/>
    <cellStyle name="Millares 2 6 7 5" xfId="12160" xr:uid="{00000000-0005-0000-0000-0000C4290000}"/>
    <cellStyle name="Millares 2 6 7 5 2" xfId="29665" xr:uid="{034FC992-141F-45CF-98E1-EBF7BC06729B}"/>
    <cellStyle name="Millares 2 6 7 6" xfId="20913" xr:uid="{7C0544BB-F072-428C-B89A-838B18E2F11E}"/>
    <cellStyle name="Millares 2 6 8" xfId="3952" xr:uid="{00000000-0005-0000-0000-0000C5290000}"/>
    <cellStyle name="Millares 2 6 8 2" xfId="6141" xr:uid="{00000000-0005-0000-0000-0000C6290000}"/>
    <cellStyle name="Millares 2 6 8 2 2" xfId="10518" xr:uid="{00000000-0005-0000-0000-0000C7290000}"/>
    <cellStyle name="Millares 2 6 8 2 2 2" xfId="19271" xr:uid="{00000000-0005-0000-0000-0000C8290000}"/>
    <cellStyle name="Millares 2 6 8 2 2 2 2" xfId="36776" xr:uid="{B727A26A-EB0D-4B9F-B7F1-DA773494EF43}"/>
    <cellStyle name="Millares 2 6 8 2 2 3" xfId="28024" xr:uid="{44028386-D3B4-4A44-BC28-FD13E530A202}"/>
    <cellStyle name="Millares 2 6 8 2 3" xfId="14895" xr:uid="{00000000-0005-0000-0000-0000C9290000}"/>
    <cellStyle name="Millares 2 6 8 2 3 2" xfId="32400" xr:uid="{A4913991-AAE0-4835-B3EC-9E59C6948356}"/>
    <cellStyle name="Millares 2 6 8 2 4" xfId="23648" xr:uid="{83DFC75A-A436-405E-96F3-BF152CC48FC4}"/>
    <cellStyle name="Millares 2 6 8 3" xfId="8330" xr:uid="{00000000-0005-0000-0000-0000CA290000}"/>
    <cellStyle name="Millares 2 6 8 3 2" xfId="17083" xr:uid="{00000000-0005-0000-0000-0000CB290000}"/>
    <cellStyle name="Millares 2 6 8 3 2 2" xfId="34588" xr:uid="{B2783FFE-DBF2-4F14-BAB2-978C50316BFE}"/>
    <cellStyle name="Millares 2 6 8 3 3" xfId="25836" xr:uid="{238AAEAA-5BF4-49F8-947B-3B601C19C388}"/>
    <cellStyle name="Millares 2 6 8 4" xfId="12707" xr:uid="{00000000-0005-0000-0000-0000CC290000}"/>
    <cellStyle name="Millares 2 6 8 4 2" xfId="30212" xr:uid="{A4046BEF-6F75-49B4-B236-571906B9EF0B}"/>
    <cellStyle name="Millares 2 6 8 5" xfId="21460" xr:uid="{C6C5A46F-DCFE-4365-802D-98283FC44D6D}"/>
    <cellStyle name="Millares 2 6 9" xfId="5047" xr:uid="{00000000-0005-0000-0000-0000CD290000}"/>
    <cellStyle name="Millares 2 6 9 2" xfId="9424" xr:uid="{00000000-0005-0000-0000-0000CE290000}"/>
    <cellStyle name="Millares 2 6 9 2 2" xfId="18177" xr:uid="{00000000-0005-0000-0000-0000CF290000}"/>
    <cellStyle name="Millares 2 6 9 2 2 2" xfId="35682" xr:uid="{4F3DE747-05DC-47C0-B8EF-7D83000A5ED3}"/>
    <cellStyle name="Millares 2 6 9 2 3" xfId="26930" xr:uid="{8187C894-45FD-4424-B39B-258DB112843B}"/>
    <cellStyle name="Millares 2 6 9 3" xfId="13801" xr:uid="{00000000-0005-0000-0000-0000D0290000}"/>
    <cellStyle name="Millares 2 6 9 3 2" xfId="31306" xr:uid="{DEE6BF0C-6575-4B88-9656-CF19FF42EDB1}"/>
    <cellStyle name="Millares 2 6 9 4" xfId="22554" xr:uid="{75AB95B7-A931-4736-9C38-F5A6E4A5468E}"/>
    <cellStyle name="Millares 2 7" xfId="2917" xr:uid="{00000000-0005-0000-0000-0000D1290000}"/>
    <cellStyle name="Millares 2 7 2" xfId="3031" xr:uid="{00000000-0005-0000-0000-0000D2290000}"/>
    <cellStyle name="Millares 2 7 2 2" xfId="3307" xr:uid="{00000000-0005-0000-0000-0000D3290000}"/>
    <cellStyle name="Millares 2 7 2 2 2" xfId="3860" xr:uid="{00000000-0005-0000-0000-0000D4290000}"/>
    <cellStyle name="Millares 2 7 2 2 2 2" xfId="4956" xr:uid="{00000000-0005-0000-0000-0000D5290000}"/>
    <cellStyle name="Millares 2 7 2 2 2 2 2" xfId="7145" xr:uid="{00000000-0005-0000-0000-0000D6290000}"/>
    <cellStyle name="Millares 2 7 2 2 2 2 2 2" xfId="11522" xr:uid="{00000000-0005-0000-0000-0000D7290000}"/>
    <cellStyle name="Millares 2 7 2 2 2 2 2 2 2" xfId="20275" xr:uid="{00000000-0005-0000-0000-0000D8290000}"/>
    <cellStyle name="Millares 2 7 2 2 2 2 2 2 2 2" xfId="37780" xr:uid="{753B2F9B-9882-49C5-9C09-09A9FF968360}"/>
    <cellStyle name="Millares 2 7 2 2 2 2 2 2 3" xfId="29028" xr:uid="{7139A551-BDB2-4050-87EE-F61DAE819DE7}"/>
    <cellStyle name="Millares 2 7 2 2 2 2 2 3" xfId="15899" xr:uid="{00000000-0005-0000-0000-0000D9290000}"/>
    <cellStyle name="Millares 2 7 2 2 2 2 2 3 2" xfId="33404" xr:uid="{BEC25DDE-9850-4BD2-A770-1298AEE79733}"/>
    <cellStyle name="Millares 2 7 2 2 2 2 2 4" xfId="24652" xr:uid="{068DCDB1-917B-4077-B6B6-50E985FE131F}"/>
    <cellStyle name="Millares 2 7 2 2 2 2 3" xfId="9334" xr:uid="{00000000-0005-0000-0000-0000DA290000}"/>
    <cellStyle name="Millares 2 7 2 2 2 2 3 2" xfId="18087" xr:uid="{00000000-0005-0000-0000-0000DB290000}"/>
    <cellStyle name="Millares 2 7 2 2 2 2 3 2 2" xfId="35592" xr:uid="{30484FB4-21E1-4A3A-B93A-0CC783D13298}"/>
    <cellStyle name="Millares 2 7 2 2 2 2 3 3" xfId="26840" xr:uid="{109CE4E2-CEE5-4F6B-A638-870F76F8C9CB}"/>
    <cellStyle name="Millares 2 7 2 2 2 2 4" xfId="13711" xr:uid="{00000000-0005-0000-0000-0000DC290000}"/>
    <cellStyle name="Millares 2 7 2 2 2 2 4 2" xfId="31216" xr:uid="{B4FE6236-1077-4F0F-B581-5E2B4BB671E5}"/>
    <cellStyle name="Millares 2 7 2 2 2 2 5" xfId="22464" xr:uid="{EE916FA2-6110-4CD0-BACF-619F86105C0F}"/>
    <cellStyle name="Millares 2 7 2 2 2 3" xfId="6051" xr:uid="{00000000-0005-0000-0000-0000DD290000}"/>
    <cellStyle name="Millares 2 7 2 2 2 3 2" xfId="10428" xr:uid="{00000000-0005-0000-0000-0000DE290000}"/>
    <cellStyle name="Millares 2 7 2 2 2 3 2 2" xfId="19181" xr:uid="{00000000-0005-0000-0000-0000DF290000}"/>
    <cellStyle name="Millares 2 7 2 2 2 3 2 2 2" xfId="36686" xr:uid="{0EBFEC5A-E5BB-4FED-A06E-70968D6FD754}"/>
    <cellStyle name="Millares 2 7 2 2 2 3 2 3" xfId="27934" xr:uid="{0F883085-D501-4ABD-A1A8-A0480CAE1FB0}"/>
    <cellStyle name="Millares 2 7 2 2 2 3 3" xfId="14805" xr:uid="{00000000-0005-0000-0000-0000E0290000}"/>
    <cellStyle name="Millares 2 7 2 2 2 3 3 2" xfId="32310" xr:uid="{5C007E7A-7550-478B-AACD-F3662F11A23D}"/>
    <cellStyle name="Millares 2 7 2 2 2 3 4" xfId="23558" xr:uid="{08AFD770-6EA8-408D-A3AF-E4D0360C0FCE}"/>
    <cellStyle name="Millares 2 7 2 2 2 4" xfId="8240" xr:uid="{00000000-0005-0000-0000-0000E1290000}"/>
    <cellStyle name="Millares 2 7 2 2 2 4 2" xfId="16993" xr:uid="{00000000-0005-0000-0000-0000E2290000}"/>
    <cellStyle name="Millares 2 7 2 2 2 4 2 2" xfId="34498" xr:uid="{33F66E68-E730-475C-B226-4359A8BE02EF}"/>
    <cellStyle name="Millares 2 7 2 2 2 4 3" xfId="25746" xr:uid="{60771A10-793C-43FA-B997-A3D8C54CC486}"/>
    <cellStyle name="Millares 2 7 2 2 2 5" xfId="12617" xr:uid="{00000000-0005-0000-0000-0000E3290000}"/>
    <cellStyle name="Millares 2 7 2 2 2 5 2" xfId="30122" xr:uid="{1527378A-541E-42A6-90E4-1BF7DDC7C022}"/>
    <cellStyle name="Millares 2 7 2 2 2 6" xfId="21370" xr:uid="{3E9917FC-67A8-428B-9026-DF19F86A82BD}"/>
    <cellStyle name="Millares 2 7 2 2 3" xfId="4408" xr:uid="{00000000-0005-0000-0000-0000E4290000}"/>
    <cellStyle name="Millares 2 7 2 2 3 2" xfId="6597" xr:uid="{00000000-0005-0000-0000-0000E5290000}"/>
    <cellStyle name="Millares 2 7 2 2 3 2 2" xfId="10974" xr:uid="{00000000-0005-0000-0000-0000E6290000}"/>
    <cellStyle name="Millares 2 7 2 2 3 2 2 2" xfId="19727" xr:uid="{00000000-0005-0000-0000-0000E7290000}"/>
    <cellStyle name="Millares 2 7 2 2 3 2 2 2 2" xfId="37232" xr:uid="{1FA2FE9B-A460-405B-82F8-86846E7C92C7}"/>
    <cellStyle name="Millares 2 7 2 2 3 2 2 3" xfId="28480" xr:uid="{4B40A6C9-56B2-4557-A3F5-630AF42ECED9}"/>
    <cellStyle name="Millares 2 7 2 2 3 2 3" xfId="15351" xr:uid="{00000000-0005-0000-0000-0000E8290000}"/>
    <cellStyle name="Millares 2 7 2 2 3 2 3 2" xfId="32856" xr:uid="{3925B39E-870E-4EE7-B349-C654AC4C42FA}"/>
    <cellStyle name="Millares 2 7 2 2 3 2 4" xfId="24104" xr:uid="{3E94EA79-D878-44ED-B448-776F5098BDCD}"/>
    <cellStyle name="Millares 2 7 2 2 3 3" xfId="8786" xr:uid="{00000000-0005-0000-0000-0000E9290000}"/>
    <cellStyle name="Millares 2 7 2 2 3 3 2" xfId="17539" xr:uid="{00000000-0005-0000-0000-0000EA290000}"/>
    <cellStyle name="Millares 2 7 2 2 3 3 2 2" xfId="35044" xr:uid="{DDC42D00-33B8-4852-A0F7-67FAB06CE680}"/>
    <cellStyle name="Millares 2 7 2 2 3 3 3" xfId="26292" xr:uid="{B638AC7F-28B2-4454-8C74-4A910D1294B7}"/>
    <cellStyle name="Millares 2 7 2 2 3 4" xfId="13163" xr:uid="{00000000-0005-0000-0000-0000EB290000}"/>
    <cellStyle name="Millares 2 7 2 2 3 4 2" xfId="30668" xr:uid="{0E72F544-0638-4255-9332-33E2472662B0}"/>
    <cellStyle name="Millares 2 7 2 2 3 5" xfId="21916" xr:uid="{900A5D29-EC6D-4DBB-A5E0-32155F67869E}"/>
    <cellStyle name="Millares 2 7 2 2 4" xfId="5503" xr:uid="{00000000-0005-0000-0000-0000EC290000}"/>
    <cellStyle name="Millares 2 7 2 2 4 2" xfId="9880" xr:uid="{00000000-0005-0000-0000-0000ED290000}"/>
    <cellStyle name="Millares 2 7 2 2 4 2 2" xfId="18633" xr:uid="{00000000-0005-0000-0000-0000EE290000}"/>
    <cellStyle name="Millares 2 7 2 2 4 2 2 2" xfId="36138" xr:uid="{50D7AD9E-A1C7-4F6F-B11C-7C88DC053F15}"/>
    <cellStyle name="Millares 2 7 2 2 4 2 3" xfId="27386" xr:uid="{BC5FA7F9-A536-4D4D-AED7-691284CF9480}"/>
    <cellStyle name="Millares 2 7 2 2 4 3" xfId="14257" xr:uid="{00000000-0005-0000-0000-0000EF290000}"/>
    <cellStyle name="Millares 2 7 2 2 4 3 2" xfId="31762" xr:uid="{6057A141-7C2E-4CD7-AA0A-8C5FECED9875}"/>
    <cellStyle name="Millares 2 7 2 2 4 4" xfId="23010" xr:uid="{8A78CCDF-79C9-4FAF-A8D0-3A030C7E2571}"/>
    <cellStyle name="Millares 2 7 2 2 5" xfId="7692" xr:uid="{00000000-0005-0000-0000-0000F0290000}"/>
    <cellStyle name="Millares 2 7 2 2 5 2" xfId="16445" xr:uid="{00000000-0005-0000-0000-0000F1290000}"/>
    <cellStyle name="Millares 2 7 2 2 5 2 2" xfId="33950" xr:uid="{FEAA947C-C270-409A-A3B7-6426007736CF}"/>
    <cellStyle name="Millares 2 7 2 2 5 3" xfId="25198" xr:uid="{903AE2DB-DFD3-4F99-99BC-EBE9DAF3D6AA}"/>
    <cellStyle name="Millares 2 7 2 2 6" xfId="12069" xr:uid="{00000000-0005-0000-0000-0000F2290000}"/>
    <cellStyle name="Millares 2 7 2 2 6 2" xfId="29574" xr:uid="{C0D3B58F-5CDF-41E0-B928-A96E55B123C1}"/>
    <cellStyle name="Millares 2 7 2 2 7" xfId="20822" xr:uid="{787393E4-1F76-49FF-AF8B-0067902958F9}"/>
    <cellStyle name="Millares 2 7 2 3" xfId="3586" xr:uid="{00000000-0005-0000-0000-0000F3290000}"/>
    <cellStyle name="Millares 2 7 2 3 2" xfId="4682" xr:uid="{00000000-0005-0000-0000-0000F4290000}"/>
    <cellStyle name="Millares 2 7 2 3 2 2" xfId="6871" xr:uid="{00000000-0005-0000-0000-0000F5290000}"/>
    <cellStyle name="Millares 2 7 2 3 2 2 2" xfId="11248" xr:uid="{00000000-0005-0000-0000-0000F6290000}"/>
    <cellStyle name="Millares 2 7 2 3 2 2 2 2" xfId="20001" xr:uid="{00000000-0005-0000-0000-0000F7290000}"/>
    <cellStyle name="Millares 2 7 2 3 2 2 2 2 2" xfId="37506" xr:uid="{E19FFE7C-BB5A-4DE5-8454-4CDE285B8002}"/>
    <cellStyle name="Millares 2 7 2 3 2 2 2 3" xfId="28754" xr:uid="{E7703349-15B4-4D75-B58C-6818CC860ECA}"/>
    <cellStyle name="Millares 2 7 2 3 2 2 3" xfId="15625" xr:uid="{00000000-0005-0000-0000-0000F8290000}"/>
    <cellStyle name="Millares 2 7 2 3 2 2 3 2" xfId="33130" xr:uid="{2595354B-71A8-4D4C-A5C3-1EE04CFA3D31}"/>
    <cellStyle name="Millares 2 7 2 3 2 2 4" xfId="24378" xr:uid="{0E3CA625-31A2-4477-B283-B988A4B70AEC}"/>
    <cellStyle name="Millares 2 7 2 3 2 3" xfId="9060" xr:uid="{00000000-0005-0000-0000-0000F9290000}"/>
    <cellStyle name="Millares 2 7 2 3 2 3 2" xfId="17813" xr:uid="{00000000-0005-0000-0000-0000FA290000}"/>
    <cellStyle name="Millares 2 7 2 3 2 3 2 2" xfId="35318" xr:uid="{CF0A7801-7F73-4249-9216-5907B9827413}"/>
    <cellStyle name="Millares 2 7 2 3 2 3 3" xfId="26566" xr:uid="{69C194D1-FDCC-4A98-A476-0F4F5095D59C}"/>
    <cellStyle name="Millares 2 7 2 3 2 4" xfId="13437" xr:uid="{00000000-0005-0000-0000-0000FB290000}"/>
    <cellStyle name="Millares 2 7 2 3 2 4 2" xfId="30942" xr:uid="{66836F63-F8CE-4CAE-9A0E-E25C5E7C5206}"/>
    <cellStyle name="Millares 2 7 2 3 2 5" xfId="22190" xr:uid="{B857C265-2B09-4A55-BCB5-D29D5EAC94EF}"/>
    <cellStyle name="Millares 2 7 2 3 3" xfId="5777" xr:uid="{00000000-0005-0000-0000-0000FC290000}"/>
    <cellStyle name="Millares 2 7 2 3 3 2" xfId="10154" xr:uid="{00000000-0005-0000-0000-0000FD290000}"/>
    <cellStyle name="Millares 2 7 2 3 3 2 2" xfId="18907" xr:uid="{00000000-0005-0000-0000-0000FE290000}"/>
    <cellStyle name="Millares 2 7 2 3 3 2 2 2" xfId="36412" xr:uid="{14F845EC-9CA6-4960-99DD-46C5EFC83648}"/>
    <cellStyle name="Millares 2 7 2 3 3 2 3" xfId="27660" xr:uid="{03294F32-0D34-403E-87C3-DAD13E01D605}"/>
    <cellStyle name="Millares 2 7 2 3 3 3" xfId="14531" xr:uid="{00000000-0005-0000-0000-0000FF290000}"/>
    <cellStyle name="Millares 2 7 2 3 3 3 2" xfId="32036" xr:uid="{212DA655-ED26-4B0E-9BB6-CF7E82C2C490}"/>
    <cellStyle name="Millares 2 7 2 3 3 4" xfId="23284" xr:uid="{76A23335-2799-4AD2-A1CB-6019C05F566C}"/>
    <cellStyle name="Millares 2 7 2 3 4" xfId="7966" xr:uid="{00000000-0005-0000-0000-0000002A0000}"/>
    <cellStyle name="Millares 2 7 2 3 4 2" xfId="16719" xr:uid="{00000000-0005-0000-0000-0000012A0000}"/>
    <cellStyle name="Millares 2 7 2 3 4 2 2" xfId="34224" xr:uid="{AF725CF4-F424-4289-B9E3-48ED73350AE2}"/>
    <cellStyle name="Millares 2 7 2 3 4 3" xfId="25472" xr:uid="{811AC9F8-05F9-4E6E-88F6-D901D69E2CC4}"/>
    <cellStyle name="Millares 2 7 2 3 5" xfId="12343" xr:uid="{00000000-0005-0000-0000-0000022A0000}"/>
    <cellStyle name="Millares 2 7 2 3 5 2" xfId="29848" xr:uid="{AED44BE7-444F-4742-81D7-FC85CD810D87}"/>
    <cellStyle name="Millares 2 7 2 3 6" xfId="21096" xr:uid="{A65395EF-2E5B-4CE0-9FA0-69A171FA0218}"/>
    <cellStyle name="Millares 2 7 2 4" xfId="4134" xr:uid="{00000000-0005-0000-0000-0000032A0000}"/>
    <cellStyle name="Millares 2 7 2 4 2" xfId="6323" xr:uid="{00000000-0005-0000-0000-0000042A0000}"/>
    <cellStyle name="Millares 2 7 2 4 2 2" xfId="10700" xr:uid="{00000000-0005-0000-0000-0000052A0000}"/>
    <cellStyle name="Millares 2 7 2 4 2 2 2" xfId="19453" xr:uid="{00000000-0005-0000-0000-0000062A0000}"/>
    <cellStyle name="Millares 2 7 2 4 2 2 2 2" xfId="36958" xr:uid="{CCD0CA3C-AADE-4B5F-AEA6-C48BDB5835F0}"/>
    <cellStyle name="Millares 2 7 2 4 2 2 3" xfId="28206" xr:uid="{6B629F96-B6EB-44B3-A33D-13CE94A0665A}"/>
    <cellStyle name="Millares 2 7 2 4 2 3" xfId="15077" xr:uid="{00000000-0005-0000-0000-0000072A0000}"/>
    <cellStyle name="Millares 2 7 2 4 2 3 2" xfId="32582" xr:uid="{BD808600-87BF-4917-890F-2496EDCD6DB5}"/>
    <cellStyle name="Millares 2 7 2 4 2 4" xfId="23830" xr:uid="{3454A3F9-349D-4C0A-82DA-6B859DBE3155}"/>
    <cellStyle name="Millares 2 7 2 4 3" xfId="8512" xr:uid="{00000000-0005-0000-0000-0000082A0000}"/>
    <cellStyle name="Millares 2 7 2 4 3 2" xfId="17265" xr:uid="{00000000-0005-0000-0000-0000092A0000}"/>
    <cellStyle name="Millares 2 7 2 4 3 2 2" xfId="34770" xr:uid="{15D98D43-9C1A-493B-8A7B-7C43190BD023}"/>
    <cellStyle name="Millares 2 7 2 4 3 3" xfId="26018" xr:uid="{94670B2D-AD7E-4969-BFA2-3A7DE72F4990}"/>
    <cellStyle name="Millares 2 7 2 4 4" xfId="12889" xr:uid="{00000000-0005-0000-0000-00000A2A0000}"/>
    <cellStyle name="Millares 2 7 2 4 4 2" xfId="30394" xr:uid="{17A9BA9D-BBFC-4B29-BC25-6D30FFC42E32}"/>
    <cellStyle name="Millares 2 7 2 4 5" xfId="21642" xr:uid="{168D26A5-5702-4B28-ABAF-690123E54C63}"/>
    <cellStyle name="Millares 2 7 2 5" xfId="5229" xr:uid="{00000000-0005-0000-0000-00000B2A0000}"/>
    <cellStyle name="Millares 2 7 2 5 2" xfId="9606" xr:uid="{00000000-0005-0000-0000-00000C2A0000}"/>
    <cellStyle name="Millares 2 7 2 5 2 2" xfId="18359" xr:uid="{00000000-0005-0000-0000-00000D2A0000}"/>
    <cellStyle name="Millares 2 7 2 5 2 2 2" xfId="35864" xr:uid="{156A32A4-B171-419F-AFE4-43C62F95D60D}"/>
    <cellStyle name="Millares 2 7 2 5 2 3" xfId="27112" xr:uid="{B4DE3290-2B50-4927-B85B-C51D89A2AA49}"/>
    <cellStyle name="Millares 2 7 2 5 3" xfId="13983" xr:uid="{00000000-0005-0000-0000-00000E2A0000}"/>
    <cellStyle name="Millares 2 7 2 5 3 2" xfId="31488" xr:uid="{9B4AF862-6D23-4C24-A0C3-371A0EAD9C83}"/>
    <cellStyle name="Millares 2 7 2 5 4" xfId="22736" xr:uid="{CECA162B-1946-4E1C-BE2F-222802E8268A}"/>
    <cellStyle name="Millares 2 7 2 6" xfId="7418" xr:uid="{00000000-0005-0000-0000-00000F2A0000}"/>
    <cellStyle name="Millares 2 7 2 6 2" xfId="16171" xr:uid="{00000000-0005-0000-0000-0000102A0000}"/>
    <cellStyle name="Millares 2 7 2 6 2 2" xfId="33676" xr:uid="{398631FE-4795-4A89-A114-FCD28EF3F553}"/>
    <cellStyle name="Millares 2 7 2 6 3" xfId="24924" xr:uid="{3510B5C9-71DD-4E25-BF0A-969DD91D3348}"/>
    <cellStyle name="Millares 2 7 2 7" xfId="11795" xr:uid="{00000000-0005-0000-0000-0000112A0000}"/>
    <cellStyle name="Millares 2 7 2 7 2" xfId="29300" xr:uid="{1479ADA7-853D-4C00-9334-389AB902B4B2}"/>
    <cellStyle name="Millares 2 7 2 8" xfId="20548" xr:uid="{D787FA10-138D-4B11-8C4B-D706EC1ECD8E}"/>
    <cellStyle name="Millares 2 7 3" xfId="3195" xr:uid="{00000000-0005-0000-0000-0000122A0000}"/>
    <cellStyle name="Millares 2 7 3 2" xfId="3748" xr:uid="{00000000-0005-0000-0000-0000132A0000}"/>
    <cellStyle name="Millares 2 7 3 2 2" xfId="4844" xr:uid="{00000000-0005-0000-0000-0000142A0000}"/>
    <cellStyle name="Millares 2 7 3 2 2 2" xfId="7033" xr:uid="{00000000-0005-0000-0000-0000152A0000}"/>
    <cellStyle name="Millares 2 7 3 2 2 2 2" xfId="11410" xr:uid="{00000000-0005-0000-0000-0000162A0000}"/>
    <cellStyle name="Millares 2 7 3 2 2 2 2 2" xfId="20163" xr:uid="{00000000-0005-0000-0000-0000172A0000}"/>
    <cellStyle name="Millares 2 7 3 2 2 2 2 2 2" xfId="37668" xr:uid="{1FA618C6-20E3-4EFB-8960-2ADDCE53FD17}"/>
    <cellStyle name="Millares 2 7 3 2 2 2 2 3" xfId="28916" xr:uid="{037A72FD-8C43-4C88-B2D4-E65E6553392C}"/>
    <cellStyle name="Millares 2 7 3 2 2 2 3" xfId="15787" xr:uid="{00000000-0005-0000-0000-0000182A0000}"/>
    <cellStyle name="Millares 2 7 3 2 2 2 3 2" xfId="33292" xr:uid="{F58D18EE-B01C-4D21-8EAE-5863C359BD90}"/>
    <cellStyle name="Millares 2 7 3 2 2 2 4" xfId="24540" xr:uid="{2A668189-A9FA-4AC6-8AAA-7776DA17916A}"/>
    <cellStyle name="Millares 2 7 3 2 2 3" xfId="9222" xr:uid="{00000000-0005-0000-0000-0000192A0000}"/>
    <cellStyle name="Millares 2 7 3 2 2 3 2" xfId="17975" xr:uid="{00000000-0005-0000-0000-00001A2A0000}"/>
    <cellStyle name="Millares 2 7 3 2 2 3 2 2" xfId="35480" xr:uid="{E62C8465-F5AF-439E-B893-5E7551DDDB59}"/>
    <cellStyle name="Millares 2 7 3 2 2 3 3" xfId="26728" xr:uid="{98749D51-7939-4484-97F1-43C9DC4464C7}"/>
    <cellStyle name="Millares 2 7 3 2 2 4" xfId="13599" xr:uid="{00000000-0005-0000-0000-00001B2A0000}"/>
    <cellStyle name="Millares 2 7 3 2 2 4 2" xfId="31104" xr:uid="{A4DF360B-C4D5-465C-B1C0-42A1CDB553CB}"/>
    <cellStyle name="Millares 2 7 3 2 2 5" xfId="22352" xr:uid="{526226D7-EA46-4033-91B8-630A3A3D53F7}"/>
    <cellStyle name="Millares 2 7 3 2 3" xfId="5939" xr:uid="{00000000-0005-0000-0000-00001C2A0000}"/>
    <cellStyle name="Millares 2 7 3 2 3 2" xfId="10316" xr:uid="{00000000-0005-0000-0000-00001D2A0000}"/>
    <cellStyle name="Millares 2 7 3 2 3 2 2" xfId="19069" xr:uid="{00000000-0005-0000-0000-00001E2A0000}"/>
    <cellStyle name="Millares 2 7 3 2 3 2 2 2" xfId="36574" xr:uid="{3FFC5D1E-1851-49C3-A5DF-3349A98D59B2}"/>
    <cellStyle name="Millares 2 7 3 2 3 2 3" xfId="27822" xr:uid="{E9196AFD-2977-4FB2-A637-8C0E7D684687}"/>
    <cellStyle name="Millares 2 7 3 2 3 3" xfId="14693" xr:uid="{00000000-0005-0000-0000-00001F2A0000}"/>
    <cellStyle name="Millares 2 7 3 2 3 3 2" xfId="32198" xr:uid="{7B0594E8-AA0E-4E3F-A9F3-6D2AA496DD6C}"/>
    <cellStyle name="Millares 2 7 3 2 3 4" xfId="23446" xr:uid="{4C2FEC13-0764-420C-8D5C-15D5280D6F09}"/>
    <cellStyle name="Millares 2 7 3 2 4" xfId="8128" xr:uid="{00000000-0005-0000-0000-0000202A0000}"/>
    <cellStyle name="Millares 2 7 3 2 4 2" xfId="16881" xr:uid="{00000000-0005-0000-0000-0000212A0000}"/>
    <cellStyle name="Millares 2 7 3 2 4 2 2" xfId="34386" xr:uid="{86623A3F-7C4C-4637-A3AF-F91013207B69}"/>
    <cellStyle name="Millares 2 7 3 2 4 3" xfId="25634" xr:uid="{09E52293-5AC6-4482-BA12-AAC49AD5F39D}"/>
    <cellStyle name="Millares 2 7 3 2 5" xfId="12505" xr:uid="{00000000-0005-0000-0000-0000222A0000}"/>
    <cellStyle name="Millares 2 7 3 2 5 2" xfId="30010" xr:uid="{436BBD32-70F4-4AE7-AEB6-3ECE6A718282}"/>
    <cellStyle name="Millares 2 7 3 2 6" xfId="21258" xr:uid="{0F3C470C-4484-4B19-B6B5-D166FCE53FBD}"/>
    <cellStyle name="Millares 2 7 3 3" xfId="4296" xr:uid="{00000000-0005-0000-0000-0000232A0000}"/>
    <cellStyle name="Millares 2 7 3 3 2" xfId="6485" xr:uid="{00000000-0005-0000-0000-0000242A0000}"/>
    <cellStyle name="Millares 2 7 3 3 2 2" xfId="10862" xr:uid="{00000000-0005-0000-0000-0000252A0000}"/>
    <cellStyle name="Millares 2 7 3 3 2 2 2" xfId="19615" xr:uid="{00000000-0005-0000-0000-0000262A0000}"/>
    <cellStyle name="Millares 2 7 3 3 2 2 2 2" xfId="37120" xr:uid="{6AF05BD6-600A-4266-A512-8425B50BF132}"/>
    <cellStyle name="Millares 2 7 3 3 2 2 3" xfId="28368" xr:uid="{0A4E8CBE-AC9A-4251-A620-262385F8B933}"/>
    <cellStyle name="Millares 2 7 3 3 2 3" xfId="15239" xr:uid="{00000000-0005-0000-0000-0000272A0000}"/>
    <cellStyle name="Millares 2 7 3 3 2 3 2" xfId="32744" xr:uid="{85E7E3B3-58BA-4967-9057-573C27FEAFB5}"/>
    <cellStyle name="Millares 2 7 3 3 2 4" xfId="23992" xr:uid="{33019554-6E9D-46A7-A3CE-9B1B156D023A}"/>
    <cellStyle name="Millares 2 7 3 3 3" xfId="8674" xr:uid="{00000000-0005-0000-0000-0000282A0000}"/>
    <cellStyle name="Millares 2 7 3 3 3 2" xfId="17427" xr:uid="{00000000-0005-0000-0000-0000292A0000}"/>
    <cellStyle name="Millares 2 7 3 3 3 2 2" xfId="34932" xr:uid="{21F1FB80-FB67-4009-8838-A8C0C4F2937B}"/>
    <cellStyle name="Millares 2 7 3 3 3 3" xfId="26180" xr:uid="{770F37A7-2642-4627-9300-D6AA6B7CEF67}"/>
    <cellStyle name="Millares 2 7 3 3 4" xfId="13051" xr:uid="{00000000-0005-0000-0000-00002A2A0000}"/>
    <cellStyle name="Millares 2 7 3 3 4 2" xfId="30556" xr:uid="{795ECB61-490E-4AC6-B25D-C531D215D24C}"/>
    <cellStyle name="Millares 2 7 3 3 5" xfId="21804" xr:uid="{18EC975D-7759-4374-812A-7B1F6A589480}"/>
    <cellStyle name="Millares 2 7 3 4" xfId="5391" xr:uid="{00000000-0005-0000-0000-00002B2A0000}"/>
    <cellStyle name="Millares 2 7 3 4 2" xfId="9768" xr:uid="{00000000-0005-0000-0000-00002C2A0000}"/>
    <cellStyle name="Millares 2 7 3 4 2 2" xfId="18521" xr:uid="{00000000-0005-0000-0000-00002D2A0000}"/>
    <cellStyle name="Millares 2 7 3 4 2 2 2" xfId="36026" xr:uid="{2244C405-0ED0-4A79-BEAD-62C9A33727A3}"/>
    <cellStyle name="Millares 2 7 3 4 2 3" xfId="27274" xr:uid="{2CD0D7A7-9B71-4E32-B8E6-61E00D8C50E6}"/>
    <cellStyle name="Millares 2 7 3 4 3" xfId="14145" xr:uid="{00000000-0005-0000-0000-00002E2A0000}"/>
    <cellStyle name="Millares 2 7 3 4 3 2" xfId="31650" xr:uid="{B3F31158-7542-4669-9F92-4AA04FF469D4}"/>
    <cellStyle name="Millares 2 7 3 4 4" xfId="22898" xr:uid="{A45D4930-CC64-4846-B8A1-24DE17DC8A85}"/>
    <cellStyle name="Millares 2 7 3 5" xfId="7580" xr:uid="{00000000-0005-0000-0000-00002F2A0000}"/>
    <cellStyle name="Millares 2 7 3 5 2" xfId="16333" xr:uid="{00000000-0005-0000-0000-0000302A0000}"/>
    <cellStyle name="Millares 2 7 3 5 2 2" xfId="33838" xr:uid="{94A2A9F9-3BBC-494A-8DEF-B630D9A09C3E}"/>
    <cellStyle name="Millares 2 7 3 5 3" xfId="25086" xr:uid="{33C02C95-7441-4F9C-AF89-062282230052}"/>
    <cellStyle name="Millares 2 7 3 6" xfId="11957" xr:uid="{00000000-0005-0000-0000-0000312A0000}"/>
    <cellStyle name="Millares 2 7 3 6 2" xfId="29462" xr:uid="{777EA29B-3381-4149-ABDC-D6E670B6B2DD}"/>
    <cellStyle name="Millares 2 7 3 7" xfId="20710" xr:uid="{973A05FC-D929-44C8-9E41-6F19797F8C27}"/>
    <cellStyle name="Millares 2 7 4" xfId="3474" xr:uid="{00000000-0005-0000-0000-0000322A0000}"/>
    <cellStyle name="Millares 2 7 4 2" xfId="4570" xr:uid="{00000000-0005-0000-0000-0000332A0000}"/>
    <cellStyle name="Millares 2 7 4 2 2" xfId="6759" xr:uid="{00000000-0005-0000-0000-0000342A0000}"/>
    <cellStyle name="Millares 2 7 4 2 2 2" xfId="11136" xr:uid="{00000000-0005-0000-0000-0000352A0000}"/>
    <cellStyle name="Millares 2 7 4 2 2 2 2" xfId="19889" xr:uid="{00000000-0005-0000-0000-0000362A0000}"/>
    <cellStyle name="Millares 2 7 4 2 2 2 2 2" xfId="37394" xr:uid="{197174F0-792D-46A3-A3F4-F06D9A0A0F82}"/>
    <cellStyle name="Millares 2 7 4 2 2 2 3" xfId="28642" xr:uid="{ACE3B0B7-6C22-4A0D-AD4B-2469ED65A14C}"/>
    <cellStyle name="Millares 2 7 4 2 2 3" xfId="15513" xr:uid="{00000000-0005-0000-0000-0000372A0000}"/>
    <cellStyle name="Millares 2 7 4 2 2 3 2" xfId="33018" xr:uid="{F807B509-543E-4723-B00F-F7055AB5411D}"/>
    <cellStyle name="Millares 2 7 4 2 2 4" xfId="24266" xr:uid="{389A7448-E9F4-4128-9129-34B4BA75B3AF}"/>
    <cellStyle name="Millares 2 7 4 2 3" xfId="8948" xr:uid="{00000000-0005-0000-0000-0000382A0000}"/>
    <cellStyle name="Millares 2 7 4 2 3 2" xfId="17701" xr:uid="{00000000-0005-0000-0000-0000392A0000}"/>
    <cellStyle name="Millares 2 7 4 2 3 2 2" xfId="35206" xr:uid="{810997CD-2493-4691-B639-59515D8D39D3}"/>
    <cellStyle name="Millares 2 7 4 2 3 3" xfId="26454" xr:uid="{B69E7937-FC96-4D96-95FE-0B94BE7255FD}"/>
    <cellStyle name="Millares 2 7 4 2 4" xfId="13325" xr:uid="{00000000-0005-0000-0000-00003A2A0000}"/>
    <cellStyle name="Millares 2 7 4 2 4 2" xfId="30830" xr:uid="{B1500D86-A961-4376-A8A8-0A97BE92520D}"/>
    <cellStyle name="Millares 2 7 4 2 5" xfId="22078" xr:uid="{8066741E-1BC2-4AE8-A2D7-01EEFEDB2DC4}"/>
    <cellStyle name="Millares 2 7 4 3" xfId="5665" xr:uid="{00000000-0005-0000-0000-00003B2A0000}"/>
    <cellStyle name="Millares 2 7 4 3 2" xfId="10042" xr:uid="{00000000-0005-0000-0000-00003C2A0000}"/>
    <cellStyle name="Millares 2 7 4 3 2 2" xfId="18795" xr:uid="{00000000-0005-0000-0000-00003D2A0000}"/>
    <cellStyle name="Millares 2 7 4 3 2 2 2" xfId="36300" xr:uid="{3D5D699A-E1E9-42B1-8DD1-7F802D15A6FB}"/>
    <cellStyle name="Millares 2 7 4 3 2 3" xfId="27548" xr:uid="{7089A3B3-9155-49B0-A75E-425A414A72AB}"/>
    <cellStyle name="Millares 2 7 4 3 3" xfId="14419" xr:uid="{00000000-0005-0000-0000-00003E2A0000}"/>
    <cellStyle name="Millares 2 7 4 3 3 2" xfId="31924" xr:uid="{54318928-3251-4414-8D0E-052966FB1637}"/>
    <cellStyle name="Millares 2 7 4 3 4" xfId="23172" xr:uid="{55F6E7F4-BD36-4273-BEF7-F9CFD92CE537}"/>
    <cellStyle name="Millares 2 7 4 4" xfId="7854" xr:uid="{00000000-0005-0000-0000-00003F2A0000}"/>
    <cellStyle name="Millares 2 7 4 4 2" xfId="16607" xr:uid="{00000000-0005-0000-0000-0000402A0000}"/>
    <cellStyle name="Millares 2 7 4 4 2 2" xfId="34112" xr:uid="{E9FD9671-8218-442B-9BFD-33E0D94D28FE}"/>
    <cellStyle name="Millares 2 7 4 4 3" xfId="25360" xr:uid="{C74D6ED3-B67A-4EFA-940D-B2C8E72336D5}"/>
    <cellStyle name="Millares 2 7 4 5" xfId="12231" xr:uid="{00000000-0005-0000-0000-0000412A0000}"/>
    <cellStyle name="Millares 2 7 4 5 2" xfId="29736" xr:uid="{8D4D685C-D8F4-47CC-A747-2E81C609F27E}"/>
    <cellStyle name="Millares 2 7 4 6" xfId="20984" xr:uid="{7B6EC9CC-A256-4AFB-AF00-D053D3B45701}"/>
    <cellStyle name="Millares 2 7 5" xfId="4022" xr:uid="{00000000-0005-0000-0000-0000422A0000}"/>
    <cellStyle name="Millares 2 7 5 2" xfId="6211" xr:uid="{00000000-0005-0000-0000-0000432A0000}"/>
    <cellStyle name="Millares 2 7 5 2 2" xfId="10588" xr:uid="{00000000-0005-0000-0000-0000442A0000}"/>
    <cellStyle name="Millares 2 7 5 2 2 2" xfId="19341" xr:uid="{00000000-0005-0000-0000-0000452A0000}"/>
    <cellStyle name="Millares 2 7 5 2 2 2 2" xfId="36846" xr:uid="{AB42D14D-ECFC-4EDE-8FBD-1C9EDF092F7F}"/>
    <cellStyle name="Millares 2 7 5 2 2 3" xfId="28094" xr:uid="{4AB53D00-C8FC-4C28-AA90-E8F1AD64AC52}"/>
    <cellStyle name="Millares 2 7 5 2 3" xfId="14965" xr:uid="{00000000-0005-0000-0000-0000462A0000}"/>
    <cellStyle name="Millares 2 7 5 2 3 2" xfId="32470" xr:uid="{B3811BF9-DD0D-4D49-BFA5-EDC3FF103858}"/>
    <cellStyle name="Millares 2 7 5 2 4" xfId="23718" xr:uid="{8AA7543E-D564-41C7-9EA9-6D21429209D8}"/>
    <cellStyle name="Millares 2 7 5 3" xfId="8400" xr:uid="{00000000-0005-0000-0000-0000472A0000}"/>
    <cellStyle name="Millares 2 7 5 3 2" xfId="17153" xr:uid="{00000000-0005-0000-0000-0000482A0000}"/>
    <cellStyle name="Millares 2 7 5 3 2 2" xfId="34658" xr:uid="{E2F3B12D-1715-44B6-9ABB-B63175164FD8}"/>
    <cellStyle name="Millares 2 7 5 3 3" xfId="25906" xr:uid="{80B28B7B-44D4-4C69-B889-F57A2C377FD8}"/>
    <cellStyle name="Millares 2 7 5 4" xfId="12777" xr:uid="{00000000-0005-0000-0000-0000492A0000}"/>
    <cellStyle name="Millares 2 7 5 4 2" xfId="30282" xr:uid="{25F35015-986A-409C-9926-D6B362C6BC86}"/>
    <cellStyle name="Millares 2 7 5 5" xfId="21530" xr:uid="{933CDADE-F0C0-43D5-9B61-E567B93029FB}"/>
    <cellStyle name="Millares 2 7 6" xfId="5117" xr:uid="{00000000-0005-0000-0000-00004A2A0000}"/>
    <cellStyle name="Millares 2 7 6 2" xfId="9494" xr:uid="{00000000-0005-0000-0000-00004B2A0000}"/>
    <cellStyle name="Millares 2 7 6 2 2" xfId="18247" xr:uid="{00000000-0005-0000-0000-00004C2A0000}"/>
    <cellStyle name="Millares 2 7 6 2 2 2" xfId="35752" xr:uid="{39142465-FD28-4778-A4DB-E777E39167E5}"/>
    <cellStyle name="Millares 2 7 6 2 3" xfId="27000" xr:uid="{053CC447-944D-4AD4-8BC2-34DADA00CF5D}"/>
    <cellStyle name="Millares 2 7 6 3" xfId="13871" xr:uid="{00000000-0005-0000-0000-00004D2A0000}"/>
    <cellStyle name="Millares 2 7 6 3 2" xfId="31376" xr:uid="{A2390DD9-5D4A-4149-8D41-89E0BD68E97E}"/>
    <cellStyle name="Millares 2 7 6 4" xfId="22624" xr:uid="{CF183E28-B7AA-42A9-A80C-CD392CB9BA03}"/>
    <cellStyle name="Millares 2 7 7" xfId="7306" xr:uid="{00000000-0005-0000-0000-00004E2A0000}"/>
    <cellStyle name="Millares 2 7 7 2" xfId="16059" xr:uid="{00000000-0005-0000-0000-00004F2A0000}"/>
    <cellStyle name="Millares 2 7 7 2 2" xfId="33564" xr:uid="{1F95CDCB-34BC-475D-98A7-D0ECB69E4263}"/>
    <cellStyle name="Millares 2 7 7 3" xfId="24812" xr:uid="{E399940C-3937-4C1B-9626-869BF0DFAA36}"/>
    <cellStyle name="Millares 2 7 8" xfId="11683" xr:uid="{00000000-0005-0000-0000-0000502A0000}"/>
    <cellStyle name="Millares 2 7 8 2" xfId="29188" xr:uid="{2DB4D093-3E39-4422-839F-B3F426705736}"/>
    <cellStyle name="Millares 2 7 9" xfId="20436" xr:uid="{069CB887-76E3-4756-8555-B9F942B9AE17}"/>
    <cellStyle name="Millares 3" xfId="6" xr:uid="{00000000-0005-0000-0000-0000512A0000}"/>
    <cellStyle name="Millares 3 2" xfId="7" xr:uid="{00000000-0005-0000-0000-0000522A0000}"/>
    <cellStyle name="Millares 3 3" xfId="225" xr:uid="{00000000-0005-0000-0000-0000532A0000}"/>
    <cellStyle name="Millares 3 3 10" xfId="7238" xr:uid="{00000000-0005-0000-0000-0000542A0000}"/>
    <cellStyle name="Millares 3 3 10 2" xfId="15991" xr:uid="{00000000-0005-0000-0000-0000552A0000}"/>
    <cellStyle name="Millares 3 3 10 2 2" xfId="33496" xr:uid="{80B0AF06-2973-4C82-8EAC-4443B2411270}"/>
    <cellStyle name="Millares 3 3 10 3" xfId="24744" xr:uid="{CF6F2555-DC26-4886-B26D-28DB9D18D902}"/>
    <cellStyle name="Millares 3 3 11" xfId="11615" xr:uid="{00000000-0005-0000-0000-0000562A0000}"/>
    <cellStyle name="Millares 3 3 11 2" xfId="29120" xr:uid="{FCE85CA6-61EB-4DC1-9FE4-EA582E5EE931}"/>
    <cellStyle name="Millares 3 3 12" xfId="20368" xr:uid="{06323FD2-36F8-4EF2-9587-E21CD4C669C5}"/>
    <cellStyle name="Millares 3 3 2" xfId="226" xr:uid="{00000000-0005-0000-0000-0000572A0000}"/>
    <cellStyle name="Millares 3 3 2 10" xfId="11616" xr:uid="{00000000-0005-0000-0000-0000582A0000}"/>
    <cellStyle name="Millares 3 3 2 10 2" xfId="29121" xr:uid="{529B128F-6C14-461D-A229-67F7C5AD75F2}"/>
    <cellStyle name="Millares 3 3 2 11" xfId="20369" xr:uid="{3F85BE7E-7242-4ECA-B670-FEB54CBA0384}"/>
    <cellStyle name="Millares 3 3 2 2" xfId="2955" xr:uid="{00000000-0005-0000-0000-0000592A0000}"/>
    <cellStyle name="Millares 3 3 2 2 2" xfId="3067" xr:uid="{00000000-0005-0000-0000-00005A2A0000}"/>
    <cellStyle name="Millares 3 3 2 2 2 2" xfId="3343" xr:uid="{00000000-0005-0000-0000-00005B2A0000}"/>
    <cellStyle name="Millares 3 3 2 2 2 2 2" xfId="3896" xr:uid="{00000000-0005-0000-0000-00005C2A0000}"/>
    <cellStyle name="Millares 3 3 2 2 2 2 2 2" xfId="4992" xr:uid="{00000000-0005-0000-0000-00005D2A0000}"/>
    <cellStyle name="Millares 3 3 2 2 2 2 2 2 2" xfId="7181" xr:uid="{00000000-0005-0000-0000-00005E2A0000}"/>
    <cellStyle name="Millares 3 3 2 2 2 2 2 2 2 2" xfId="11558" xr:uid="{00000000-0005-0000-0000-00005F2A0000}"/>
    <cellStyle name="Millares 3 3 2 2 2 2 2 2 2 2 2" xfId="20311" xr:uid="{00000000-0005-0000-0000-0000602A0000}"/>
    <cellStyle name="Millares 3 3 2 2 2 2 2 2 2 2 2 2" xfId="37816" xr:uid="{828BD54C-9AB2-4A85-B6ED-951E20FC75E1}"/>
    <cellStyle name="Millares 3 3 2 2 2 2 2 2 2 2 3" xfId="29064" xr:uid="{A803E3E3-DB8A-41F7-8940-0861FAC9AA46}"/>
    <cellStyle name="Millares 3 3 2 2 2 2 2 2 2 3" xfId="15935" xr:uid="{00000000-0005-0000-0000-0000612A0000}"/>
    <cellStyle name="Millares 3 3 2 2 2 2 2 2 2 3 2" xfId="33440" xr:uid="{66A20A49-E1CF-4136-8CEA-B90E27468E99}"/>
    <cellStyle name="Millares 3 3 2 2 2 2 2 2 2 4" xfId="24688" xr:uid="{1AA068A1-27EC-4ABC-8495-D92CE3D414F8}"/>
    <cellStyle name="Millares 3 3 2 2 2 2 2 2 3" xfId="9370" xr:uid="{00000000-0005-0000-0000-0000622A0000}"/>
    <cellStyle name="Millares 3 3 2 2 2 2 2 2 3 2" xfId="18123" xr:uid="{00000000-0005-0000-0000-0000632A0000}"/>
    <cellStyle name="Millares 3 3 2 2 2 2 2 2 3 2 2" xfId="35628" xr:uid="{10341D4A-7ACD-4016-94A4-E265B12A3218}"/>
    <cellStyle name="Millares 3 3 2 2 2 2 2 2 3 3" xfId="26876" xr:uid="{C8E9C62A-AAED-4013-84F4-4AB39066A0AD}"/>
    <cellStyle name="Millares 3 3 2 2 2 2 2 2 4" xfId="13747" xr:uid="{00000000-0005-0000-0000-0000642A0000}"/>
    <cellStyle name="Millares 3 3 2 2 2 2 2 2 4 2" xfId="31252" xr:uid="{FAE2DDC4-B7BA-4ACE-BE08-FD0303391EF6}"/>
    <cellStyle name="Millares 3 3 2 2 2 2 2 2 5" xfId="22500" xr:uid="{CD77B388-BFD3-4A45-B565-ED13EC1F43D5}"/>
    <cellStyle name="Millares 3 3 2 2 2 2 2 3" xfId="6087" xr:uid="{00000000-0005-0000-0000-0000652A0000}"/>
    <cellStyle name="Millares 3 3 2 2 2 2 2 3 2" xfId="10464" xr:uid="{00000000-0005-0000-0000-0000662A0000}"/>
    <cellStyle name="Millares 3 3 2 2 2 2 2 3 2 2" xfId="19217" xr:uid="{00000000-0005-0000-0000-0000672A0000}"/>
    <cellStyle name="Millares 3 3 2 2 2 2 2 3 2 2 2" xfId="36722" xr:uid="{5C5488F7-30E1-4A6F-BCE4-55582CFA15BD}"/>
    <cellStyle name="Millares 3 3 2 2 2 2 2 3 2 3" xfId="27970" xr:uid="{A6678860-BB1E-4346-AFC0-A568E9D28855}"/>
    <cellStyle name="Millares 3 3 2 2 2 2 2 3 3" xfId="14841" xr:uid="{00000000-0005-0000-0000-0000682A0000}"/>
    <cellStyle name="Millares 3 3 2 2 2 2 2 3 3 2" xfId="32346" xr:uid="{10F070FE-F385-4ED3-AB1C-B0CA2A2C8249}"/>
    <cellStyle name="Millares 3 3 2 2 2 2 2 3 4" xfId="23594" xr:uid="{5F206D02-9F4D-4B27-A4B0-345307553BD7}"/>
    <cellStyle name="Millares 3 3 2 2 2 2 2 4" xfId="8276" xr:uid="{00000000-0005-0000-0000-0000692A0000}"/>
    <cellStyle name="Millares 3 3 2 2 2 2 2 4 2" xfId="17029" xr:uid="{00000000-0005-0000-0000-00006A2A0000}"/>
    <cellStyle name="Millares 3 3 2 2 2 2 2 4 2 2" xfId="34534" xr:uid="{C16D0F5E-E8C5-49E7-87CE-F508BD08C665}"/>
    <cellStyle name="Millares 3 3 2 2 2 2 2 4 3" xfId="25782" xr:uid="{658E2769-63FE-4D84-B30A-FF129E3B55D6}"/>
    <cellStyle name="Millares 3 3 2 2 2 2 2 5" xfId="12653" xr:uid="{00000000-0005-0000-0000-00006B2A0000}"/>
    <cellStyle name="Millares 3 3 2 2 2 2 2 5 2" xfId="30158" xr:uid="{A99DC76C-B860-4D37-8F53-695AA259D389}"/>
    <cellStyle name="Millares 3 3 2 2 2 2 2 6" xfId="21406" xr:uid="{1126C754-5760-48D5-A247-01804E488D51}"/>
    <cellStyle name="Millares 3 3 2 2 2 2 3" xfId="4444" xr:uid="{00000000-0005-0000-0000-00006C2A0000}"/>
    <cellStyle name="Millares 3 3 2 2 2 2 3 2" xfId="6633" xr:uid="{00000000-0005-0000-0000-00006D2A0000}"/>
    <cellStyle name="Millares 3 3 2 2 2 2 3 2 2" xfId="11010" xr:uid="{00000000-0005-0000-0000-00006E2A0000}"/>
    <cellStyle name="Millares 3 3 2 2 2 2 3 2 2 2" xfId="19763" xr:uid="{00000000-0005-0000-0000-00006F2A0000}"/>
    <cellStyle name="Millares 3 3 2 2 2 2 3 2 2 2 2" xfId="37268" xr:uid="{8228BB3A-B4DE-4946-B7E0-BB586F83758D}"/>
    <cellStyle name="Millares 3 3 2 2 2 2 3 2 2 3" xfId="28516" xr:uid="{95E6AEEA-2DD1-4560-A9B5-DD6C9F5110D8}"/>
    <cellStyle name="Millares 3 3 2 2 2 2 3 2 3" xfId="15387" xr:uid="{00000000-0005-0000-0000-0000702A0000}"/>
    <cellStyle name="Millares 3 3 2 2 2 2 3 2 3 2" xfId="32892" xr:uid="{102E945D-1DBF-4C1C-A5E2-698B02F6E73E}"/>
    <cellStyle name="Millares 3 3 2 2 2 2 3 2 4" xfId="24140" xr:uid="{680218A5-3866-4DCE-A950-9DDA6323FD44}"/>
    <cellStyle name="Millares 3 3 2 2 2 2 3 3" xfId="8822" xr:uid="{00000000-0005-0000-0000-0000712A0000}"/>
    <cellStyle name="Millares 3 3 2 2 2 2 3 3 2" xfId="17575" xr:uid="{00000000-0005-0000-0000-0000722A0000}"/>
    <cellStyle name="Millares 3 3 2 2 2 2 3 3 2 2" xfId="35080" xr:uid="{A017073C-F25F-4583-A7B6-D5650DDEA273}"/>
    <cellStyle name="Millares 3 3 2 2 2 2 3 3 3" xfId="26328" xr:uid="{ED2A4A32-78CE-4B28-B9CB-63645FB438BE}"/>
    <cellStyle name="Millares 3 3 2 2 2 2 3 4" xfId="13199" xr:uid="{00000000-0005-0000-0000-0000732A0000}"/>
    <cellStyle name="Millares 3 3 2 2 2 2 3 4 2" xfId="30704" xr:uid="{71F03CA9-9427-4F86-9167-7855828F716C}"/>
    <cellStyle name="Millares 3 3 2 2 2 2 3 5" xfId="21952" xr:uid="{FC49B23A-581E-4173-8BAE-B61828591DB0}"/>
    <cellStyle name="Millares 3 3 2 2 2 2 4" xfId="5539" xr:uid="{00000000-0005-0000-0000-0000742A0000}"/>
    <cellStyle name="Millares 3 3 2 2 2 2 4 2" xfId="9916" xr:uid="{00000000-0005-0000-0000-0000752A0000}"/>
    <cellStyle name="Millares 3 3 2 2 2 2 4 2 2" xfId="18669" xr:uid="{00000000-0005-0000-0000-0000762A0000}"/>
    <cellStyle name="Millares 3 3 2 2 2 2 4 2 2 2" xfId="36174" xr:uid="{80FC996D-1B7D-42F0-8E45-FFF52D356B6E}"/>
    <cellStyle name="Millares 3 3 2 2 2 2 4 2 3" xfId="27422" xr:uid="{99B645DD-F21C-4D69-A475-8BB8C64B7F17}"/>
    <cellStyle name="Millares 3 3 2 2 2 2 4 3" xfId="14293" xr:uid="{00000000-0005-0000-0000-0000772A0000}"/>
    <cellStyle name="Millares 3 3 2 2 2 2 4 3 2" xfId="31798" xr:uid="{60CE96F5-6C5E-487F-BE54-2BE1E13F1A7F}"/>
    <cellStyle name="Millares 3 3 2 2 2 2 4 4" xfId="23046" xr:uid="{A281319D-BB3E-4869-8414-8FF73647F8BC}"/>
    <cellStyle name="Millares 3 3 2 2 2 2 5" xfId="7728" xr:uid="{00000000-0005-0000-0000-0000782A0000}"/>
    <cellStyle name="Millares 3 3 2 2 2 2 5 2" xfId="16481" xr:uid="{00000000-0005-0000-0000-0000792A0000}"/>
    <cellStyle name="Millares 3 3 2 2 2 2 5 2 2" xfId="33986" xr:uid="{F0D9FA0B-F158-49E9-B216-C32E2D99DCAC}"/>
    <cellStyle name="Millares 3 3 2 2 2 2 5 3" xfId="25234" xr:uid="{95876175-B24B-46ED-9B1E-B28E8D9465F3}"/>
    <cellStyle name="Millares 3 3 2 2 2 2 6" xfId="12105" xr:uid="{00000000-0005-0000-0000-00007A2A0000}"/>
    <cellStyle name="Millares 3 3 2 2 2 2 6 2" xfId="29610" xr:uid="{42D73187-D163-48E8-BD69-7A4D7CA20F67}"/>
    <cellStyle name="Millares 3 3 2 2 2 2 7" xfId="20858" xr:uid="{CA4EADD8-081D-42A4-944A-C83ECA4CD45F}"/>
    <cellStyle name="Millares 3 3 2 2 2 3" xfId="3622" xr:uid="{00000000-0005-0000-0000-00007B2A0000}"/>
    <cellStyle name="Millares 3 3 2 2 2 3 2" xfId="4718" xr:uid="{00000000-0005-0000-0000-00007C2A0000}"/>
    <cellStyle name="Millares 3 3 2 2 2 3 2 2" xfId="6907" xr:uid="{00000000-0005-0000-0000-00007D2A0000}"/>
    <cellStyle name="Millares 3 3 2 2 2 3 2 2 2" xfId="11284" xr:uid="{00000000-0005-0000-0000-00007E2A0000}"/>
    <cellStyle name="Millares 3 3 2 2 2 3 2 2 2 2" xfId="20037" xr:uid="{00000000-0005-0000-0000-00007F2A0000}"/>
    <cellStyle name="Millares 3 3 2 2 2 3 2 2 2 2 2" xfId="37542" xr:uid="{3CABBE74-24E3-43A7-BEBE-33F7B30F0A29}"/>
    <cellStyle name="Millares 3 3 2 2 2 3 2 2 2 3" xfId="28790" xr:uid="{C22FA5E7-562B-4632-BDF0-DDF0C61E3BE9}"/>
    <cellStyle name="Millares 3 3 2 2 2 3 2 2 3" xfId="15661" xr:uid="{00000000-0005-0000-0000-0000802A0000}"/>
    <cellStyle name="Millares 3 3 2 2 2 3 2 2 3 2" xfId="33166" xr:uid="{FDD5A1EC-A879-4835-B57E-D21F23B718EA}"/>
    <cellStyle name="Millares 3 3 2 2 2 3 2 2 4" xfId="24414" xr:uid="{529348E3-F7C7-4015-98EF-EBECEFF7DEA3}"/>
    <cellStyle name="Millares 3 3 2 2 2 3 2 3" xfId="9096" xr:uid="{00000000-0005-0000-0000-0000812A0000}"/>
    <cellStyle name="Millares 3 3 2 2 2 3 2 3 2" xfId="17849" xr:uid="{00000000-0005-0000-0000-0000822A0000}"/>
    <cellStyle name="Millares 3 3 2 2 2 3 2 3 2 2" xfId="35354" xr:uid="{53119E6F-BA86-4BC3-BE1C-BA7C1D535CD5}"/>
    <cellStyle name="Millares 3 3 2 2 2 3 2 3 3" xfId="26602" xr:uid="{C475F5D9-58A2-44AC-9BBD-49495B56F9BA}"/>
    <cellStyle name="Millares 3 3 2 2 2 3 2 4" xfId="13473" xr:uid="{00000000-0005-0000-0000-0000832A0000}"/>
    <cellStyle name="Millares 3 3 2 2 2 3 2 4 2" xfId="30978" xr:uid="{6CBD628F-C933-4DDF-A7D0-62181A473453}"/>
    <cellStyle name="Millares 3 3 2 2 2 3 2 5" xfId="22226" xr:uid="{81BBE195-C059-489B-85AD-E3F11ECFDFB0}"/>
    <cellStyle name="Millares 3 3 2 2 2 3 3" xfId="5813" xr:uid="{00000000-0005-0000-0000-0000842A0000}"/>
    <cellStyle name="Millares 3 3 2 2 2 3 3 2" xfId="10190" xr:uid="{00000000-0005-0000-0000-0000852A0000}"/>
    <cellStyle name="Millares 3 3 2 2 2 3 3 2 2" xfId="18943" xr:uid="{00000000-0005-0000-0000-0000862A0000}"/>
    <cellStyle name="Millares 3 3 2 2 2 3 3 2 2 2" xfId="36448" xr:uid="{3861C878-01E9-414C-9E96-98E76FE94A1C}"/>
    <cellStyle name="Millares 3 3 2 2 2 3 3 2 3" xfId="27696" xr:uid="{5D83B1E0-C3CF-427B-A8D3-D1D9323A8F33}"/>
    <cellStyle name="Millares 3 3 2 2 2 3 3 3" xfId="14567" xr:uid="{00000000-0005-0000-0000-0000872A0000}"/>
    <cellStyle name="Millares 3 3 2 2 2 3 3 3 2" xfId="32072" xr:uid="{8BA3048A-D273-45CC-91D9-A732FF867106}"/>
    <cellStyle name="Millares 3 3 2 2 2 3 3 4" xfId="23320" xr:uid="{F70092C5-10D3-49F9-80D7-62B44D5D6D8F}"/>
    <cellStyle name="Millares 3 3 2 2 2 3 4" xfId="8002" xr:uid="{00000000-0005-0000-0000-0000882A0000}"/>
    <cellStyle name="Millares 3 3 2 2 2 3 4 2" xfId="16755" xr:uid="{00000000-0005-0000-0000-0000892A0000}"/>
    <cellStyle name="Millares 3 3 2 2 2 3 4 2 2" xfId="34260" xr:uid="{829F057D-F0A3-4A54-A486-D3E290EE8F63}"/>
    <cellStyle name="Millares 3 3 2 2 2 3 4 3" xfId="25508" xr:uid="{D5247124-0E85-4A83-9E41-940510B1E2C0}"/>
    <cellStyle name="Millares 3 3 2 2 2 3 5" xfId="12379" xr:uid="{00000000-0005-0000-0000-00008A2A0000}"/>
    <cellStyle name="Millares 3 3 2 2 2 3 5 2" xfId="29884" xr:uid="{84C7D71F-1460-449E-BB08-E860B6AF642E}"/>
    <cellStyle name="Millares 3 3 2 2 2 3 6" xfId="21132" xr:uid="{93A6194B-F38D-45D0-868B-F24B2C139F8A}"/>
    <cellStyle name="Millares 3 3 2 2 2 4" xfId="4170" xr:uid="{00000000-0005-0000-0000-00008B2A0000}"/>
    <cellStyle name="Millares 3 3 2 2 2 4 2" xfId="6359" xr:uid="{00000000-0005-0000-0000-00008C2A0000}"/>
    <cellStyle name="Millares 3 3 2 2 2 4 2 2" xfId="10736" xr:uid="{00000000-0005-0000-0000-00008D2A0000}"/>
    <cellStyle name="Millares 3 3 2 2 2 4 2 2 2" xfId="19489" xr:uid="{00000000-0005-0000-0000-00008E2A0000}"/>
    <cellStyle name="Millares 3 3 2 2 2 4 2 2 2 2" xfId="36994" xr:uid="{15986FC7-EB51-40E8-9E66-A4BCA6EDE215}"/>
    <cellStyle name="Millares 3 3 2 2 2 4 2 2 3" xfId="28242" xr:uid="{96114D15-6F61-4BC9-94AA-B8118D328460}"/>
    <cellStyle name="Millares 3 3 2 2 2 4 2 3" xfId="15113" xr:uid="{00000000-0005-0000-0000-00008F2A0000}"/>
    <cellStyle name="Millares 3 3 2 2 2 4 2 3 2" xfId="32618" xr:uid="{343CFD6C-073D-4719-9D28-5DB5FFC1760E}"/>
    <cellStyle name="Millares 3 3 2 2 2 4 2 4" xfId="23866" xr:uid="{1536EBB7-32CB-4751-8B76-25DACDB5989B}"/>
    <cellStyle name="Millares 3 3 2 2 2 4 3" xfId="8548" xr:uid="{00000000-0005-0000-0000-0000902A0000}"/>
    <cellStyle name="Millares 3 3 2 2 2 4 3 2" xfId="17301" xr:uid="{00000000-0005-0000-0000-0000912A0000}"/>
    <cellStyle name="Millares 3 3 2 2 2 4 3 2 2" xfId="34806" xr:uid="{EF6EADE9-7601-4E26-AA27-A4D416405B38}"/>
    <cellStyle name="Millares 3 3 2 2 2 4 3 3" xfId="26054" xr:uid="{7CFE32C9-9D72-4458-A7BE-66CDAEBF5083}"/>
    <cellStyle name="Millares 3 3 2 2 2 4 4" xfId="12925" xr:uid="{00000000-0005-0000-0000-0000922A0000}"/>
    <cellStyle name="Millares 3 3 2 2 2 4 4 2" xfId="30430" xr:uid="{0CDA5694-1185-49F1-83A9-E7FC744D7FF8}"/>
    <cellStyle name="Millares 3 3 2 2 2 4 5" xfId="21678" xr:uid="{0875C84D-D418-47F1-8867-64418F58A03B}"/>
    <cellStyle name="Millares 3 3 2 2 2 5" xfId="5265" xr:uid="{00000000-0005-0000-0000-0000932A0000}"/>
    <cellStyle name="Millares 3 3 2 2 2 5 2" xfId="9642" xr:uid="{00000000-0005-0000-0000-0000942A0000}"/>
    <cellStyle name="Millares 3 3 2 2 2 5 2 2" xfId="18395" xr:uid="{00000000-0005-0000-0000-0000952A0000}"/>
    <cellStyle name="Millares 3 3 2 2 2 5 2 2 2" xfId="35900" xr:uid="{3AA3FC07-0D1A-4617-84F4-F09C0B411E05}"/>
    <cellStyle name="Millares 3 3 2 2 2 5 2 3" xfId="27148" xr:uid="{8898FF8B-0037-4805-A7B0-40DAB33B8AD6}"/>
    <cellStyle name="Millares 3 3 2 2 2 5 3" xfId="14019" xr:uid="{00000000-0005-0000-0000-0000962A0000}"/>
    <cellStyle name="Millares 3 3 2 2 2 5 3 2" xfId="31524" xr:uid="{68DD83DA-D110-4F93-89DB-C2F4364E3040}"/>
    <cellStyle name="Millares 3 3 2 2 2 5 4" xfId="22772" xr:uid="{CEDBB22D-27CB-48D1-969C-E4E9F0C28524}"/>
    <cellStyle name="Millares 3 3 2 2 2 6" xfId="7454" xr:uid="{00000000-0005-0000-0000-0000972A0000}"/>
    <cellStyle name="Millares 3 3 2 2 2 6 2" xfId="16207" xr:uid="{00000000-0005-0000-0000-0000982A0000}"/>
    <cellStyle name="Millares 3 3 2 2 2 6 2 2" xfId="33712" xr:uid="{CF120DB9-369E-4931-9B24-B6E07493991B}"/>
    <cellStyle name="Millares 3 3 2 2 2 6 3" xfId="24960" xr:uid="{28878697-63E6-4FCE-B206-AF3ED06CD875}"/>
    <cellStyle name="Millares 3 3 2 2 2 7" xfId="11831" xr:uid="{00000000-0005-0000-0000-0000992A0000}"/>
    <cellStyle name="Millares 3 3 2 2 2 7 2" xfId="29336" xr:uid="{0C993E4D-9C68-4B76-93EE-F939AB8ABCBD}"/>
    <cellStyle name="Millares 3 3 2 2 2 8" xfId="20584" xr:uid="{6EA94749-3BF9-4C09-8BF4-47E5AB6BA025}"/>
    <cellStyle name="Millares 3 3 2 2 3" xfId="3231" xr:uid="{00000000-0005-0000-0000-00009A2A0000}"/>
    <cellStyle name="Millares 3 3 2 2 3 2" xfId="3784" xr:uid="{00000000-0005-0000-0000-00009B2A0000}"/>
    <cellStyle name="Millares 3 3 2 2 3 2 2" xfId="4880" xr:uid="{00000000-0005-0000-0000-00009C2A0000}"/>
    <cellStyle name="Millares 3 3 2 2 3 2 2 2" xfId="7069" xr:uid="{00000000-0005-0000-0000-00009D2A0000}"/>
    <cellStyle name="Millares 3 3 2 2 3 2 2 2 2" xfId="11446" xr:uid="{00000000-0005-0000-0000-00009E2A0000}"/>
    <cellStyle name="Millares 3 3 2 2 3 2 2 2 2 2" xfId="20199" xr:uid="{00000000-0005-0000-0000-00009F2A0000}"/>
    <cellStyle name="Millares 3 3 2 2 3 2 2 2 2 2 2" xfId="37704" xr:uid="{6F10063F-0448-4E61-AAAF-0B2B2B6FF2C7}"/>
    <cellStyle name="Millares 3 3 2 2 3 2 2 2 2 3" xfId="28952" xr:uid="{647D2217-B394-41FA-B1AA-33510DF3564C}"/>
    <cellStyle name="Millares 3 3 2 2 3 2 2 2 3" xfId="15823" xr:uid="{00000000-0005-0000-0000-0000A02A0000}"/>
    <cellStyle name="Millares 3 3 2 2 3 2 2 2 3 2" xfId="33328" xr:uid="{C9831DCD-CF21-43D2-B851-4C947D0714EC}"/>
    <cellStyle name="Millares 3 3 2 2 3 2 2 2 4" xfId="24576" xr:uid="{C3FBA1AF-B540-49B1-AA9A-73A4D479D938}"/>
    <cellStyle name="Millares 3 3 2 2 3 2 2 3" xfId="9258" xr:uid="{00000000-0005-0000-0000-0000A12A0000}"/>
    <cellStyle name="Millares 3 3 2 2 3 2 2 3 2" xfId="18011" xr:uid="{00000000-0005-0000-0000-0000A22A0000}"/>
    <cellStyle name="Millares 3 3 2 2 3 2 2 3 2 2" xfId="35516" xr:uid="{C82A1B4F-620D-4554-AE44-AFDEB5EC0E69}"/>
    <cellStyle name="Millares 3 3 2 2 3 2 2 3 3" xfId="26764" xr:uid="{A8414BB6-CAE2-4629-84E7-E530A605D87B}"/>
    <cellStyle name="Millares 3 3 2 2 3 2 2 4" xfId="13635" xr:uid="{00000000-0005-0000-0000-0000A32A0000}"/>
    <cellStyle name="Millares 3 3 2 2 3 2 2 4 2" xfId="31140" xr:uid="{8975E44D-A46F-4BA8-B9D3-162BDDCBB2EE}"/>
    <cellStyle name="Millares 3 3 2 2 3 2 2 5" xfId="22388" xr:uid="{9A4D1B24-F69C-4236-BFA9-D964905EC38C}"/>
    <cellStyle name="Millares 3 3 2 2 3 2 3" xfId="5975" xr:uid="{00000000-0005-0000-0000-0000A42A0000}"/>
    <cellStyle name="Millares 3 3 2 2 3 2 3 2" xfId="10352" xr:uid="{00000000-0005-0000-0000-0000A52A0000}"/>
    <cellStyle name="Millares 3 3 2 2 3 2 3 2 2" xfId="19105" xr:uid="{00000000-0005-0000-0000-0000A62A0000}"/>
    <cellStyle name="Millares 3 3 2 2 3 2 3 2 2 2" xfId="36610" xr:uid="{E85D929A-4EA6-4FC1-8FF8-63EE80701411}"/>
    <cellStyle name="Millares 3 3 2 2 3 2 3 2 3" xfId="27858" xr:uid="{9BEE1F6D-18F0-4447-B17B-0707E15C4695}"/>
    <cellStyle name="Millares 3 3 2 2 3 2 3 3" xfId="14729" xr:uid="{00000000-0005-0000-0000-0000A72A0000}"/>
    <cellStyle name="Millares 3 3 2 2 3 2 3 3 2" xfId="32234" xr:uid="{9C621BB8-7B18-4348-BDB9-5ED9186ADBDC}"/>
    <cellStyle name="Millares 3 3 2 2 3 2 3 4" xfId="23482" xr:uid="{617E2727-99C0-49A1-BCD3-09CAFE17406A}"/>
    <cellStyle name="Millares 3 3 2 2 3 2 4" xfId="8164" xr:uid="{00000000-0005-0000-0000-0000A82A0000}"/>
    <cellStyle name="Millares 3 3 2 2 3 2 4 2" xfId="16917" xr:uid="{00000000-0005-0000-0000-0000A92A0000}"/>
    <cellStyle name="Millares 3 3 2 2 3 2 4 2 2" xfId="34422" xr:uid="{E4F06FA9-D65F-41DB-ADEC-02AEE036581E}"/>
    <cellStyle name="Millares 3 3 2 2 3 2 4 3" xfId="25670" xr:uid="{BB61AC5F-1C3B-4839-8C1A-F193C000C4B4}"/>
    <cellStyle name="Millares 3 3 2 2 3 2 5" xfId="12541" xr:uid="{00000000-0005-0000-0000-0000AA2A0000}"/>
    <cellStyle name="Millares 3 3 2 2 3 2 5 2" xfId="30046" xr:uid="{A60D8B67-2918-4D9A-9FBB-B4A1128FAA1D}"/>
    <cellStyle name="Millares 3 3 2 2 3 2 6" xfId="21294" xr:uid="{477F03F2-2A50-4873-92AB-9B6A728BFFCE}"/>
    <cellStyle name="Millares 3 3 2 2 3 3" xfId="4332" xr:uid="{00000000-0005-0000-0000-0000AB2A0000}"/>
    <cellStyle name="Millares 3 3 2 2 3 3 2" xfId="6521" xr:uid="{00000000-0005-0000-0000-0000AC2A0000}"/>
    <cellStyle name="Millares 3 3 2 2 3 3 2 2" xfId="10898" xr:uid="{00000000-0005-0000-0000-0000AD2A0000}"/>
    <cellStyle name="Millares 3 3 2 2 3 3 2 2 2" xfId="19651" xr:uid="{00000000-0005-0000-0000-0000AE2A0000}"/>
    <cellStyle name="Millares 3 3 2 2 3 3 2 2 2 2" xfId="37156" xr:uid="{0F288E26-BAD4-465C-998A-FEB80787B20A}"/>
    <cellStyle name="Millares 3 3 2 2 3 3 2 2 3" xfId="28404" xr:uid="{6E103D76-37B8-4EAF-8B7F-CBD6BFAD9BA8}"/>
    <cellStyle name="Millares 3 3 2 2 3 3 2 3" xfId="15275" xr:uid="{00000000-0005-0000-0000-0000AF2A0000}"/>
    <cellStyle name="Millares 3 3 2 2 3 3 2 3 2" xfId="32780" xr:uid="{33BFA5BD-5806-4EF5-8945-DD670EA6A2F4}"/>
    <cellStyle name="Millares 3 3 2 2 3 3 2 4" xfId="24028" xr:uid="{5CDA5B55-05F7-4CDB-A876-67DC16F382D9}"/>
    <cellStyle name="Millares 3 3 2 2 3 3 3" xfId="8710" xr:uid="{00000000-0005-0000-0000-0000B02A0000}"/>
    <cellStyle name="Millares 3 3 2 2 3 3 3 2" xfId="17463" xr:uid="{00000000-0005-0000-0000-0000B12A0000}"/>
    <cellStyle name="Millares 3 3 2 2 3 3 3 2 2" xfId="34968" xr:uid="{F003B502-09F4-4664-967A-E23DD33F8D69}"/>
    <cellStyle name="Millares 3 3 2 2 3 3 3 3" xfId="26216" xr:uid="{F21EFBAF-7367-4383-8BC3-FC311DFF0759}"/>
    <cellStyle name="Millares 3 3 2 2 3 3 4" xfId="13087" xr:uid="{00000000-0005-0000-0000-0000B22A0000}"/>
    <cellStyle name="Millares 3 3 2 2 3 3 4 2" xfId="30592" xr:uid="{1D5D85DC-2604-490D-BE33-961D630DFF00}"/>
    <cellStyle name="Millares 3 3 2 2 3 3 5" xfId="21840" xr:uid="{6514321F-C258-4D69-A824-5385B63A99ED}"/>
    <cellStyle name="Millares 3 3 2 2 3 4" xfId="5427" xr:uid="{00000000-0005-0000-0000-0000B32A0000}"/>
    <cellStyle name="Millares 3 3 2 2 3 4 2" xfId="9804" xr:uid="{00000000-0005-0000-0000-0000B42A0000}"/>
    <cellStyle name="Millares 3 3 2 2 3 4 2 2" xfId="18557" xr:uid="{00000000-0005-0000-0000-0000B52A0000}"/>
    <cellStyle name="Millares 3 3 2 2 3 4 2 2 2" xfId="36062" xr:uid="{14BFCCD7-63D0-451E-A9E2-92ADFF4E89A4}"/>
    <cellStyle name="Millares 3 3 2 2 3 4 2 3" xfId="27310" xr:uid="{EC56E7F7-150E-4344-B886-CB9F5FF6F895}"/>
    <cellStyle name="Millares 3 3 2 2 3 4 3" xfId="14181" xr:uid="{00000000-0005-0000-0000-0000B62A0000}"/>
    <cellStyle name="Millares 3 3 2 2 3 4 3 2" xfId="31686" xr:uid="{0C47C680-027B-41F7-8CAC-70B164404B6A}"/>
    <cellStyle name="Millares 3 3 2 2 3 4 4" xfId="22934" xr:uid="{7F00E9D7-BBCC-45C9-BE7C-20B8EB6870A6}"/>
    <cellStyle name="Millares 3 3 2 2 3 5" xfId="7616" xr:uid="{00000000-0005-0000-0000-0000B72A0000}"/>
    <cellStyle name="Millares 3 3 2 2 3 5 2" xfId="16369" xr:uid="{00000000-0005-0000-0000-0000B82A0000}"/>
    <cellStyle name="Millares 3 3 2 2 3 5 2 2" xfId="33874" xr:uid="{1B09395F-B00E-4096-8507-54D8AB42D9CB}"/>
    <cellStyle name="Millares 3 3 2 2 3 5 3" xfId="25122" xr:uid="{FB6F6AD4-4085-4830-9B4C-04CE97D3F59D}"/>
    <cellStyle name="Millares 3 3 2 2 3 6" xfId="11993" xr:uid="{00000000-0005-0000-0000-0000B92A0000}"/>
    <cellStyle name="Millares 3 3 2 2 3 6 2" xfId="29498" xr:uid="{94DBE11A-A278-4758-8D74-45D5FA4363ED}"/>
    <cellStyle name="Millares 3 3 2 2 3 7" xfId="20746" xr:uid="{563AD665-8DCB-42EA-A5F4-0BB14AF10213}"/>
    <cellStyle name="Millares 3 3 2 2 4" xfId="3510" xr:uid="{00000000-0005-0000-0000-0000BA2A0000}"/>
    <cellStyle name="Millares 3 3 2 2 4 2" xfId="4606" xr:uid="{00000000-0005-0000-0000-0000BB2A0000}"/>
    <cellStyle name="Millares 3 3 2 2 4 2 2" xfId="6795" xr:uid="{00000000-0005-0000-0000-0000BC2A0000}"/>
    <cellStyle name="Millares 3 3 2 2 4 2 2 2" xfId="11172" xr:uid="{00000000-0005-0000-0000-0000BD2A0000}"/>
    <cellStyle name="Millares 3 3 2 2 4 2 2 2 2" xfId="19925" xr:uid="{00000000-0005-0000-0000-0000BE2A0000}"/>
    <cellStyle name="Millares 3 3 2 2 4 2 2 2 2 2" xfId="37430" xr:uid="{A34DF8AB-5C0B-4483-9D94-ECCE8CEF759B}"/>
    <cellStyle name="Millares 3 3 2 2 4 2 2 2 3" xfId="28678" xr:uid="{A2F0A49E-867A-4F86-8D79-5F03A5C6308F}"/>
    <cellStyle name="Millares 3 3 2 2 4 2 2 3" xfId="15549" xr:uid="{00000000-0005-0000-0000-0000BF2A0000}"/>
    <cellStyle name="Millares 3 3 2 2 4 2 2 3 2" xfId="33054" xr:uid="{92303DF4-26C5-4774-B8B9-F1B5388304D8}"/>
    <cellStyle name="Millares 3 3 2 2 4 2 2 4" xfId="24302" xr:uid="{EEE3074D-5C98-411D-873D-537F73A9D578}"/>
    <cellStyle name="Millares 3 3 2 2 4 2 3" xfId="8984" xr:uid="{00000000-0005-0000-0000-0000C02A0000}"/>
    <cellStyle name="Millares 3 3 2 2 4 2 3 2" xfId="17737" xr:uid="{00000000-0005-0000-0000-0000C12A0000}"/>
    <cellStyle name="Millares 3 3 2 2 4 2 3 2 2" xfId="35242" xr:uid="{C218F2A2-A747-4AA1-9FDA-58B782C6BBEA}"/>
    <cellStyle name="Millares 3 3 2 2 4 2 3 3" xfId="26490" xr:uid="{D0FE1392-D3D7-4F00-AAFD-FEF41F08F656}"/>
    <cellStyle name="Millares 3 3 2 2 4 2 4" xfId="13361" xr:uid="{00000000-0005-0000-0000-0000C22A0000}"/>
    <cellStyle name="Millares 3 3 2 2 4 2 4 2" xfId="30866" xr:uid="{4A555BBC-4ADA-4B87-95D7-CF4C6ED87448}"/>
    <cellStyle name="Millares 3 3 2 2 4 2 5" xfId="22114" xr:uid="{E7460DDE-772B-41A0-A193-5A893E2EFD27}"/>
    <cellStyle name="Millares 3 3 2 2 4 3" xfId="5701" xr:uid="{00000000-0005-0000-0000-0000C32A0000}"/>
    <cellStyle name="Millares 3 3 2 2 4 3 2" xfId="10078" xr:uid="{00000000-0005-0000-0000-0000C42A0000}"/>
    <cellStyle name="Millares 3 3 2 2 4 3 2 2" xfId="18831" xr:uid="{00000000-0005-0000-0000-0000C52A0000}"/>
    <cellStyle name="Millares 3 3 2 2 4 3 2 2 2" xfId="36336" xr:uid="{C45E505F-3C75-4C1B-91AE-AB09CE44CFD1}"/>
    <cellStyle name="Millares 3 3 2 2 4 3 2 3" xfId="27584" xr:uid="{B1C8A9F6-5B19-4A00-8A72-A656540E0D08}"/>
    <cellStyle name="Millares 3 3 2 2 4 3 3" xfId="14455" xr:uid="{00000000-0005-0000-0000-0000C62A0000}"/>
    <cellStyle name="Millares 3 3 2 2 4 3 3 2" xfId="31960" xr:uid="{2A943CCB-EACF-462C-AD1C-5B9EACF2D1AE}"/>
    <cellStyle name="Millares 3 3 2 2 4 3 4" xfId="23208" xr:uid="{C7FCE105-CEBE-4C8E-80DE-9D0EA72863A2}"/>
    <cellStyle name="Millares 3 3 2 2 4 4" xfId="7890" xr:uid="{00000000-0005-0000-0000-0000C72A0000}"/>
    <cellStyle name="Millares 3 3 2 2 4 4 2" xfId="16643" xr:uid="{00000000-0005-0000-0000-0000C82A0000}"/>
    <cellStyle name="Millares 3 3 2 2 4 4 2 2" xfId="34148" xr:uid="{DBE83BFD-3648-4532-A4CA-52164EDAE591}"/>
    <cellStyle name="Millares 3 3 2 2 4 4 3" xfId="25396" xr:uid="{13D3CA23-1D3C-464A-A4D3-A0AEE963A217}"/>
    <cellStyle name="Millares 3 3 2 2 4 5" xfId="12267" xr:uid="{00000000-0005-0000-0000-0000C92A0000}"/>
    <cellStyle name="Millares 3 3 2 2 4 5 2" xfId="29772" xr:uid="{9CE96D3E-D433-4ACD-8B95-66EC3ADFF44E}"/>
    <cellStyle name="Millares 3 3 2 2 4 6" xfId="21020" xr:uid="{6918EE0C-0536-4357-9CD7-555872AD95D1}"/>
    <cellStyle name="Millares 3 3 2 2 5" xfId="4058" xr:uid="{00000000-0005-0000-0000-0000CA2A0000}"/>
    <cellStyle name="Millares 3 3 2 2 5 2" xfId="6247" xr:uid="{00000000-0005-0000-0000-0000CB2A0000}"/>
    <cellStyle name="Millares 3 3 2 2 5 2 2" xfId="10624" xr:uid="{00000000-0005-0000-0000-0000CC2A0000}"/>
    <cellStyle name="Millares 3 3 2 2 5 2 2 2" xfId="19377" xr:uid="{00000000-0005-0000-0000-0000CD2A0000}"/>
    <cellStyle name="Millares 3 3 2 2 5 2 2 2 2" xfId="36882" xr:uid="{B17C193B-5DF5-407F-B579-D7D86CCA299E}"/>
    <cellStyle name="Millares 3 3 2 2 5 2 2 3" xfId="28130" xr:uid="{23AD4E9C-2620-42E3-8DBB-89D2F7E412A1}"/>
    <cellStyle name="Millares 3 3 2 2 5 2 3" xfId="15001" xr:uid="{00000000-0005-0000-0000-0000CE2A0000}"/>
    <cellStyle name="Millares 3 3 2 2 5 2 3 2" xfId="32506" xr:uid="{3BE3875A-3A34-492C-9F1C-B37649E42E33}"/>
    <cellStyle name="Millares 3 3 2 2 5 2 4" xfId="23754" xr:uid="{CECAA392-1E59-42E0-8D34-A7DC654599ED}"/>
    <cellStyle name="Millares 3 3 2 2 5 3" xfId="8436" xr:uid="{00000000-0005-0000-0000-0000CF2A0000}"/>
    <cellStyle name="Millares 3 3 2 2 5 3 2" xfId="17189" xr:uid="{00000000-0005-0000-0000-0000D02A0000}"/>
    <cellStyle name="Millares 3 3 2 2 5 3 2 2" xfId="34694" xr:uid="{16DB101E-6919-41FB-9C03-936908090EAE}"/>
    <cellStyle name="Millares 3 3 2 2 5 3 3" xfId="25942" xr:uid="{C742A963-AE72-4587-AA83-B92AFFD32ABE}"/>
    <cellStyle name="Millares 3 3 2 2 5 4" xfId="12813" xr:uid="{00000000-0005-0000-0000-0000D12A0000}"/>
    <cellStyle name="Millares 3 3 2 2 5 4 2" xfId="30318" xr:uid="{E18E653D-206B-4812-AC48-904D5E9640E8}"/>
    <cellStyle name="Millares 3 3 2 2 5 5" xfId="21566" xr:uid="{D8A56A82-0918-48B4-9739-42E589CA5496}"/>
    <cellStyle name="Millares 3 3 2 2 6" xfId="5153" xr:uid="{00000000-0005-0000-0000-0000D22A0000}"/>
    <cellStyle name="Millares 3 3 2 2 6 2" xfId="9530" xr:uid="{00000000-0005-0000-0000-0000D32A0000}"/>
    <cellStyle name="Millares 3 3 2 2 6 2 2" xfId="18283" xr:uid="{00000000-0005-0000-0000-0000D42A0000}"/>
    <cellStyle name="Millares 3 3 2 2 6 2 2 2" xfId="35788" xr:uid="{8BE78575-3291-4981-A289-1B04EBCC6B67}"/>
    <cellStyle name="Millares 3 3 2 2 6 2 3" xfId="27036" xr:uid="{CD9CD3B2-E5D3-46BA-8728-26B8F8E0A2C6}"/>
    <cellStyle name="Millares 3 3 2 2 6 3" xfId="13907" xr:uid="{00000000-0005-0000-0000-0000D52A0000}"/>
    <cellStyle name="Millares 3 3 2 2 6 3 2" xfId="31412" xr:uid="{82A33358-2DF6-49F2-B17F-73F7C1C9D6A8}"/>
    <cellStyle name="Millares 3 3 2 2 6 4" xfId="22660" xr:uid="{5030475D-7BBA-4D11-BB1E-9AF931247966}"/>
    <cellStyle name="Millares 3 3 2 2 7" xfId="7342" xr:uid="{00000000-0005-0000-0000-0000D62A0000}"/>
    <cellStyle name="Millares 3 3 2 2 7 2" xfId="16095" xr:uid="{00000000-0005-0000-0000-0000D72A0000}"/>
    <cellStyle name="Millares 3 3 2 2 7 2 2" xfId="33600" xr:uid="{90E49D71-D960-4A43-BB59-E0F2EA54C36D}"/>
    <cellStyle name="Millares 3 3 2 2 7 3" xfId="24848" xr:uid="{FE280483-A5FE-422D-871F-1EDCC67DBC7F}"/>
    <cellStyle name="Millares 3 3 2 2 8" xfId="11719" xr:uid="{00000000-0005-0000-0000-0000D82A0000}"/>
    <cellStyle name="Millares 3 3 2 2 8 2" xfId="29224" xr:uid="{000F5ABC-DEB7-4712-880D-ABF80F1DE4FF}"/>
    <cellStyle name="Millares 3 3 2 2 9" xfId="20472" xr:uid="{93D499A3-0261-4145-9A21-4029BA115740}"/>
    <cellStyle name="Millares 3 3 2 3" xfId="3010" xr:uid="{00000000-0005-0000-0000-0000D92A0000}"/>
    <cellStyle name="Millares 3 3 2 3 2" xfId="3286" xr:uid="{00000000-0005-0000-0000-0000DA2A0000}"/>
    <cellStyle name="Millares 3 3 2 3 2 2" xfId="3839" xr:uid="{00000000-0005-0000-0000-0000DB2A0000}"/>
    <cellStyle name="Millares 3 3 2 3 2 2 2" xfId="4935" xr:uid="{00000000-0005-0000-0000-0000DC2A0000}"/>
    <cellStyle name="Millares 3 3 2 3 2 2 2 2" xfId="7124" xr:uid="{00000000-0005-0000-0000-0000DD2A0000}"/>
    <cellStyle name="Millares 3 3 2 3 2 2 2 2 2" xfId="11501" xr:uid="{00000000-0005-0000-0000-0000DE2A0000}"/>
    <cellStyle name="Millares 3 3 2 3 2 2 2 2 2 2" xfId="20254" xr:uid="{00000000-0005-0000-0000-0000DF2A0000}"/>
    <cellStyle name="Millares 3 3 2 3 2 2 2 2 2 2 2" xfId="37759" xr:uid="{3F8DC3B0-089D-409B-914B-378212813EA0}"/>
    <cellStyle name="Millares 3 3 2 3 2 2 2 2 2 3" xfId="29007" xr:uid="{EB04315A-B6F7-4FB0-9C6D-BE4E35876D7C}"/>
    <cellStyle name="Millares 3 3 2 3 2 2 2 2 3" xfId="15878" xr:uid="{00000000-0005-0000-0000-0000E02A0000}"/>
    <cellStyle name="Millares 3 3 2 3 2 2 2 2 3 2" xfId="33383" xr:uid="{CDB52442-8F63-4CCB-976A-C25E2FB6D0D1}"/>
    <cellStyle name="Millares 3 3 2 3 2 2 2 2 4" xfId="24631" xr:uid="{09181C96-4443-4480-8C20-211231E5F391}"/>
    <cellStyle name="Millares 3 3 2 3 2 2 2 3" xfId="9313" xr:uid="{00000000-0005-0000-0000-0000E12A0000}"/>
    <cellStyle name="Millares 3 3 2 3 2 2 2 3 2" xfId="18066" xr:uid="{00000000-0005-0000-0000-0000E22A0000}"/>
    <cellStyle name="Millares 3 3 2 3 2 2 2 3 2 2" xfId="35571" xr:uid="{46D77AE9-E76F-40C5-996D-6DB226831513}"/>
    <cellStyle name="Millares 3 3 2 3 2 2 2 3 3" xfId="26819" xr:uid="{D39580A9-F5D6-4E1E-89F4-DE7EF4A57C9E}"/>
    <cellStyle name="Millares 3 3 2 3 2 2 2 4" xfId="13690" xr:uid="{00000000-0005-0000-0000-0000E32A0000}"/>
    <cellStyle name="Millares 3 3 2 3 2 2 2 4 2" xfId="31195" xr:uid="{4A2B6C36-4B35-4CDB-A70D-EECD799CCEEF}"/>
    <cellStyle name="Millares 3 3 2 3 2 2 2 5" xfId="22443" xr:uid="{544BE3F9-0411-42D7-A779-1F5EA9BE3C5C}"/>
    <cellStyle name="Millares 3 3 2 3 2 2 3" xfId="6030" xr:uid="{00000000-0005-0000-0000-0000E42A0000}"/>
    <cellStyle name="Millares 3 3 2 3 2 2 3 2" xfId="10407" xr:uid="{00000000-0005-0000-0000-0000E52A0000}"/>
    <cellStyle name="Millares 3 3 2 3 2 2 3 2 2" xfId="19160" xr:uid="{00000000-0005-0000-0000-0000E62A0000}"/>
    <cellStyle name="Millares 3 3 2 3 2 2 3 2 2 2" xfId="36665" xr:uid="{021BFB66-3C0D-4DCB-9B68-3BC87E6A4D67}"/>
    <cellStyle name="Millares 3 3 2 3 2 2 3 2 3" xfId="27913" xr:uid="{FD2DDB8C-C4D3-4915-B2FD-7A25131CC577}"/>
    <cellStyle name="Millares 3 3 2 3 2 2 3 3" xfId="14784" xr:uid="{00000000-0005-0000-0000-0000E72A0000}"/>
    <cellStyle name="Millares 3 3 2 3 2 2 3 3 2" xfId="32289" xr:uid="{A734CC8B-8852-42EC-8CD7-1C2965D6F8EC}"/>
    <cellStyle name="Millares 3 3 2 3 2 2 3 4" xfId="23537" xr:uid="{8E25A695-03B5-4EBF-A145-4EF67AF9EF1E}"/>
    <cellStyle name="Millares 3 3 2 3 2 2 4" xfId="8219" xr:uid="{00000000-0005-0000-0000-0000E82A0000}"/>
    <cellStyle name="Millares 3 3 2 3 2 2 4 2" xfId="16972" xr:uid="{00000000-0005-0000-0000-0000E92A0000}"/>
    <cellStyle name="Millares 3 3 2 3 2 2 4 2 2" xfId="34477" xr:uid="{D62AD687-995A-434C-BD3E-6FD350C2FE61}"/>
    <cellStyle name="Millares 3 3 2 3 2 2 4 3" xfId="25725" xr:uid="{8FE76AD8-C6AE-46D9-A002-9FB0C6617FE0}"/>
    <cellStyle name="Millares 3 3 2 3 2 2 5" xfId="12596" xr:uid="{00000000-0005-0000-0000-0000EA2A0000}"/>
    <cellStyle name="Millares 3 3 2 3 2 2 5 2" xfId="30101" xr:uid="{764F235F-9777-44EC-BBC0-8A5E5085DE11}"/>
    <cellStyle name="Millares 3 3 2 3 2 2 6" xfId="21349" xr:uid="{224EAD07-E9F4-4859-8EC0-7C6CCCD62F7B}"/>
    <cellStyle name="Millares 3 3 2 3 2 3" xfId="4387" xr:uid="{00000000-0005-0000-0000-0000EB2A0000}"/>
    <cellStyle name="Millares 3 3 2 3 2 3 2" xfId="6576" xr:uid="{00000000-0005-0000-0000-0000EC2A0000}"/>
    <cellStyle name="Millares 3 3 2 3 2 3 2 2" xfId="10953" xr:uid="{00000000-0005-0000-0000-0000ED2A0000}"/>
    <cellStyle name="Millares 3 3 2 3 2 3 2 2 2" xfId="19706" xr:uid="{00000000-0005-0000-0000-0000EE2A0000}"/>
    <cellStyle name="Millares 3 3 2 3 2 3 2 2 2 2" xfId="37211" xr:uid="{9F0799F5-7277-497B-9F0D-8F19383E9ACB}"/>
    <cellStyle name="Millares 3 3 2 3 2 3 2 2 3" xfId="28459" xr:uid="{6D0F0F85-A006-4773-9473-12A8776DCA36}"/>
    <cellStyle name="Millares 3 3 2 3 2 3 2 3" xfId="15330" xr:uid="{00000000-0005-0000-0000-0000EF2A0000}"/>
    <cellStyle name="Millares 3 3 2 3 2 3 2 3 2" xfId="32835" xr:uid="{F326FDB8-8256-49CD-AF1A-029426CFD15B}"/>
    <cellStyle name="Millares 3 3 2 3 2 3 2 4" xfId="24083" xr:uid="{165684B6-07E8-4608-B254-C9EBC664266F}"/>
    <cellStyle name="Millares 3 3 2 3 2 3 3" xfId="8765" xr:uid="{00000000-0005-0000-0000-0000F02A0000}"/>
    <cellStyle name="Millares 3 3 2 3 2 3 3 2" xfId="17518" xr:uid="{00000000-0005-0000-0000-0000F12A0000}"/>
    <cellStyle name="Millares 3 3 2 3 2 3 3 2 2" xfId="35023" xr:uid="{72D7001E-3B9D-40CC-B91A-2EEF64979A17}"/>
    <cellStyle name="Millares 3 3 2 3 2 3 3 3" xfId="26271" xr:uid="{B9A39981-8A3D-4F19-ADED-A8A9E04E2C74}"/>
    <cellStyle name="Millares 3 3 2 3 2 3 4" xfId="13142" xr:uid="{00000000-0005-0000-0000-0000F22A0000}"/>
    <cellStyle name="Millares 3 3 2 3 2 3 4 2" xfId="30647" xr:uid="{D8960792-D8F8-429B-97BF-2C8F30FED2AB}"/>
    <cellStyle name="Millares 3 3 2 3 2 3 5" xfId="21895" xr:uid="{E8CE3DDB-059A-4871-AC90-2C22D7B03B74}"/>
    <cellStyle name="Millares 3 3 2 3 2 4" xfId="5482" xr:uid="{00000000-0005-0000-0000-0000F32A0000}"/>
    <cellStyle name="Millares 3 3 2 3 2 4 2" xfId="9859" xr:uid="{00000000-0005-0000-0000-0000F42A0000}"/>
    <cellStyle name="Millares 3 3 2 3 2 4 2 2" xfId="18612" xr:uid="{00000000-0005-0000-0000-0000F52A0000}"/>
    <cellStyle name="Millares 3 3 2 3 2 4 2 2 2" xfId="36117" xr:uid="{F3E7C8E2-AA56-47A6-9F5A-ECF9F16440BE}"/>
    <cellStyle name="Millares 3 3 2 3 2 4 2 3" xfId="27365" xr:uid="{1F9467A7-999B-4D5C-BF61-7D379E1F2B4F}"/>
    <cellStyle name="Millares 3 3 2 3 2 4 3" xfId="14236" xr:uid="{00000000-0005-0000-0000-0000F62A0000}"/>
    <cellStyle name="Millares 3 3 2 3 2 4 3 2" xfId="31741" xr:uid="{CA3185BE-E7A2-414E-A8A2-F8538D781E87}"/>
    <cellStyle name="Millares 3 3 2 3 2 4 4" xfId="22989" xr:uid="{AFCC0EB7-BF47-4B3C-880D-917721BB5853}"/>
    <cellStyle name="Millares 3 3 2 3 2 5" xfId="7671" xr:uid="{00000000-0005-0000-0000-0000F72A0000}"/>
    <cellStyle name="Millares 3 3 2 3 2 5 2" xfId="16424" xr:uid="{00000000-0005-0000-0000-0000F82A0000}"/>
    <cellStyle name="Millares 3 3 2 3 2 5 2 2" xfId="33929" xr:uid="{F74B6772-FA46-4A9A-859A-9482F761FFDB}"/>
    <cellStyle name="Millares 3 3 2 3 2 5 3" xfId="25177" xr:uid="{D07CAAB1-4B8E-4348-92EF-4FED94868A7B}"/>
    <cellStyle name="Millares 3 3 2 3 2 6" xfId="12048" xr:uid="{00000000-0005-0000-0000-0000F92A0000}"/>
    <cellStyle name="Millares 3 3 2 3 2 6 2" xfId="29553" xr:uid="{1F0CA1D4-D475-4C74-B4E4-09E361DEC495}"/>
    <cellStyle name="Millares 3 3 2 3 2 7" xfId="20801" xr:uid="{3CA1E978-2A96-4986-BA2E-57BB88556099}"/>
    <cellStyle name="Millares 3 3 2 3 3" xfId="3565" xr:uid="{00000000-0005-0000-0000-0000FA2A0000}"/>
    <cellStyle name="Millares 3 3 2 3 3 2" xfId="4661" xr:uid="{00000000-0005-0000-0000-0000FB2A0000}"/>
    <cellStyle name="Millares 3 3 2 3 3 2 2" xfId="6850" xr:uid="{00000000-0005-0000-0000-0000FC2A0000}"/>
    <cellStyle name="Millares 3 3 2 3 3 2 2 2" xfId="11227" xr:uid="{00000000-0005-0000-0000-0000FD2A0000}"/>
    <cellStyle name="Millares 3 3 2 3 3 2 2 2 2" xfId="19980" xr:uid="{00000000-0005-0000-0000-0000FE2A0000}"/>
    <cellStyle name="Millares 3 3 2 3 3 2 2 2 2 2" xfId="37485" xr:uid="{265D3F64-574F-4626-90C2-2A5B0D97D63D}"/>
    <cellStyle name="Millares 3 3 2 3 3 2 2 2 3" xfId="28733" xr:uid="{2CE68B1D-8F00-4AAF-A653-747F9CDC95FD}"/>
    <cellStyle name="Millares 3 3 2 3 3 2 2 3" xfId="15604" xr:uid="{00000000-0005-0000-0000-0000FF2A0000}"/>
    <cellStyle name="Millares 3 3 2 3 3 2 2 3 2" xfId="33109" xr:uid="{EE880AB9-96F5-4A42-84FC-114730A9D6FB}"/>
    <cellStyle name="Millares 3 3 2 3 3 2 2 4" xfId="24357" xr:uid="{48C1E76A-E94D-4EDF-B797-E8166FC49324}"/>
    <cellStyle name="Millares 3 3 2 3 3 2 3" xfId="9039" xr:uid="{00000000-0005-0000-0000-0000002B0000}"/>
    <cellStyle name="Millares 3 3 2 3 3 2 3 2" xfId="17792" xr:uid="{00000000-0005-0000-0000-0000012B0000}"/>
    <cellStyle name="Millares 3 3 2 3 3 2 3 2 2" xfId="35297" xr:uid="{6DC69CBD-ED5D-4B5B-87E8-32CAD3FF7576}"/>
    <cellStyle name="Millares 3 3 2 3 3 2 3 3" xfId="26545" xr:uid="{DD385268-07C1-442A-BEDA-4397CD2F0B8C}"/>
    <cellStyle name="Millares 3 3 2 3 3 2 4" xfId="13416" xr:uid="{00000000-0005-0000-0000-0000022B0000}"/>
    <cellStyle name="Millares 3 3 2 3 3 2 4 2" xfId="30921" xr:uid="{30145E93-AE2D-40AF-B3AF-2E61930DA130}"/>
    <cellStyle name="Millares 3 3 2 3 3 2 5" xfId="22169" xr:uid="{A3BF0EA0-C5FB-4A89-8BAA-F655D5B881C3}"/>
    <cellStyle name="Millares 3 3 2 3 3 3" xfId="5756" xr:uid="{00000000-0005-0000-0000-0000032B0000}"/>
    <cellStyle name="Millares 3 3 2 3 3 3 2" xfId="10133" xr:uid="{00000000-0005-0000-0000-0000042B0000}"/>
    <cellStyle name="Millares 3 3 2 3 3 3 2 2" xfId="18886" xr:uid="{00000000-0005-0000-0000-0000052B0000}"/>
    <cellStyle name="Millares 3 3 2 3 3 3 2 2 2" xfId="36391" xr:uid="{C50565A6-3F03-4409-9F94-8B0BC8029A7C}"/>
    <cellStyle name="Millares 3 3 2 3 3 3 2 3" xfId="27639" xr:uid="{6D391C42-CF65-4C31-A073-68FDF3FF0773}"/>
    <cellStyle name="Millares 3 3 2 3 3 3 3" xfId="14510" xr:uid="{00000000-0005-0000-0000-0000062B0000}"/>
    <cellStyle name="Millares 3 3 2 3 3 3 3 2" xfId="32015" xr:uid="{5DF8C807-7132-4CAE-8DD8-909380CB7149}"/>
    <cellStyle name="Millares 3 3 2 3 3 3 4" xfId="23263" xr:uid="{1918BD95-C137-47FC-A9B6-4CC44A9F79F7}"/>
    <cellStyle name="Millares 3 3 2 3 3 4" xfId="7945" xr:uid="{00000000-0005-0000-0000-0000072B0000}"/>
    <cellStyle name="Millares 3 3 2 3 3 4 2" xfId="16698" xr:uid="{00000000-0005-0000-0000-0000082B0000}"/>
    <cellStyle name="Millares 3 3 2 3 3 4 2 2" xfId="34203" xr:uid="{F9A2766D-9FB1-4A48-AEF0-6575957EE491}"/>
    <cellStyle name="Millares 3 3 2 3 3 4 3" xfId="25451" xr:uid="{0E6BD92E-7649-49DA-9140-608DDFFC060E}"/>
    <cellStyle name="Millares 3 3 2 3 3 5" xfId="12322" xr:uid="{00000000-0005-0000-0000-0000092B0000}"/>
    <cellStyle name="Millares 3 3 2 3 3 5 2" xfId="29827" xr:uid="{D4258A0A-A58A-4C65-8504-EB59CBDF99DB}"/>
    <cellStyle name="Millares 3 3 2 3 3 6" xfId="21075" xr:uid="{80023B10-50EC-4E8E-83B9-BCA495ABD03D}"/>
    <cellStyle name="Millares 3 3 2 3 4" xfId="4113" xr:uid="{00000000-0005-0000-0000-00000A2B0000}"/>
    <cellStyle name="Millares 3 3 2 3 4 2" xfId="6302" xr:uid="{00000000-0005-0000-0000-00000B2B0000}"/>
    <cellStyle name="Millares 3 3 2 3 4 2 2" xfId="10679" xr:uid="{00000000-0005-0000-0000-00000C2B0000}"/>
    <cellStyle name="Millares 3 3 2 3 4 2 2 2" xfId="19432" xr:uid="{00000000-0005-0000-0000-00000D2B0000}"/>
    <cellStyle name="Millares 3 3 2 3 4 2 2 2 2" xfId="36937" xr:uid="{C0AB1670-B4D3-4178-9AA3-AACC92530CA6}"/>
    <cellStyle name="Millares 3 3 2 3 4 2 2 3" xfId="28185" xr:uid="{1023CFF1-01BE-478F-AEC6-294C875A05B3}"/>
    <cellStyle name="Millares 3 3 2 3 4 2 3" xfId="15056" xr:uid="{00000000-0005-0000-0000-00000E2B0000}"/>
    <cellStyle name="Millares 3 3 2 3 4 2 3 2" xfId="32561" xr:uid="{92780387-3F5F-4CED-BE4A-A3F3154D6F94}"/>
    <cellStyle name="Millares 3 3 2 3 4 2 4" xfId="23809" xr:uid="{06A0E82A-4B0B-4EFE-B948-37C94A8614B6}"/>
    <cellStyle name="Millares 3 3 2 3 4 3" xfId="8491" xr:uid="{00000000-0005-0000-0000-00000F2B0000}"/>
    <cellStyle name="Millares 3 3 2 3 4 3 2" xfId="17244" xr:uid="{00000000-0005-0000-0000-0000102B0000}"/>
    <cellStyle name="Millares 3 3 2 3 4 3 2 2" xfId="34749" xr:uid="{AA0CED0D-CE5C-47CD-AE88-F6CEB22E898B}"/>
    <cellStyle name="Millares 3 3 2 3 4 3 3" xfId="25997" xr:uid="{40D3557C-17B2-471E-9C82-A7FF3C74E120}"/>
    <cellStyle name="Millares 3 3 2 3 4 4" xfId="12868" xr:uid="{00000000-0005-0000-0000-0000112B0000}"/>
    <cellStyle name="Millares 3 3 2 3 4 4 2" xfId="30373" xr:uid="{9C9C1B3B-7C7A-43C4-B799-57BBB9581CD1}"/>
    <cellStyle name="Millares 3 3 2 3 4 5" xfId="21621" xr:uid="{D7EE9948-D5A6-4819-BD50-47AA5E88C638}"/>
    <cellStyle name="Millares 3 3 2 3 5" xfId="5208" xr:uid="{00000000-0005-0000-0000-0000122B0000}"/>
    <cellStyle name="Millares 3 3 2 3 5 2" xfId="9585" xr:uid="{00000000-0005-0000-0000-0000132B0000}"/>
    <cellStyle name="Millares 3 3 2 3 5 2 2" xfId="18338" xr:uid="{00000000-0005-0000-0000-0000142B0000}"/>
    <cellStyle name="Millares 3 3 2 3 5 2 2 2" xfId="35843" xr:uid="{AF18A2C9-7B03-4637-932D-C9A448462EA5}"/>
    <cellStyle name="Millares 3 3 2 3 5 2 3" xfId="27091" xr:uid="{792E4FC6-2404-4FD2-AA91-5B23C4DA6C9B}"/>
    <cellStyle name="Millares 3 3 2 3 5 3" xfId="13962" xr:uid="{00000000-0005-0000-0000-0000152B0000}"/>
    <cellStyle name="Millares 3 3 2 3 5 3 2" xfId="31467" xr:uid="{DDAC38BE-5429-4222-95E9-3E5F284CA647}"/>
    <cellStyle name="Millares 3 3 2 3 5 4" xfId="22715" xr:uid="{21923F68-299D-423A-B65B-0AE54FFED460}"/>
    <cellStyle name="Millares 3 3 2 3 6" xfId="7397" xr:uid="{00000000-0005-0000-0000-0000162B0000}"/>
    <cellStyle name="Millares 3 3 2 3 6 2" xfId="16150" xr:uid="{00000000-0005-0000-0000-0000172B0000}"/>
    <cellStyle name="Millares 3 3 2 3 6 2 2" xfId="33655" xr:uid="{0D2965B8-5AEC-4AA4-8211-F5697A0A56E2}"/>
    <cellStyle name="Millares 3 3 2 3 6 3" xfId="24903" xr:uid="{5DD71A4A-8BCA-44B4-901D-AF65D4202A29}"/>
    <cellStyle name="Millares 3 3 2 3 7" xfId="11774" xr:uid="{00000000-0005-0000-0000-0000182B0000}"/>
    <cellStyle name="Millares 3 3 2 3 7 2" xfId="29279" xr:uid="{ED7A1299-0C4E-482C-83B1-804E190EDF9D}"/>
    <cellStyle name="Millares 3 3 2 3 8" xfId="20527" xr:uid="{29904ED4-6433-49F9-B8DC-77CE9F46E9A8}"/>
    <cellStyle name="Millares 3 3 2 4" xfId="2897" xr:uid="{00000000-0005-0000-0000-0000192B0000}"/>
    <cellStyle name="Millares 3 3 2 4 2" xfId="3176" xr:uid="{00000000-0005-0000-0000-00001A2B0000}"/>
    <cellStyle name="Millares 3 3 2 4 2 2" xfId="3729" xr:uid="{00000000-0005-0000-0000-00001B2B0000}"/>
    <cellStyle name="Millares 3 3 2 4 2 2 2" xfId="4825" xr:uid="{00000000-0005-0000-0000-00001C2B0000}"/>
    <cellStyle name="Millares 3 3 2 4 2 2 2 2" xfId="7014" xr:uid="{00000000-0005-0000-0000-00001D2B0000}"/>
    <cellStyle name="Millares 3 3 2 4 2 2 2 2 2" xfId="11391" xr:uid="{00000000-0005-0000-0000-00001E2B0000}"/>
    <cellStyle name="Millares 3 3 2 4 2 2 2 2 2 2" xfId="20144" xr:uid="{00000000-0005-0000-0000-00001F2B0000}"/>
    <cellStyle name="Millares 3 3 2 4 2 2 2 2 2 2 2" xfId="37649" xr:uid="{3C441050-F03F-42BA-9B63-C6B23C461141}"/>
    <cellStyle name="Millares 3 3 2 4 2 2 2 2 2 3" xfId="28897" xr:uid="{D5FC261A-6F69-40A6-802A-1022C7CE59BE}"/>
    <cellStyle name="Millares 3 3 2 4 2 2 2 2 3" xfId="15768" xr:uid="{00000000-0005-0000-0000-0000202B0000}"/>
    <cellStyle name="Millares 3 3 2 4 2 2 2 2 3 2" xfId="33273" xr:uid="{0E3AA0D1-75FF-4823-8D90-0F135ACACC54}"/>
    <cellStyle name="Millares 3 3 2 4 2 2 2 2 4" xfId="24521" xr:uid="{3EA674A9-F768-4B47-84CA-65D58BCF15FC}"/>
    <cellStyle name="Millares 3 3 2 4 2 2 2 3" xfId="9203" xr:uid="{00000000-0005-0000-0000-0000212B0000}"/>
    <cellStyle name="Millares 3 3 2 4 2 2 2 3 2" xfId="17956" xr:uid="{00000000-0005-0000-0000-0000222B0000}"/>
    <cellStyle name="Millares 3 3 2 4 2 2 2 3 2 2" xfId="35461" xr:uid="{13E07645-5D8C-4943-978A-97C26116F164}"/>
    <cellStyle name="Millares 3 3 2 4 2 2 2 3 3" xfId="26709" xr:uid="{79570FEF-00DE-482D-80A0-1087131F8697}"/>
    <cellStyle name="Millares 3 3 2 4 2 2 2 4" xfId="13580" xr:uid="{00000000-0005-0000-0000-0000232B0000}"/>
    <cellStyle name="Millares 3 3 2 4 2 2 2 4 2" xfId="31085" xr:uid="{D0316E33-73FA-424B-8EE8-DC0EA08B2742}"/>
    <cellStyle name="Millares 3 3 2 4 2 2 2 5" xfId="22333" xr:uid="{C3A9684E-8843-40EC-BF05-AF2687A24BE3}"/>
    <cellStyle name="Millares 3 3 2 4 2 2 3" xfId="5920" xr:uid="{00000000-0005-0000-0000-0000242B0000}"/>
    <cellStyle name="Millares 3 3 2 4 2 2 3 2" xfId="10297" xr:uid="{00000000-0005-0000-0000-0000252B0000}"/>
    <cellStyle name="Millares 3 3 2 4 2 2 3 2 2" xfId="19050" xr:uid="{00000000-0005-0000-0000-0000262B0000}"/>
    <cellStyle name="Millares 3 3 2 4 2 2 3 2 2 2" xfId="36555" xr:uid="{D2806F3B-318D-4BBA-97C6-968DF37AA890}"/>
    <cellStyle name="Millares 3 3 2 4 2 2 3 2 3" xfId="27803" xr:uid="{67D596A3-2C10-4093-BC7D-1EDF4E45AFEF}"/>
    <cellStyle name="Millares 3 3 2 4 2 2 3 3" xfId="14674" xr:uid="{00000000-0005-0000-0000-0000272B0000}"/>
    <cellStyle name="Millares 3 3 2 4 2 2 3 3 2" xfId="32179" xr:uid="{90D931C6-5740-45E0-AC4A-B4283D0C1F7C}"/>
    <cellStyle name="Millares 3 3 2 4 2 2 3 4" xfId="23427" xr:uid="{B2308BCE-4995-485A-B166-8CFBA2291F6E}"/>
    <cellStyle name="Millares 3 3 2 4 2 2 4" xfId="8109" xr:uid="{00000000-0005-0000-0000-0000282B0000}"/>
    <cellStyle name="Millares 3 3 2 4 2 2 4 2" xfId="16862" xr:uid="{00000000-0005-0000-0000-0000292B0000}"/>
    <cellStyle name="Millares 3 3 2 4 2 2 4 2 2" xfId="34367" xr:uid="{A5A115B7-EEC0-4E55-9C2C-74E117AB4CFA}"/>
    <cellStyle name="Millares 3 3 2 4 2 2 4 3" xfId="25615" xr:uid="{2B86CDF6-AE74-47DD-AE63-65C4DD4C3972}"/>
    <cellStyle name="Millares 3 3 2 4 2 2 5" xfId="12486" xr:uid="{00000000-0005-0000-0000-00002A2B0000}"/>
    <cellStyle name="Millares 3 3 2 4 2 2 5 2" xfId="29991" xr:uid="{57F8BCEB-9CF4-4D10-B4A4-1B990700FB53}"/>
    <cellStyle name="Millares 3 3 2 4 2 2 6" xfId="21239" xr:uid="{F6506C51-A8AD-4AC5-9A3B-CCB62B4A9F04}"/>
    <cellStyle name="Millares 3 3 2 4 2 3" xfId="4277" xr:uid="{00000000-0005-0000-0000-00002B2B0000}"/>
    <cellStyle name="Millares 3 3 2 4 2 3 2" xfId="6466" xr:uid="{00000000-0005-0000-0000-00002C2B0000}"/>
    <cellStyle name="Millares 3 3 2 4 2 3 2 2" xfId="10843" xr:uid="{00000000-0005-0000-0000-00002D2B0000}"/>
    <cellStyle name="Millares 3 3 2 4 2 3 2 2 2" xfId="19596" xr:uid="{00000000-0005-0000-0000-00002E2B0000}"/>
    <cellStyle name="Millares 3 3 2 4 2 3 2 2 2 2" xfId="37101" xr:uid="{868FAA6C-F593-4CAC-A9D2-49A30AB2C8AE}"/>
    <cellStyle name="Millares 3 3 2 4 2 3 2 2 3" xfId="28349" xr:uid="{AB608E17-A5FF-45C3-ACFD-A25B26B40653}"/>
    <cellStyle name="Millares 3 3 2 4 2 3 2 3" xfId="15220" xr:uid="{00000000-0005-0000-0000-00002F2B0000}"/>
    <cellStyle name="Millares 3 3 2 4 2 3 2 3 2" xfId="32725" xr:uid="{E29751B2-B074-430D-9659-851784764D2C}"/>
    <cellStyle name="Millares 3 3 2 4 2 3 2 4" xfId="23973" xr:uid="{3693AD25-7158-498D-8FB3-EC56E7DE77EB}"/>
    <cellStyle name="Millares 3 3 2 4 2 3 3" xfId="8655" xr:uid="{00000000-0005-0000-0000-0000302B0000}"/>
    <cellStyle name="Millares 3 3 2 4 2 3 3 2" xfId="17408" xr:uid="{00000000-0005-0000-0000-0000312B0000}"/>
    <cellStyle name="Millares 3 3 2 4 2 3 3 2 2" xfId="34913" xr:uid="{A5906560-6E2A-4993-A25B-872496E47156}"/>
    <cellStyle name="Millares 3 3 2 4 2 3 3 3" xfId="26161" xr:uid="{7DB4A3A2-EFF6-4801-9473-4CD8CAF883DD}"/>
    <cellStyle name="Millares 3 3 2 4 2 3 4" xfId="13032" xr:uid="{00000000-0005-0000-0000-0000322B0000}"/>
    <cellStyle name="Millares 3 3 2 4 2 3 4 2" xfId="30537" xr:uid="{51396659-54F0-4011-86B3-32258C561529}"/>
    <cellStyle name="Millares 3 3 2 4 2 3 5" xfId="21785" xr:uid="{A153F6EF-6C9D-4227-A1BA-0696B25B2424}"/>
    <cellStyle name="Millares 3 3 2 4 2 4" xfId="5372" xr:uid="{00000000-0005-0000-0000-0000332B0000}"/>
    <cellStyle name="Millares 3 3 2 4 2 4 2" xfId="9749" xr:uid="{00000000-0005-0000-0000-0000342B0000}"/>
    <cellStyle name="Millares 3 3 2 4 2 4 2 2" xfId="18502" xr:uid="{00000000-0005-0000-0000-0000352B0000}"/>
    <cellStyle name="Millares 3 3 2 4 2 4 2 2 2" xfId="36007" xr:uid="{67F7F2D6-5380-4583-9101-4A5EDCB9E5FB}"/>
    <cellStyle name="Millares 3 3 2 4 2 4 2 3" xfId="27255" xr:uid="{F8A62E70-1FF6-4090-98A8-B61BAEA23FA8}"/>
    <cellStyle name="Millares 3 3 2 4 2 4 3" xfId="14126" xr:uid="{00000000-0005-0000-0000-0000362B0000}"/>
    <cellStyle name="Millares 3 3 2 4 2 4 3 2" xfId="31631" xr:uid="{3661164F-AB4D-4C33-B552-63935C21B51F}"/>
    <cellStyle name="Millares 3 3 2 4 2 4 4" xfId="22879" xr:uid="{3A41E036-F338-4973-89D9-F06023F5E346}"/>
    <cellStyle name="Millares 3 3 2 4 2 5" xfId="7561" xr:uid="{00000000-0005-0000-0000-0000372B0000}"/>
    <cellStyle name="Millares 3 3 2 4 2 5 2" xfId="16314" xr:uid="{00000000-0005-0000-0000-0000382B0000}"/>
    <cellStyle name="Millares 3 3 2 4 2 5 2 2" xfId="33819" xr:uid="{D0D5A0E9-2D5E-4A86-8FE5-0E8AEEBD9A74}"/>
    <cellStyle name="Millares 3 3 2 4 2 5 3" xfId="25067" xr:uid="{515D09D8-8CC5-4DFF-A50B-C767ECEDF623}"/>
    <cellStyle name="Millares 3 3 2 4 2 6" xfId="11938" xr:uid="{00000000-0005-0000-0000-0000392B0000}"/>
    <cellStyle name="Millares 3 3 2 4 2 6 2" xfId="29443" xr:uid="{81481DC6-CAD2-4FFA-996C-F7242FA21CE8}"/>
    <cellStyle name="Millares 3 3 2 4 2 7" xfId="20691" xr:uid="{82306DCB-C80C-457A-9428-FEBC57A1F7D8}"/>
    <cellStyle name="Millares 3 3 2 4 3" xfId="3455" xr:uid="{00000000-0005-0000-0000-00003A2B0000}"/>
    <cellStyle name="Millares 3 3 2 4 3 2" xfId="4551" xr:uid="{00000000-0005-0000-0000-00003B2B0000}"/>
    <cellStyle name="Millares 3 3 2 4 3 2 2" xfId="6740" xr:uid="{00000000-0005-0000-0000-00003C2B0000}"/>
    <cellStyle name="Millares 3 3 2 4 3 2 2 2" xfId="11117" xr:uid="{00000000-0005-0000-0000-00003D2B0000}"/>
    <cellStyle name="Millares 3 3 2 4 3 2 2 2 2" xfId="19870" xr:uid="{00000000-0005-0000-0000-00003E2B0000}"/>
    <cellStyle name="Millares 3 3 2 4 3 2 2 2 2 2" xfId="37375" xr:uid="{064A4186-14C7-4503-A191-EC9F200151DD}"/>
    <cellStyle name="Millares 3 3 2 4 3 2 2 2 3" xfId="28623" xr:uid="{6B75836B-99CD-4139-AADB-518C63A13E0C}"/>
    <cellStyle name="Millares 3 3 2 4 3 2 2 3" xfId="15494" xr:uid="{00000000-0005-0000-0000-00003F2B0000}"/>
    <cellStyle name="Millares 3 3 2 4 3 2 2 3 2" xfId="32999" xr:uid="{63DAE220-C9A9-46A1-83F2-94A43DBA777A}"/>
    <cellStyle name="Millares 3 3 2 4 3 2 2 4" xfId="24247" xr:uid="{2693D37C-319D-4881-B81E-A779FA4D9364}"/>
    <cellStyle name="Millares 3 3 2 4 3 2 3" xfId="8929" xr:uid="{00000000-0005-0000-0000-0000402B0000}"/>
    <cellStyle name="Millares 3 3 2 4 3 2 3 2" xfId="17682" xr:uid="{00000000-0005-0000-0000-0000412B0000}"/>
    <cellStyle name="Millares 3 3 2 4 3 2 3 2 2" xfId="35187" xr:uid="{DCB1E322-C70A-42B7-AFCA-91D2560BC81F}"/>
    <cellStyle name="Millares 3 3 2 4 3 2 3 3" xfId="26435" xr:uid="{ADEE8FC8-966B-4E60-A041-DF90F482B2C9}"/>
    <cellStyle name="Millares 3 3 2 4 3 2 4" xfId="13306" xr:uid="{00000000-0005-0000-0000-0000422B0000}"/>
    <cellStyle name="Millares 3 3 2 4 3 2 4 2" xfId="30811" xr:uid="{535BBF38-1C04-43BA-B673-B8E3D3F5D5C9}"/>
    <cellStyle name="Millares 3 3 2 4 3 2 5" xfId="22059" xr:uid="{AE4BFEEA-6D73-462E-B7D8-AE6440BB8C56}"/>
    <cellStyle name="Millares 3 3 2 4 3 3" xfId="5646" xr:uid="{00000000-0005-0000-0000-0000432B0000}"/>
    <cellStyle name="Millares 3 3 2 4 3 3 2" xfId="10023" xr:uid="{00000000-0005-0000-0000-0000442B0000}"/>
    <cellStyle name="Millares 3 3 2 4 3 3 2 2" xfId="18776" xr:uid="{00000000-0005-0000-0000-0000452B0000}"/>
    <cellStyle name="Millares 3 3 2 4 3 3 2 2 2" xfId="36281" xr:uid="{3BD89C7D-F52F-4AC3-9BEE-E544387521DB}"/>
    <cellStyle name="Millares 3 3 2 4 3 3 2 3" xfId="27529" xr:uid="{F12C28FF-7951-45F9-992F-4FBB68496877}"/>
    <cellStyle name="Millares 3 3 2 4 3 3 3" xfId="14400" xr:uid="{00000000-0005-0000-0000-0000462B0000}"/>
    <cellStyle name="Millares 3 3 2 4 3 3 3 2" xfId="31905" xr:uid="{0B2A4FFB-D16D-433F-8F58-402A1B5AD0F6}"/>
    <cellStyle name="Millares 3 3 2 4 3 3 4" xfId="23153" xr:uid="{51538E69-9169-45D4-915E-D0204D79E6D1}"/>
    <cellStyle name="Millares 3 3 2 4 3 4" xfId="7835" xr:uid="{00000000-0005-0000-0000-0000472B0000}"/>
    <cellStyle name="Millares 3 3 2 4 3 4 2" xfId="16588" xr:uid="{00000000-0005-0000-0000-0000482B0000}"/>
    <cellStyle name="Millares 3 3 2 4 3 4 2 2" xfId="34093" xr:uid="{899086BB-DE31-4C56-B4CB-FE7347F25C2E}"/>
    <cellStyle name="Millares 3 3 2 4 3 4 3" xfId="25341" xr:uid="{98B214E4-3CA5-4E75-91F4-C715A9089347}"/>
    <cellStyle name="Millares 3 3 2 4 3 5" xfId="12212" xr:uid="{00000000-0005-0000-0000-0000492B0000}"/>
    <cellStyle name="Millares 3 3 2 4 3 5 2" xfId="29717" xr:uid="{6B7F56C1-D4E3-4D7A-BCA0-6CE928CCD553}"/>
    <cellStyle name="Millares 3 3 2 4 3 6" xfId="20965" xr:uid="{707CE57A-024B-46AB-93AD-D544422222A9}"/>
    <cellStyle name="Millares 3 3 2 4 4" xfId="4003" xr:uid="{00000000-0005-0000-0000-00004A2B0000}"/>
    <cellStyle name="Millares 3 3 2 4 4 2" xfId="6192" xr:uid="{00000000-0005-0000-0000-00004B2B0000}"/>
    <cellStyle name="Millares 3 3 2 4 4 2 2" xfId="10569" xr:uid="{00000000-0005-0000-0000-00004C2B0000}"/>
    <cellStyle name="Millares 3 3 2 4 4 2 2 2" xfId="19322" xr:uid="{00000000-0005-0000-0000-00004D2B0000}"/>
    <cellStyle name="Millares 3 3 2 4 4 2 2 2 2" xfId="36827" xr:uid="{656D9C4C-7499-4FC1-8689-4320C5EABDB8}"/>
    <cellStyle name="Millares 3 3 2 4 4 2 2 3" xfId="28075" xr:uid="{17A96F14-EF8E-4984-B3CE-D25A9189281F}"/>
    <cellStyle name="Millares 3 3 2 4 4 2 3" xfId="14946" xr:uid="{00000000-0005-0000-0000-00004E2B0000}"/>
    <cellStyle name="Millares 3 3 2 4 4 2 3 2" xfId="32451" xr:uid="{17CEB618-FBB9-412D-A23F-43DF373589A3}"/>
    <cellStyle name="Millares 3 3 2 4 4 2 4" xfId="23699" xr:uid="{94E54E01-7814-41A2-AB43-CCBB06F5724F}"/>
    <cellStyle name="Millares 3 3 2 4 4 3" xfId="8381" xr:uid="{00000000-0005-0000-0000-00004F2B0000}"/>
    <cellStyle name="Millares 3 3 2 4 4 3 2" xfId="17134" xr:uid="{00000000-0005-0000-0000-0000502B0000}"/>
    <cellStyle name="Millares 3 3 2 4 4 3 2 2" xfId="34639" xr:uid="{15C53BF7-A51B-4BD7-8B8F-B60AB4420F9A}"/>
    <cellStyle name="Millares 3 3 2 4 4 3 3" xfId="25887" xr:uid="{4165FFCB-5D28-4A21-9750-AEEE3A3CB112}"/>
    <cellStyle name="Millares 3 3 2 4 4 4" xfId="12758" xr:uid="{00000000-0005-0000-0000-0000512B0000}"/>
    <cellStyle name="Millares 3 3 2 4 4 4 2" xfId="30263" xr:uid="{6A6BFE13-5454-4184-8E6F-1AC706B78998}"/>
    <cellStyle name="Millares 3 3 2 4 4 5" xfId="21511" xr:uid="{F14371CE-ADD1-4DD7-BC2B-F42D43CF6466}"/>
    <cellStyle name="Millares 3 3 2 4 5" xfId="5098" xr:uid="{00000000-0005-0000-0000-0000522B0000}"/>
    <cellStyle name="Millares 3 3 2 4 5 2" xfId="9475" xr:uid="{00000000-0005-0000-0000-0000532B0000}"/>
    <cellStyle name="Millares 3 3 2 4 5 2 2" xfId="18228" xr:uid="{00000000-0005-0000-0000-0000542B0000}"/>
    <cellStyle name="Millares 3 3 2 4 5 2 2 2" xfId="35733" xr:uid="{D973B774-C3E1-4DEB-B1A5-FE95CBFAAFC5}"/>
    <cellStyle name="Millares 3 3 2 4 5 2 3" xfId="26981" xr:uid="{1EE0D4D3-24A5-47AE-8D98-872B421EF20D}"/>
    <cellStyle name="Millares 3 3 2 4 5 3" xfId="13852" xr:uid="{00000000-0005-0000-0000-0000552B0000}"/>
    <cellStyle name="Millares 3 3 2 4 5 3 2" xfId="31357" xr:uid="{95BD446F-5B35-49BC-BA45-580628B0D303}"/>
    <cellStyle name="Millares 3 3 2 4 5 4" xfId="22605" xr:uid="{C8C98587-E8BA-4D97-8E65-B718AE8B1C4C}"/>
    <cellStyle name="Millares 3 3 2 4 6" xfId="7287" xr:uid="{00000000-0005-0000-0000-0000562B0000}"/>
    <cellStyle name="Millares 3 3 2 4 6 2" xfId="16040" xr:uid="{00000000-0005-0000-0000-0000572B0000}"/>
    <cellStyle name="Millares 3 3 2 4 6 2 2" xfId="33545" xr:uid="{14D812A8-4544-4849-9C3D-DD0C3A67187B}"/>
    <cellStyle name="Millares 3 3 2 4 6 3" xfId="24793" xr:uid="{2B4D7F17-B2FA-464A-9E55-066F1CC52C6E}"/>
    <cellStyle name="Millares 3 3 2 4 7" xfId="11664" xr:uid="{00000000-0005-0000-0000-0000582B0000}"/>
    <cellStyle name="Millares 3 3 2 4 7 2" xfId="29169" xr:uid="{9D764F5B-8715-4427-927C-86C10EA21F5A}"/>
    <cellStyle name="Millares 3 3 2 4 8" xfId="20417" xr:uid="{189CDA8E-7459-4962-983E-07F2FC2544D4}"/>
    <cellStyle name="Millares 3 3 2 5" xfId="3126" xr:uid="{00000000-0005-0000-0000-0000592B0000}"/>
    <cellStyle name="Millares 3 3 2 5 2" xfId="3680" xr:uid="{00000000-0005-0000-0000-00005A2B0000}"/>
    <cellStyle name="Millares 3 3 2 5 2 2" xfId="4776" xr:uid="{00000000-0005-0000-0000-00005B2B0000}"/>
    <cellStyle name="Millares 3 3 2 5 2 2 2" xfId="6965" xr:uid="{00000000-0005-0000-0000-00005C2B0000}"/>
    <cellStyle name="Millares 3 3 2 5 2 2 2 2" xfId="11342" xr:uid="{00000000-0005-0000-0000-00005D2B0000}"/>
    <cellStyle name="Millares 3 3 2 5 2 2 2 2 2" xfId="20095" xr:uid="{00000000-0005-0000-0000-00005E2B0000}"/>
    <cellStyle name="Millares 3 3 2 5 2 2 2 2 2 2" xfId="37600" xr:uid="{9BD45802-ABAA-48D6-B511-51C9DFF73474}"/>
    <cellStyle name="Millares 3 3 2 5 2 2 2 2 3" xfId="28848" xr:uid="{BE3A3485-77BC-4EE4-85C5-6984E20C41D9}"/>
    <cellStyle name="Millares 3 3 2 5 2 2 2 3" xfId="15719" xr:uid="{00000000-0005-0000-0000-00005F2B0000}"/>
    <cellStyle name="Millares 3 3 2 5 2 2 2 3 2" xfId="33224" xr:uid="{7A68A144-4AF7-496A-9900-4E1A8BF3B380}"/>
    <cellStyle name="Millares 3 3 2 5 2 2 2 4" xfId="24472" xr:uid="{3D3733AF-6D31-4BF3-BF8B-7913BFD918A7}"/>
    <cellStyle name="Millares 3 3 2 5 2 2 3" xfId="9154" xr:uid="{00000000-0005-0000-0000-0000602B0000}"/>
    <cellStyle name="Millares 3 3 2 5 2 2 3 2" xfId="17907" xr:uid="{00000000-0005-0000-0000-0000612B0000}"/>
    <cellStyle name="Millares 3 3 2 5 2 2 3 2 2" xfId="35412" xr:uid="{F5035FF3-99BD-4D18-9472-7A714691E590}"/>
    <cellStyle name="Millares 3 3 2 5 2 2 3 3" xfId="26660" xr:uid="{D0CA9567-9482-4C3E-9F47-E0AFCE40FD7E}"/>
    <cellStyle name="Millares 3 3 2 5 2 2 4" xfId="13531" xr:uid="{00000000-0005-0000-0000-0000622B0000}"/>
    <cellStyle name="Millares 3 3 2 5 2 2 4 2" xfId="31036" xr:uid="{61B5C161-6809-4823-BCA5-D81A6B66A612}"/>
    <cellStyle name="Millares 3 3 2 5 2 2 5" xfId="22284" xr:uid="{3181FE7C-63A5-4D24-BF81-A10B57509D19}"/>
    <cellStyle name="Millares 3 3 2 5 2 3" xfId="5871" xr:uid="{00000000-0005-0000-0000-0000632B0000}"/>
    <cellStyle name="Millares 3 3 2 5 2 3 2" xfId="10248" xr:uid="{00000000-0005-0000-0000-0000642B0000}"/>
    <cellStyle name="Millares 3 3 2 5 2 3 2 2" xfId="19001" xr:uid="{00000000-0005-0000-0000-0000652B0000}"/>
    <cellStyle name="Millares 3 3 2 5 2 3 2 2 2" xfId="36506" xr:uid="{934BA94E-F708-4C64-BDCC-0715F0AE7B77}"/>
    <cellStyle name="Millares 3 3 2 5 2 3 2 3" xfId="27754" xr:uid="{14B25E3B-AE38-4811-B1B9-219123FBC504}"/>
    <cellStyle name="Millares 3 3 2 5 2 3 3" xfId="14625" xr:uid="{00000000-0005-0000-0000-0000662B0000}"/>
    <cellStyle name="Millares 3 3 2 5 2 3 3 2" xfId="32130" xr:uid="{7BDBBF4D-2C2D-44BD-BC90-42A87C385CE6}"/>
    <cellStyle name="Millares 3 3 2 5 2 3 4" xfId="23378" xr:uid="{C383DA9E-1A0F-462A-A3FA-A96F455C62B5}"/>
    <cellStyle name="Millares 3 3 2 5 2 4" xfId="8060" xr:uid="{00000000-0005-0000-0000-0000672B0000}"/>
    <cellStyle name="Millares 3 3 2 5 2 4 2" xfId="16813" xr:uid="{00000000-0005-0000-0000-0000682B0000}"/>
    <cellStyle name="Millares 3 3 2 5 2 4 2 2" xfId="34318" xr:uid="{7A327070-D22E-4473-A326-ACD6BEEBB5AA}"/>
    <cellStyle name="Millares 3 3 2 5 2 4 3" xfId="25566" xr:uid="{38857F40-1775-4010-B221-0C2571AA43E6}"/>
    <cellStyle name="Millares 3 3 2 5 2 5" xfId="12437" xr:uid="{00000000-0005-0000-0000-0000692B0000}"/>
    <cellStyle name="Millares 3 3 2 5 2 5 2" xfId="29942" xr:uid="{A2801BA6-C7A5-4961-91FE-BD9C302E954D}"/>
    <cellStyle name="Millares 3 3 2 5 2 6" xfId="21190" xr:uid="{3786403F-2B74-464E-9F87-3C8968E78CD4}"/>
    <cellStyle name="Millares 3 3 2 5 3" xfId="4228" xr:uid="{00000000-0005-0000-0000-00006A2B0000}"/>
    <cellStyle name="Millares 3 3 2 5 3 2" xfId="6417" xr:uid="{00000000-0005-0000-0000-00006B2B0000}"/>
    <cellStyle name="Millares 3 3 2 5 3 2 2" xfId="10794" xr:uid="{00000000-0005-0000-0000-00006C2B0000}"/>
    <cellStyle name="Millares 3 3 2 5 3 2 2 2" xfId="19547" xr:uid="{00000000-0005-0000-0000-00006D2B0000}"/>
    <cellStyle name="Millares 3 3 2 5 3 2 2 2 2" xfId="37052" xr:uid="{2508E2F2-8692-415D-A785-AEC455B75718}"/>
    <cellStyle name="Millares 3 3 2 5 3 2 2 3" xfId="28300" xr:uid="{BDD43B21-FC71-4706-95D2-1B9331015D1D}"/>
    <cellStyle name="Millares 3 3 2 5 3 2 3" xfId="15171" xr:uid="{00000000-0005-0000-0000-00006E2B0000}"/>
    <cellStyle name="Millares 3 3 2 5 3 2 3 2" xfId="32676" xr:uid="{CEF20E8E-0937-4367-85F9-B6D42BE5F459}"/>
    <cellStyle name="Millares 3 3 2 5 3 2 4" xfId="23924" xr:uid="{96355595-D405-4222-AB02-DAAD4A1BDF60}"/>
    <cellStyle name="Millares 3 3 2 5 3 3" xfId="8606" xr:uid="{00000000-0005-0000-0000-00006F2B0000}"/>
    <cellStyle name="Millares 3 3 2 5 3 3 2" xfId="17359" xr:uid="{00000000-0005-0000-0000-0000702B0000}"/>
    <cellStyle name="Millares 3 3 2 5 3 3 2 2" xfId="34864" xr:uid="{E6B11E10-29BF-4C42-989F-0E74DD10B139}"/>
    <cellStyle name="Millares 3 3 2 5 3 3 3" xfId="26112" xr:uid="{E0A2A312-005B-407F-AF82-58F13291C12C}"/>
    <cellStyle name="Millares 3 3 2 5 3 4" xfId="12983" xr:uid="{00000000-0005-0000-0000-0000712B0000}"/>
    <cellStyle name="Millares 3 3 2 5 3 4 2" xfId="30488" xr:uid="{EB320A55-AE67-4D67-96B0-60FD10397785}"/>
    <cellStyle name="Millares 3 3 2 5 3 5" xfId="21736" xr:uid="{197E27F7-741B-49EA-8371-03F3755A4194}"/>
    <cellStyle name="Millares 3 3 2 5 4" xfId="5323" xr:uid="{00000000-0005-0000-0000-0000722B0000}"/>
    <cellStyle name="Millares 3 3 2 5 4 2" xfId="9700" xr:uid="{00000000-0005-0000-0000-0000732B0000}"/>
    <cellStyle name="Millares 3 3 2 5 4 2 2" xfId="18453" xr:uid="{00000000-0005-0000-0000-0000742B0000}"/>
    <cellStyle name="Millares 3 3 2 5 4 2 2 2" xfId="35958" xr:uid="{116F5AE4-0036-41C6-8463-AB64BA337A1E}"/>
    <cellStyle name="Millares 3 3 2 5 4 2 3" xfId="27206" xr:uid="{3636FFAA-7196-4C49-90AD-36FD86C97BBF}"/>
    <cellStyle name="Millares 3 3 2 5 4 3" xfId="14077" xr:uid="{00000000-0005-0000-0000-0000752B0000}"/>
    <cellStyle name="Millares 3 3 2 5 4 3 2" xfId="31582" xr:uid="{D3086C40-2887-4B06-9FFB-0CB69187A329}"/>
    <cellStyle name="Millares 3 3 2 5 4 4" xfId="22830" xr:uid="{C37A089E-A631-4CF0-9362-E27895601CFE}"/>
    <cellStyle name="Millares 3 3 2 5 5" xfId="7512" xr:uid="{00000000-0005-0000-0000-0000762B0000}"/>
    <cellStyle name="Millares 3 3 2 5 5 2" xfId="16265" xr:uid="{00000000-0005-0000-0000-0000772B0000}"/>
    <cellStyle name="Millares 3 3 2 5 5 2 2" xfId="33770" xr:uid="{D5B33E6C-2335-4EAD-BADF-F0A550168681}"/>
    <cellStyle name="Millares 3 3 2 5 5 3" xfId="25018" xr:uid="{00C788E0-18C1-4025-9930-37A25C1EE13B}"/>
    <cellStyle name="Millares 3 3 2 5 6" xfId="11889" xr:uid="{00000000-0005-0000-0000-0000782B0000}"/>
    <cellStyle name="Millares 3 3 2 5 6 2" xfId="29394" xr:uid="{BDB0ED5C-5A08-47A2-9E7A-48B2D4DAC7C4}"/>
    <cellStyle name="Millares 3 3 2 5 7" xfId="20642" xr:uid="{C9702E14-3053-480A-AF44-9D2603DB67AE}"/>
    <cellStyle name="Millares 3 3 2 6" xfId="3405" xr:uid="{00000000-0005-0000-0000-0000792B0000}"/>
    <cellStyle name="Millares 3 3 2 6 2" xfId="4502" xr:uid="{00000000-0005-0000-0000-00007A2B0000}"/>
    <cellStyle name="Millares 3 3 2 6 2 2" xfId="6691" xr:uid="{00000000-0005-0000-0000-00007B2B0000}"/>
    <cellStyle name="Millares 3 3 2 6 2 2 2" xfId="11068" xr:uid="{00000000-0005-0000-0000-00007C2B0000}"/>
    <cellStyle name="Millares 3 3 2 6 2 2 2 2" xfId="19821" xr:uid="{00000000-0005-0000-0000-00007D2B0000}"/>
    <cellStyle name="Millares 3 3 2 6 2 2 2 2 2" xfId="37326" xr:uid="{DA402E3D-0BB4-4864-9E71-AC3F2582C493}"/>
    <cellStyle name="Millares 3 3 2 6 2 2 2 3" xfId="28574" xr:uid="{CFD9505E-E079-4E89-AB20-FDDA41C0A368}"/>
    <cellStyle name="Millares 3 3 2 6 2 2 3" xfId="15445" xr:uid="{00000000-0005-0000-0000-00007E2B0000}"/>
    <cellStyle name="Millares 3 3 2 6 2 2 3 2" xfId="32950" xr:uid="{C821C12F-E977-4B05-A92B-21E97B42985B}"/>
    <cellStyle name="Millares 3 3 2 6 2 2 4" xfId="24198" xr:uid="{53891F38-7AF3-44CB-BB38-53C7222FD97A}"/>
    <cellStyle name="Millares 3 3 2 6 2 3" xfId="8880" xr:uid="{00000000-0005-0000-0000-00007F2B0000}"/>
    <cellStyle name="Millares 3 3 2 6 2 3 2" xfId="17633" xr:uid="{00000000-0005-0000-0000-0000802B0000}"/>
    <cellStyle name="Millares 3 3 2 6 2 3 2 2" xfId="35138" xr:uid="{5EC76F4E-5BE6-4271-8905-23A198CE97CD}"/>
    <cellStyle name="Millares 3 3 2 6 2 3 3" xfId="26386" xr:uid="{CB7009DA-57AA-4E06-836F-7FCCA4389343}"/>
    <cellStyle name="Millares 3 3 2 6 2 4" xfId="13257" xr:uid="{00000000-0005-0000-0000-0000812B0000}"/>
    <cellStyle name="Millares 3 3 2 6 2 4 2" xfId="30762" xr:uid="{85AC2E7C-9AB3-4E85-BF67-00E85928586A}"/>
    <cellStyle name="Millares 3 3 2 6 2 5" xfId="22010" xr:uid="{899B6255-2D18-4B68-9DC7-0BF6B5A32792}"/>
    <cellStyle name="Millares 3 3 2 6 3" xfId="5597" xr:uid="{00000000-0005-0000-0000-0000822B0000}"/>
    <cellStyle name="Millares 3 3 2 6 3 2" xfId="9974" xr:uid="{00000000-0005-0000-0000-0000832B0000}"/>
    <cellStyle name="Millares 3 3 2 6 3 2 2" xfId="18727" xr:uid="{00000000-0005-0000-0000-0000842B0000}"/>
    <cellStyle name="Millares 3 3 2 6 3 2 2 2" xfId="36232" xr:uid="{C07A0391-D2CC-4963-B542-1BE2CF3B01C8}"/>
    <cellStyle name="Millares 3 3 2 6 3 2 3" xfId="27480" xr:uid="{A9959ABB-20CD-4719-8F80-59E4020886E2}"/>
    <cellStyle name="Millares 3 3 2 6 3 3" xfId="14351" xr:uid="{00000000-0005-0000-0000-0000852B0000}"/>
    <cellStyle name="Millares 3 3 2 6 3 3 2" xfId="31856" xr:uid="{923B012E-3667-4551-B34A-517368073076}"/>
    <cellStyle name="Millares 3 3 2 6 3 4" xfId="23104" xr:uid="{192320DE-20D6-4621-9FBB-9BFB82378932}"/>
    <cellStyle name="Millares 3 3 2 6 4" xfId="7786" xr:uid="{00000000-0005-0000-0000-0000862B0000}"/>
    <cellStyle name="Millares 3 3 2 6 4 2" xfId="16539" xr:uid="{00000000-0005-0000-0000-0000872B0000}"/>
    <cellStyle name="Millares 3 3 2 6 4 2 2" xfId="34044" xr:uid="{FA1A41E2-1AFD-4CBE-8B3A-FBB7028B0F9F}"/>
    <cellStyle name="Millares 3 3 2 6 4 3" xfId="25292" xr:uid="{7AD1510A-2016-4D39-98B4-C0EF2F58A8EC}"/>
    <cellStyle name="Millares 3 3 2 6 5" xfId="12163" xr:uid="{00000000-0005-0000-0000-0000882B0000}"/>
    <cellStyle name="Millares 3 3 2 6 5 2" xfId="29668" xr:uid="{5226E9AC-F03C-4B44-A64C-1EFF723ECAAB}"/>
    <cellStyle name="Millares 3 3 2 6 6" xfId="20916" xr:uid="{DA51D078-6678-4AE3-B9B1-462C54415D01}"/>
    <cellStyle name="Millares 3 3 2 7" xfId="3955" xr:uid="{00000000-0005-0000-0000-0000892B0000}"/>
    <cellStyle name="Millares 3 3 2 7 2" xfId="6144" xr:uid="{00000000-0005-0000-0000-00008A2B0000}"/>
    <cellStyle name="Millares 3 3 2 7 2 2" xfId="10521" xr:uid="{00000000-0005-0000-0000-00008B2B0000}"/>
    <cellStyle name="Millares 3 3 2 7 2 2 2" xfId="19274" xr:uid="{00000000-0005-0000-0000-00008C2B0000}"/>
    <cellStyle name="Millares 3 3 2 7 2 2 2 2" xfId="36779" xr:uid="{37D1E98C-641A-4C03-BDAE-63BE031BC7CC}"/>
    <cellStyle name="Millares 3 3 2 7 2 2 3" xfId="28027" xr:uid="{DF1EB4C7-DEF3-4AC9-BC98-06200394B5C6}"/>
    <cellStyle name="Millares 3 3 2 7 2 3" xfId="14898" xr:uid="{00000000-0005-0000-0000-00008D2B0000}"/>
    <cellStyle name="Millares 3 3 2 7 2 3 2" xfId="32403" xr:uid="{F0CCB5C8-4770-4ACB-9505-DBFE20C5036A}"/>
    <cellStyle name="Millares 3 3 2 7 2 4" xfId="23651" xr:uid="{873B022A-3FEA-4BBB-ACF5-6A33FA7848C6}"/>
    <cellStyle name="Millares 3 3 2 7 3" xfId="8333" xr:uid="{00000000-0005-0000-0000-00008E2B0000}"/>
    <cellStyle name="Millares 3 3 2 7 3 2" xfId="17086" xr:uid="{00000000-0005-0000-0000-00008F2B0000}"/>
    <cellStyle name="Millares 3 3 2 7 3 2 2" xfId="34591" xr:uid="{338301E9-4C13-4670-BA70-3A23DD002280}"/>
    <cellStyle name="Millares 3 3 2 7 3 3" xfId="25839" xr:uid="{73499E54-B1C6-4EE6-9C55-73B01DC4A975}"/>
    <cellStyle name="Millares 3 3 2 7 4" xfId="12710" xr:uid="{00000000-0005-0000-0000-0000902B0000}"/>
    <cellStyle name="Millares 3 3 2 7 4 2" xfId="30215" xr:uid="{E80FB6C1-A9FB-4782-A477-BDCA73009582}"/>
    <cellStyle name="Millares 3 3 2 7 5" xfId="21463" xr:uid="{D5159C4D-D256-4796-B46C-7E4B10855C5D}"/>
    <cellStyle name="Millares 3 3 2 8" xfId="5050" xr:uid="{00000000-0005-0000-0000-0000912B0000}"/>
    <cellStyle name="Millares 3 3 2 8 2" xfId="9427" xr:uid="{00000000-0005-0000-0000-0000922B0000}"/>
    <cellStyle name="Millares 3 3 2 8 2 2" xfId="18180" xr:uid="{00000000-0005-0000-0000-0000932B0000}"/>
    <cellStyle name="Millares 3 3 2 8 2 2 2" xfId="35685" xr:uid="{1035E29E-BC24-4457-A63D-6C7226C78233}"/>
    <cellStyle name="Millares 3 3 2 8 2 3" xfId="26933" xr:uid="{A3E69E4A-5372-490C-8206-731AD2FFFD04}"/>
    <cellStyle name="Millares 3 3 2 8 3" xfId="13804" xr:uid="{00000000-0005-0000-0000-0000942B0000}"/>
    <cellStyle name="Millares 3 3 2 8 3 2" xfId="31309" xr:uid="{8A83F1FE-996C-4789-A154-4528B5BAF310}"/>
    <cellStyle name="Millares 3 3 2 8 4" xfId="22557" xr:uid="{15EAFE20-D0F7-4FDC-AE16-57AF2262B837}"/>
    <cellStyle name="Millares 3 3 2 9" xfId="7239" xr:uid="{00000000-0005-0000-0000-0000952B0000}"/>
    <cellStyle name="Millares 3 3 2 9 2" xfId="15992" xr:uid="{00000000-0005-0000-0000-0000962B0000}"/>
    <cellStyle name="Millares 3 3 2 9 2 2" xfId="33497" xr:uid="{2CB76EAB-903A-49F5-9233-918B11823967}"/>
    <cellStyle name="Millares 3 3 2 9 3" xfId="24745" xr:uid="{C91CC994-A511-4A25-BC15-CAD69A4F1154}"/>
    <cellStyle name="Millares 3 3 3" xfId="2954" xr:uid="{00000000-0005-0000-0000-0000972B0000}"/>
    <cellStyle name="Millares 3 3 3 2" xfId="3066" xr:uid="{00000000-0005-0000-0000-0000982B0000}"/>
    <cellStyle name="Millares 3 3 3 2 2" xfId="3342" xr:uid="{00000000-0005-0000-0000-0000992B0000}"/>
    <cellStyle name="Millares 3 3 3 2 2 2" xfId="3895" xr:uid="{00000000-0005-0000-0000-00009A2B0000}"/>
    <cellStyle name="Millares 3 3 3 2 2 2 2" xfId="4991" xr:uid="{00000000-0005-0000-0000-00009B2B0000}"/>
    <cellStyle name="Millares 3 3 3 2 2 2 2 2" xfId="7180" xr:uid="{00000000-0005-0000-0000-00009C2B0000}"/>
    <cellStyle name="Millares 3 3 3 2 2 2 2 2 2" xfId="11557" xr:uid="{00000000-0005-0000-0000-00009D2B0000}"/>
    <cellStyle name="Millares 3 3 3 2 2 2 2 2 2 2" xfId="20310" xr:uid="{00000000-0005-0000-0000-00009E2B0000}"/>
    <cellStyle name="Millares 3 3 3 2 2 2 2 2 2 2 2" xfId="37815" xr:uid="{CC4DAAAF-CBDA-4CF6-A0C7-E053E7649593}"/>
    <cellStyle name="Millares 3 3 3 2 2 2 2 2 2 3" xfId="29063" xr:uid="{222F3602-5AE3-48B6-9E1E-5116E227552C}"/>
    <cellStyle name="Millares 3 3 3 2 2 2 2 2 3" xfId="15934" xr:uid="{00000000-0005-0000-0000-00009F2B0000}"/>
    <cellStyle name="Millares 3 3 3 2 2 2 2 2 3 2" xfId="33439" xr:uid="{00EBFFA4-3F04-49D4-95D1-F2A54093B391}"/>
    <cellStyle name="Millares 3 3 3 2 2 2 2 2 4" xfId="24687" xr:uid="{58E0C889-7747-4621-B583-E0C401F415CA}"/>
    <cellStyle name="Millares 3 3 3 2 2 2 2 3" xfId="9369" xr:uid="{00000000-0005-0000-0000-0000A02B0000}"/>
    <cellStyle name="Millares 3 3 3 2 2 2 2 3 2" xfId="18122" xr:uid="{00000000-0005-0000-0000-0000A12B0000}"/>
    <cellStyle name="Millares 3 3 3 2 2 2 2 3 2 2" xfId="35627" xr:uid="{F30C468A-D85B-43DF-B7AE-FD118BC75A6E}"/>
    <cellStyle name="Millares 3 3 3 2 2 2 2 3 3" xfId="26875" xr:uid="{43FC2B5F-A377-4827-A401-2EE2211A93EA}"/>
    <cellStyle name="Millares 3 3 3 2 2 2 2 4" xfId="13746" xr:uid="{00000000-0005-0000-0000-0000A22B0000}"/>
    <cellStyle name="Millares 3 3 3 2 2 2 2 4 2" xfId="31251" xr:uid="{1B19ABB2-B09B-4B92-BEE0-91F0CC2DFAD2}"/>
    <cellStyle name="Millares 3 3 3 2 2 2 2 5" xfId="22499" xr:uid="{17337CFE-554D-4656-8AFB-016705806779}"/>
    <cellStyle name="Millares 3 3 3 2 2 2 3" xfId="6086" xr:uid="{00000000-0005-0000-0000-0000A32B0000}"/>
    <cellStyle name="Millares 3 3 3 2 2 2 3 2" xfId="10463" xr:uid="{00000000-0005-0000-0000-0000A42B0000}"/>
    <cellStyle name="Millares 3 3 3 2 2 2 3 2 2" xfId="19216" xr:uid="{00000000-0005-0000-0000-0000A52B0000}"/>
    <cellStyle name="Millares 3 3 3 2 2 2 3 2 2 2" xfId="36721" xr:uid="{C317D1BD-DA0A-46A8-BF7A-67E84ACF1DF5}"/>
    <cellStyle name="Millares 3 3 3 2 2 2 3 2 3" xfId="27969" xr:uid="{C164D6BC-182A-4768-8462-8534EACF3EF2}"/>
    <cellStyle name="Millares 3 3 3 2 2 2 3 3" xfId="14840" xr:uid="{00000000-0005-0000-0000-0000A62B0000}"/>
    <cellStyle name="Millares 3 3 3 2 2 2 3 3 2" xfId="32345" xr:uid="{6CD214FE-AC77-45ED-B725-B123B283AC85}"/>
    <cellStyle name="Millares 3 3 3 2 2 2 3 4" xfId="23593" xr:uid="{B76663DE-F886-4E58-88D7-9A11B1C59A58}"/>
    <cellStyle name="Millares 3 3 3 2 2 2 4" xfId="8275" xr:uid="{00000000-0005-0000-0000-0000A72B0000}"/>
    <cellStyle name="Millares 3 3 3 2 2 2 4 2" xfId="17028" xr:uid="{00000000-0005-0000-0000-0000A82B0000}"/>
    <cellStyle name="Millares 3 3 3 2 2 2 4 2 2" xfId="34533" xr:uid="{30B346EE-162E-4505-8650-63A4D0E654B3}"/>
    <cellStyle name="Millares 3 3 3 2 2 2 4 3" xfId="25781" xr:uid="{464980D0-B01E-4815-AFCB-EBC01EFC2AC0}"/>
    <cellStyle name="Millares 3 3 3 2 2 2 5" xfId="12652" xr:uid="{00000000-0005-0000-0000-0000A92B0000}"/>
    <cellStyle name="Millares 3 3 3 2 2 2 5 2" xfId="30157" xr:uid="{1926CD6E-1119-4121-8EA0-D6E70A8BB38C}"/>
    <cellStyle name="Millares 3 3 3 2 2 2 6" xfId="21405" xr:uid="{85F6291E-08D3-486E-8852-D31FDFB269D4}"/>
    <cellStyle name="Millares 3 3 3 2 2 3" xfId="4443" xr:uid="{00000000-0005-0000-0000-0000AA2B0000}"/>
    <cellStyle name="Millares 3 3 3 2 2 3 2" xfId="6632" xr:uid="{00000000-0005-0000-0000-0000AB2B0000}"/>
    <cellStyle name="Millares 3 3 3 2 2 3 2 2" xfId="11009" xr:uid="{00000000-0005-0000-0000-0000AC2B0000}"/>
    <cellStyle name="Millares 3 3 3 2 2 3 2 2 2" xfId="19762" xr:uid="{00000000-0005-0000-0000-0000AD2B0000}"/>
    <cellStyle name="Millares 3 3 3 2 2 3 2 2 2 2" xfId="37267" xr:uid="{65C149B1-FCAE-4DE9-9E6B-F59379627658}"/>
    <cellStyle name="Millares 3 3 3 2 2 3 2 2 3" xfId="28515" xr:uid="{DF4737C1-CC1B-4197-B282-4653323E085C}"/>
    <cellStyle name="Millares 3 3 3 2 2 3 2 3" xfId="15386" xr:uid="{00000000-0005-0000-0000-0000AE2B0000}"/>
    <cellStyle name="Millares 3 3 3 2 2 3 2 3 2" xfId="32891" xr:uid="{4C297945-966E-4E18-BC98-7C1FE9771172}"/>
    <cellStyle name="Millares 3 3 3 2 2 3 2 4" xfId="24139" xr:uid="{58CABD20-8FD1-422C-AC72-A9F3530D41B4}"/>
    <cellStyle name="Millares 3 3 3 2 2 3 3" xfId="8821" xr:uid="{00000000-0005-0000-0000-0000AF2B0000}"/>
    <cellStyle name="Millares 3 3 3 2 2 3 3 2" xfId="17574" xr:uid="{00000000-0005-0000-0000-0000B02B0000}"/>
    <cellStyle name="Millares 3 3 3 2 2 3 3 2 2" xfId="35079" xr:uid="{0C0641EA-0E3D-4D34-9E4F-552557CA11A8}"/>
    <cellStyle name="Millares 3 3 3 2 2 3 3 3" xfId="26327" xr:uid="{7BBD5511-6B7F-42A5-8D8E-1678F682B6AF}"/>
    <cellStyle name="Millares 3 3 3 2 2 3 4" xfId="13198" xr:uid="{00000000-0005-0000-0000-0000B12B0000}"/>
    <cellStyle name="Millares 3 3 3 2 2 3 4 2" xfId="30703" xr:uid="{B44B8835-5A07-4A8D-AF25-302CDB017F00}"/>
    <cellStyle name="Millares 3 3 3 2 2 3 5" xfId="21951" xr:uid="{DEDFAA97-854E-4ED0-B2FC-F40FD9AC4AC1}"/>
    <cellStyle name="Millares 3 3 3 2 2 4" xfId="5538" xr:uid="{00000000-0005-0000-0000-0000B22B0000}"/>
    <cellStyle name="Millares 3 3 3 2 2 4 2" xfId="9915" xr:uid="{00000000-0005-0000-0000-0000B32B0000}"/>
    <cellStyle name="Millares 3 3 3 2 2 4 2 2" xfId="18668" xr:uid="{00000000-0005-0000-0000-0000B42B0000}"/>
    <cellStyle name="Millares 3 3 3 2 2 4 2 2 2" xfId="36173" xr:uid="{5C452E29-48EB-4239-89D0-14D4961326F1}"/>
    <cellStyle name="Millares 3 3 3 2 2 4 2 3" xfId="27421" xr:uid="{95B29506-72F3-41CA-A79A-96796BDC1A02}"/>
    <cellStyle name="Millares 3 3 3 2 2 4 3" xfId="14292" xr:uid="{00000000-0005-0000-0000-0000B52B0000}"/>
    <cellStyle name="Millares 3 3 3 2 2 4 3 2" xfId="31797" xr:uid="{D7784F5F-1E7F-491D-92DD-C2B292D07D18}"/>
    <cellStyle name="Millares 3 3 3 2 2 4 4" xfId="23045" xr:uid="{9B192D3E-F77E-4A61-8CCD-18B1D1E119AA}"/>
    <cellStyle name="Millares 3 3 3 2 2 5" xfId="7727" xr:uid="{00000000-0005-0000-0000-0000B62B0000}"/>
    <cellStyle name="Millares 3 3 3 2 2 5 2" xfId="16480" xr:uid="{00000000-0005-0000-0000-0000B72B0000}"/>
    <cellStyle name="Millares 3 3 3 2 2 5 2 2" xfId="33985" xr:uid="{1F874685-3238-40CC-B7B8-82622149E94F}"/>
    <cellStyle name="Millares 3 3 3 2 2 5 3" xfId="25233" xr:uid="{6C6AC869-8E13-40E3-9AAA-F0EAC0E5C4B9}"/>
    <cellStyle name="Millares 3 3 3 2 2 6" xfId="12104" xr:uid="{00000000-0005-0000-0000-0000B82B0000}"/>
    <cellStyle name="Millares 3 3 3 2 2 6 2" xfId="29609" xr:uid="{9FE56619-C2EB-4700-821B-C8804557E1B1}"/>
    <cellStyle name="Millares 3 3 3 2 2 7" xfId="20857" xr:uid="{2C6D0D5A-490F-4123-9B65-FFEF092D380E}"/>
    <cellStyle name="Millares 3 3 3 2 3" xfId="3621" xr:uid="{00000000-0005-0000-0000-0000B92B0000}"/>
    <cellStyle name="Millares 3 3 3 2 3 2" xfId="4717" xr:uid="{00000000-0005-0000-0000-0000BA2B0000}"/>
    <cellStyle name="Millares 3 3 3 2 3 2 2" xfId="6906" xr:uid="{00000000-0005-0000-0000-0000BB2B0000}"/>
    <cellStyle name="Millares 3 3 3 2 3 2 2 2" xfId="11283" xr:uid="{00000000-0005-0000-0000-0000BC2B0000}"/>
    <cellStyle name="Millares 3 3 3 2 3 2 2 2 2" xfId="20036" xr:uid="{00000000-0005-0000-0000-0000BD2B0000}"/>
    <cellStyle name="Millares 3 3 3 2 3 2 2 2 2 2" xfId="37541" xr:uid="{48F2FA2B-C4CE-4268-A824-D3282FFC6B8D}"/>
    <cellStyle name="Millares 3 3 3 2 3 2 2 2 3" xfId="28789" xr:uid="{01902E60-EB8E-4DB5-B29A-DC8AF4F3962C}"/>
    <cellStyle name="Millares 3 3 3 2 3 2 2 3" xfId="15660" xr:uid="{00000000-0005-0000-0000-0000BE2B0000}"/>
    <cellStyle name="Millares 3 3 3 2 3 2 2 3 2" xfId="33165" xr:uid="{BAD559E5-A8DB-4883-99A0-1B44D44E6A97}"/>
    <cellStyle name="Millares 3 3 3 2 3 2 2 4" xfId="24413" xr:uid="{9A052D62-5369-41CB-96BA-C05CBDD0F2B3}"/>
    <cellStyle name="Millares 3 3 3 2 3 2 3" xfId="9095" xr:uid="{00000000-0005-0000-0000-0000BF2B0000}"/>
    <cellStyle name="Millares 3 3 3 2 3 2 3 2" xfId="17848" xr:uid="{00000000-0005-0000-0000-0000C02B0000}"/>
    <cellStyle name="Millares 3 3 3 2 3 2 3 2 2" xfId="35353" xr:uid="{75936498-E80A-4BE8-BCF0-35D0E4561DBB}"/>
    <cellStyle name="Millares 3 3 3 2 3 2 3 3" xfId="26601" xr:uid="{BDED435F-3B36-40A8-BB45-1A8448D8AC35}"/>
    <cellStyle name="Millares 3 3 3 2 3 2 4" xfId="13472" xr:uid="{00000000-0005-0000-0000-0000C12B0000}"/>
    <cellStyle name="Millares 3 3 3 2 3 2 4 2" xfId="30977" xr:uid="{622528B9-0266-4C52-82BE-EC5F4134F920}"/>
    <cellStyle name="Millares 3 3 3 2 3 2 5" xfId="22225" xr:uid="{8E56CC01-570A-4914-9756-E91711806B78}"/>
    <cellStyle name="Millares 3 3 3 2 3 3" xfId="5812" xr:uid="{00000000-0005-0000-0000-0000C22B0000}"/>
    <cellStyle name="Millares 3 3 3 2 3 3 2" xfId="10189" xr:uid="{00000000-0005-0000-0000-0000C32B0000}"/>
    <cellStyle name="Millares 3 3 3 2 3 3 2 2" xfId="18942" xr:uid="{00000000-0005-0000-0000-0000C42B0000}"/>
    <cellStyle name="Millares 3 3 3 2 3 3 2 2 2" xfId="36447" xr:uid="{2AFC0D56-ED09-442C-A905-60A829DAC700}"/>
    <cellStyle name="Millares 3 3 3 2 3 3 2 3" xfId="27695" xr:uid="{E4CA95B6-0710-4018-926B-63371C4EA483}"/>
    <cellStyle name="Millares 3 3 3 2 3 3 3" xfId="14566" xr:uid="{00000000-0005-0000-0000-0000C52B0000}"/>
    <cellStyle name="Millares 3 3 3 2 3 3 3 2" xfId="32071" xr:uid="{6E58A43D-16D3-4572-A6B0-CEFE7D41ADC5}"/>
    <cellStyle name="Millares 3 3 3 2 3 3 4" xfId="23319" xr:uid="{8C3070CC-F34F-4EAE-A9E7-681E057D08C4}"/>
    <cellStyle name="Millares 3 3 3 2 3 4" xfId="8001" xr:uid="{00000000-0005-0000-0000-0000C62B0000}"/>
    <cellStyle name="Millares 3 3 3 2 3 4 2" xfId="16754" xr:uid="{00000000-0005-0000-0000-0000C72B0000}"/>
    <cellStyle name="Millares 3 3 3 2 3 4 2 2" xfId="34259" xr:uid="{D156D0DB-B55F-49F9-A9C3-6FA5335DF0CC}"/>
    <cellStyle name="Millares 3 3 3 2 3 4 3" xfId="25507" xr:uid="{26650D22-5C01-4227-A660-AFBB2C158DBA}"/>
    <cellStyle name="Millares 3 3 3 2 3 5" xfId="12378" xr:uid="{00000000-0005-0000-0000-0000C82B0000}"/>
    <cellStyle name="Millares 3 3 3 2 3 5 2" xfId="29883" xr:uid="{2AAA0510-D3E0-4027-99A3-218C6EEAA2C6}"/>
    <cellStyle name="Millares 3 3 3 2 3 6" xfId="21131" xr:uid="{2BDE621C-ECE0-4D73-B5A8-AE5E97ADE36F}"/>
    <cellStyle name="Millares 3 3 3 2 4" xfId="4169" xr:uid="{00000000-0005-0000-0000-0000C92B0000}"/>
    <cellStyle name="Millares 3 3 3 2 4 2" xfId="6358" xr:uid="{00000000-0005-0000-0000-0000CA2B0000}"/>
    <cellStyle name="Millares 3 3 3 2 4 2 2" xfId="10735" xr:uid="{00000000-0005-0000-0000-0000CB2B0000}"/>
    <cellStyle name="Millares 3 3 3 2 4 2 2 2" xfId="19488" xr:uid="{00000000-0005-0000-0000-0000CC2B0000}"/>
    <cellStyle name="Millares 3 3 3 2 4 2 2 2 2" xfId="36993" xr:uid="{0BF9E1DB-61A2-4E7E-8F94-DAAA0FF03FEA}"/>
    <cellStyle name="Millares 3 3 3 2 4 2 2 3" xfId="28241" xr:uid="{E46E7C0F-F1DB-4A11-B9AF-FC63064C9B42}"/>
    <cellStyle name="Millares 3 3 3 2 4 2 3" xfId="15112" xr:uid="{00000000-0005-0000-0000-0000CD2B0000}"/>
    <cellStyle name="Millares 3 3 3 2 4 2 3 2" xfId="32617" xr:uid="{71E9217F-F387-43E3-8A3B-B63EF3A0B195}"/>
    <cellStyle name="Millares 3 3 3 2 4 2 4" xfId="23865" xr:uid="{E5DF5D6E-9CAA-48F4-AF57-C7601AEF1757}"/>
    <cellStyle name="Millares 3 3 3 2 4 3" xfId="8547" xr:uid="{00000000-0005-0000-0000-0000CE2B0000}"/>
    <cellStyle name="Millares 3 3 3 2 4 3 2" xfId="17300" xr:uid="{00000000-0005-0000-0000-0000CF2B0000}"/>
    <cellStyle name="Millares 3 3 3 2 4 3 2 2" xfId="34805" xr:uid="{46E3CFD1-FFC5-4771-AD36-89D120757AB6}"/>
    <cellStyle name="Millares 3 3 3 2 4 3 3" xfId="26053" xr:uid="{B753996F-07B3-48D3-9BDC-FCDAB6BA7851}"/>
    <cellStyle name="Millares 3 3 3 2 4 4" xfId="12924" xr:uid="{00000000-0005-0000-0000-0000D02B0000}"/>
    <cellStyle name="Millares 3 3 3 2 4 4 2" xfId="30429" xr:uid="{08262443-F97E-4AD1-8F2C-600D22EB99B0}"/>
    <cellStyle name="Millares 3 3 3 2 4 5" xfId="21677" xr:uid="{1DF97DC5-B46A-4655-956F-14077F3C8A5D}"/>
    <cellStyle name="Millares 3 3 3 2 5" xfId="5264" xr:uid="{00000000-0005-0000-0000-0000D12B0000}"/>
    <cellStyle name="Millares 3 3 3 2 5 2" xfId="9641" xr:uid="{00000000-0005-0000-0000-0000D22B0000}"/>
    <cellStyle name="Millares 3 3 3 2 5 2 2" xfId="18394" xr:uid="{00000000-0005-0000-0000-0000D32B0000}"/>
    <cellStyle name="Millares 3 3 3 2 5 2 2 2" xfId="35899" xr:uid="{F05CD380-C672-4B6A-AF0E-465F0012C5EA}"/>
    <cellStyle name="Millares 3 3 3 2 5 2 3" xfId="27147" xr:uid="{415C07C5-F90A-4D66-8D09-2D9B74D8E8D8}"/>
    <cellStyle name="Millares 3 3 3 2 5 3" xfId="14018" xr:uid="{00000000-0005-0000-0000-0000D42B0000}"/>
    <cellStyle name="Millares 3 3 3 2 5 3 2" xfId="31523" xr:uid="{3A02B41B-1C29-47C5-A4CA-05093B6DE377}"/>
    <cellStyle name="Millares 3 3 3 2 5 4" xfId="22771" xr:uid="{52F7F9AE-0FDE-4DAE-881B-32665EF4DCA0}"/>
    <cellStyle name="Millares 3 3 3 2 6" xfId="7453" xr:uid="{00000000-0005-0000-0000-0000D52B0000}"/>
    <cellStyle name="Millares 3 3 3 2 6 2" xfId="16206" xr:uid="{00000000-0005-0000-0000-0000D62B0000}"/>
    <cellStyle name="Millares 3 3 3 2 6 2 2" xfId="33711" xr:uid="{42DDF71D-23FD-48F4-B349-BEC774A7E600}"/>
    <cellStyle name="Millares 3 3 3 2 6 3" xfId="24959" xr:uid="{28ABE7B1-1D4E-4013-9F22-656125546B6F}"/>
    <cellStyle name="Millares 3 3 3 2 7" xfId="11830" xr:uid="{00000000-0005-0000-0000-0000D72B0000}"/>
    <cellStyle name="Millares 3 3 3 2 7 2" xfId="29335" xr:uid="{80F8AF00-A6F5-4485-ABDB-CCB17BC5ECCC}"/>
    <cellStyle name="Millares 3 3 3 2 8" xfId="20583" xr:uid="{75FAC8AF-F5C2-4724-B9BD-EBE9D59E8E7C}"/>
    <cellStyle name="Millares 3 3 3 3" xfId="3230" xr:uid="{00000000-0005-0000-0000-0000D82B0000}"/>
    <cellStyle name="Millares 3 3 3 3 2" xfId="3783" xr:uid="{00000000-0005-0000-0000-0000D92B0000}"/>
    <cellStyle name="Millares 3 3 3 3 2 2" xfId="4879" xr:uid="{00000000-0005-0000-0000-0000DA2B0000}"/>
    <cellStyle name="Millares 3 3 3 3 2 2 2" xfId="7068" xr:uid="{00000000-0005-0000-0000-0000DB2B0000}"/>
    <cellStyle name="Millares 3 3 3 3 2 2 2 2" xfId="11445" xr:uid="{00000000-0005-0000-0000-0000DC2B0000}"/>
    <cellStyle name="Millares 3 3 3 3 2 2 2 2 2" xfId="20198" xr:uid="{00000000-0005-0000-0000-0000DD2B0000}"/>
    <cellStyle name="Millares 3 3 3 3 2 2 2 2 2 2" xfId="37703" xr:uid="{34AE10C8-713D-4993-B04A-F9E62A80E3FE}"/>
    <cellStyle name="Millares 3 3 3 3 2 2 2 2 3" xfId="28951" xr:uid="{59FD2938-11FC-4C56-AB82-82FCBDE29C43}"/>
    <cellStyle name="Millares 3 3 3 3 2 2 2 3" xfId="15822" xr:uid="{00000000-0005-0000-0000-0000DE2B0000}"/>
    <cellStyle name="Millares 3 3 3 3 2 2 2 3 2" xfId="33327" xr:uid="{44426C54-6332-4B07-8786-AE998FA2F431}"/>
    <cellStyle name="Millares 3 3 3 3 2 2 2 4" xfId="24575" xr:uid="{A1A9A496-B2C4-466A-BBD3-18DFB7939AF4}"/>
    <cellStyle name="Millares 3 3 3 3 2 2 3" xfId="9257" xr:uid="{00000000-0005-0000-0000-0000DF2B0000}"/>
    <cellStyle name="Millares 3 3 3 3 2 2 3 2" xfId="18010" xr:uid="{00000000-0005-0000-0000-0000E02B0000}"/>
    <cellStyle name="Millares 3 3 3 3 2 2 3 2 2" xfId="35515" xr:uid="{25D4E41F-8F0D-4514-9EBD-56E6B15E207B}"/>
    <cellStyle name="Millares 3 3 3 3 2 2 3 3" xfId="26763" xr:uid="{78EDF73C-0581-4E8F-B55E-EF1FECFB546B}"/>
    <cellStyle name="Millares 3 3 3 3 2 2 4" xfId="13634" xr:uid="{00000000-0005-0000-0000-0000E12B0000}"/>
    <cellStyle name="Millares 3 3 3 3 2 2 4 2" xfId="31139" xr:uid="{623CFBA5-73DC-4A70-94BB-F447D68D9549}"/>
    <cellStyle name="Millares 3 3 3 3 2 2 5" xfId="22387" xr:uid="{146DEF60-6412-4B3F-8F78-E66E7DE3856B}"/>
    <cellStyle name="Millares 3 3 3 3 2 3" xfId="5974" xr:uid="{00000000-0005-0000-0000-0000E22B0000}"/>
    <cellStyle name="Millares 3 3 3 3 2 3 2" xfId="10351" xr:uid="{00000000-0005-0000-0000-0000E32B0000}"/>
    <cellStyle name="Millares 3 3 3 3 2 3 2 2" xfId="19104" xr:uid="{00000000-0005-0000-0000-0000E42B0000}"/>
    <cellStyle name="Millares 3 3 3 3 2 3 2 2 2" xfId="36609" xr:uid="{990CB394-8BCA-4D15-BDE9-56550FE831F5}"/>
    <cellStyle name="Millares 3 3 3 3 2 3 2 3" xfId="27857" xr:uid="{8177714E-E03D-47BA-A1F0-8FCA050EC8DD}"/>
    <cellStyle name="Millares 3 3 3 3 2 3 3" xfId="14728" xr:uid="{00000000-0005-0000-0000-0000E52B0000}"/>
    <cellStyle name="Millares 3 3 3 3 2 3 3 2" xfId="32233" xr:uid="{C75EBB93-358C-4F94-B064-78E19C2618A4}"/>
    <cellStyle name="Millares 3 3 3 3 2 3 4" xfId="23481" xr:uid="{97102618-A374-47BF-9332-CBE652125137}"/>
    <cellStyle name="Millares 3 3 3 3 2 4" xfId="8163" xr:uid="{00000000-0005-0000-0000-0000E62B0000}"/>
    <cellStyle name="Millares 3 3 3 3 2 4 2" xfId="16916" xr:uid="{00000000-0005-0000-0000-0000E72B0000}"/>
    <cellStyle name="Millares 3 3 3 3 2 4 2 2" xfId="34421" xr:uid="{ABAC120D-1E14-4637-9B19-DB66A38C2EAD}"/>
    <cellStyle name="Millares 3 3 3 3 2 4 3" xfId="25669" xr:uid="{4F3D4335-BBBD-496E-9EFE-72E2501237C2}"/>
    <cellStyle name="Millares 3 3 3 3 2 5" xfId="12540" xr:uid="{00000000-0005-0000-0000-0000E82B0000}"/>
    <cellStyle name="Millares 3 3 3 3 2 5 2" xfId="30045" xr:uid="{790EB60D-F081-4E19-874A-D85200A13B97}"/>
    <cellStyle name="Millares 3 3 3 3 2 6" xfId="21293" xr:uid="{510A2A4D-7A0D-456D-BEAB-FE6D6067B062}"/>
    <cellStyle name="Millares 3 3 3 3 3" xfId="4331" xr:uid="{00000000-0005-0000-0000-0000E92B0000}"/>
    <cellStyle name="Millares 3 3 3 3 3 2" xfId="6520" xr:uid="{00000000-0005-0000-0000-0000EA2B0000}"/>
    <cellStyle name="Millares 3 3 3 3 3 2 2" xfId="10897" xr:uid="{00000000-0005-0000-0000-0000EB2B0000}"/>
    <cellStyle name="Millares 3 3 3 3 3 2 2 2" xfId="19650" xr:uid="{00000000-0005-0000-0000-0000EC2B0000}"/>
    <cellStyle name="Millares 3 3 3 3 3 2 2 2 2" xfId="37155" xr:uid="{92587BE4-450F-4650-B111-53C8B8582C23}"/>
    <cellStyle name="Millares 3 3 3 3 3 2 2 3" xfId="28403" xr:uid="{5A289DCC-F6A7-456B-90F4-5982E64E905C}"/>
    <cellStyle name="Millares 3 3 3 3 3 2 3" xfId="15274" xr:uid="{00000000-0005-0000-0000-0000ED2B0000}"/>
    <cellStyle name="Millares 3 3 3 3 3 2 3 2" xfId="32779" xr:uid="{8F03D2D4-F2C6-4F2C-89FF-D3CEED5C1446}"/>
    <cellStyle name="Millares 3 3 3 3 3 2 4" xfId="24027" xr:uid="{99641419-A7A6-4144-8053-C9C20C1D81DF}"/>
    <cellStyle name="Millares 3 3 3 3 3 3" xfId="8709" xr:uid="{00000000-0005-0000-0000-0000EE2B0000}"/>
    <cellStyle name="Millares 3 3 3 3 3 3 2" xfId="17462" xr:uid="{00000000-0005-0000-0000-0000EF2B0000}"/>
    <cellStyle name="Millares 3 3 3 3 3 3 2 2" xfId="34967" xr:uid="{7EBE5DD4-345C-430D-9288-B2FBBA73AD59}"/>
    <cellStyle name="Millares 3 3 3 3 3 3 3" xfId="26215" xr:uid="{CE154D8F-435D-4686-B2C2-57D1C3129D2B}"/>
    <cellStyle name="Millares 3 3 3 3 3 4" xfId="13086" xr:uid="{00000000-0005-0000-0000-0000F02B0000}"/>
    <cellStyle name="Millares 3 3 3 3 3 4 2" xfId="30591" xr:uid="{3B2C1AD9-5AF0-4E00-91DD-2A79FCF77BF1}"/>
    <cellStyle name="Millares 3 3 3 3 3 5" xfId="21839" xr:uid="{44C722E3-BAC0-4A86-B2EE-99A1B5B46834}"/>
    <cellStyle name="Millares 3 3 3 3 4" xfId="5426" xr:uid="{00000000-0005-0000-0000-0000F12B0000}"/>
    <cellStyle name="Millares 3 3 3 3 4 2" xfId="9803" xr:uid="{00000000-0005-0000-0000-0000F22B0000}"/>
    <cellStyle name="Millares 3 3 3 3 4 2 2" xfId="18556" xr:uid="{00000000-0005-0000-0000-0000F32B0000}"/>
    <cellStyle name="Millares 3 3 3 3 4 2 2 2" xfId="36061" xr:uid="{383A9705-1050-460F-82BF-AC376AD0DBDC}"/>
    <cellStyle name="Millares 3 3 3 3 4 2 3" xfId="27309" xr:uid="{AD03EAE7-B414-4E4A-8C5B-76D1E389D05B}"/>
    <cellStyle name="Millares 3 3 3 3 4 3" xfId="14180" xr:uid="{00000000-0005-0000-0000-0000F42B0000}"/>
    <cellStyle name="Millares 3 3 3 3 4 3 2" xfId="31685" xr:uid="{6504030E-6503-48CF-9E0F-8D4B19420092}"/>
    <cellStyle name="Millares 3 3 3 3 4 4" xfId="22933" xr:uid="{518F79CF-B1AC-4B07-8913-5D3E970548ED}"/>
    <cellStyle name="Millares 3 3 3 3 5" xfId="7615" xr:uid="{00000000-0005-0000-0000-0000F52B0000}"/>
    <cellStyle name="Millares 3 3 3 3 5 2" xfId="16368" xr:uid="{00000000-0005-0000-0000-0000F62B0000}"/>
    <cellStyle name="Millares 3 3 3 3 5 2 2" xfId="33873" xr:uid="{D1925312-4A68-47CB-945E-6C5A829D9953}"/>
    <cellStyle name="Millares 3 3 3 3 5 3" xfId="25121" xr:uid="{46F0E5D7-E979-4E95-A506-A4C76EFFC330}"/>
    <cellStyle name="Millares 3 3 3 3 6" xfId="11992" xr:uid="{00000000-0005-0000-0000-0000F72B0000}"/>
    <cellStyle name="Millares 3 3 3 3 6 2" xfId="29497" xr:uid="{D1FA5FE2-F419-4A47-9594-F805630E9999}"/>
    <cellStyle name="Millares 3 3 3 3 7" xfId="20745" xr:uid="{91FB4673-6047-4E15-81DB-50BA702613A5}"/>
    <cellStyle name="Millares 3 3 3 4" xfId="3509" xr:uid="{00000000-0005-0000-0000-0000F82B0000}"/>
    <cellStyle name="Millares 3 3 3 4 2" xfId="4605" xr:uid="{00000000-0005-0000-0000-0000F92B0000}"/>
    <cellStyle name="Millares 3 3 3 4 2 2" xfId="6794" xr:uid="{00000000-0005-0000-0000-0000FA2B0000}"/>
    <cellStyle name="Millares 3 3 3 4 2 2 2" xfId="11171" xr:uid="{00000000-0005-0000-0000-0000FB2B0000}"/>
    <cellStyle name="Millares 3 3 3 4 2 2 2 2" xfId="19924" xr:uid="{00000000-0005-0000-0000-0000FC2B0000}"/>
    <cellStyle name="Millares 3 3 3 4 2 2 2 2 2" xfId="37429" xr:uid="{91FE2154-9274-4DED-A628-CC880BBF06AC}"/>
    <cellStyle name="Millares 3 3 3 4 2 2 2 3" xfId="28677" xr:uid="{BE0BFE70-6B18-45EB-A057-AAFFA3E9A92F}"/>
    <cellStyle name="Millares 3 3 3 4 2 2 3" xfId="15548" xr:uid="{00000000-0005-0000-0000-0000FD2B0000}"/>
    <cellStyle name="Millares 3 3 3 4 2 2 3 2" xfId="33053" xr:uid="{78A0C13B-DE31-4EC9-9837-254304FB40A7}"/>
    <cellStyle name="Millares 3 3 3 4 2 2 4" xfId="24301" xr:uid="{586AE595-E132-453F-AEA9-5A17514EE300}"/>
    <cellStyle name="Millares 3 3 3 4 2 3" xfId="8983" xr:uid="{00000000-0005-0000-0000-0000FE2B0000}"/>
    <cellStyle name="Millares 3 3 3 4 2 3 2" xfId="17736" xr:uid="{00000000-0005-0000-0000-0000FF2B0000}"/>
    <cellStyle name="Millares 3 3 3 4 2 3 2 2" xfId="35241" xr:uid="{D312789B-ADB6-4B5A-809B-ED5431D58691}"/>
    <cellStyle name="Millares 3 3 3 4 2 3 3" xfId="26489" xr:uid="{F6B7775B-90FB-4374-BA37-B9A10304CDC4}"/>
    <cellStyle name="Millares 3 3 3 4 2 4" xfId="13360" xr:uid="{00000000-0005-0000-0000-0000002C0000}"/>
    <cellStyle name="Millares 3 3 3 4 2 4 2" xfId="30865" xr:uid="{0E7245ED-2062-4F05-947B-A7A46A22DE9B}"/>
    <cellStyle name="Millares 3 3 3 4 2 5" xfId="22113" xr:uid="{05F677E4-617A-4354-B11A-63CC1F433A66}"/>
    <cellStyle name="Millares 3 3 3 4 3" xfId="5700" xr:uid="{00000000-0005-0000-0000-0000012C0000}"/>
    <cellStyle name="Millares 3 3 3 4 3 2" xfId="10077" xr:uid="{00000000-0005-0000-0000-0000022C0000}"/>
    <cellStyle name="Millares 3 3 3 4 3 2 2" xfId="18830" xr:uid="{00000000-0005-0000-0000-0000032C0000}"/>
    <cellStyle name="Millares 3 3 3 4 3 2 2 2" xfId="36335" xr:uid="{770E8AEE-C5D1-4FB4-885E-7D1CDEECCC5D}"/>
    <cellStyle name="Millares 3 3 3 4 3 2 3" xfId="27583" xr:uid="{B201EFE4-DB9E-4EE7-A0EF-E2EA9FE9150B}"/>
    <cellStyle name="Millares 3 3 3 4 3 3" xfId="14454" xr:uid="{00000000-0005-0000-0000-0000042C0000}"/>
    <cellStyle name="Millares 3 3 3 4 3 3 2" xfId="31959" xr:uid="{70502D0B-3868-48CD-8CFF-983ED2E7EE55}"/>
    <cellStyle name="Millares 3 3 3 4 3 4" xfId="23207" xr:uid="{7B8C9C65-7529-411D-A786-34BA2C42CB2D}"/>
    <cellStyle name="Millares 3 3 3 4 4" xfId="7889" xr:uid="{00000000-0005-0000-0000-0000052C0000}"/>
    <cellStyle name="Millares 3 3 3 4 4 2" xfId="16642" xr:uid="{00000000-0005-0000-0000-0000062C0000}"/>
    <cellStyle name="Millares 3 3 3 4 4 2 2" xfId="34147" xr:uid="{40D308F6-4395-41F3-B5A6-C222BCB4D841}"/>
    <cellStyle name="Millares 3 3 3 4 4 3" xfId="25395" xr:uid="{41A9485F-E273-4489-9B32-F8F404643995}"/>
    <cellStyle name="Millares 3 3 3 4 5" xfId="12266" xr:uid="{00000000-0005-0000-0000-0000072C0000}"/>
    <cellStyle name="Millares 3 3 3 4 5 2" xfId="29771" xr:uid="{33E1F5F9-5319-40B4-B26C-3CA996DB2ED9}"/>
    <cellStyle name="Millares 3 3 3 4 6" xfId="21019" xr:uid="{1A4EC563-EA8C-4E39-AE3D-CA8A02E7D818}"/>
    <cellStyle name="Millares 3 3 3 5" xfId="4057" xr:uid="{00000000-0005-0000-0000-0000082C0000}"/>
    <cellStyle name="Millares 3 3 3 5 2" xfId="6246" xr:uid="{00000000-0005-0000-0000-0000092C0000}"/>
    <cellStyle name="Millares 3 3 3 5 2 2" xfId="10623" xr:uid="{00000000-0005-0000-0000-00000A2C0000}"/>
    <cellStyle name="Millares 3 3 3 5 2 2 2" xfId="19376" xr:uid="{00000000-0005-0000-0000-00000B2C0000}"/>
    <cellStyle name="Millares 3 3 3 5 2 2 2 2" xfId="36881" xr:uid="{629948D7-3851-4EEB-967D-2D22E53AB93F}"/>
    <cellStyle name="Millares 3 3 3 5 2 2 3" xfId="28129" xr:uid="{D92B4BCD-744D-4E3A-B8B1-032854F91CD6}"/>
    <cellStyle name="Millares 3 3 3 5 2 3" xfId="15000" xr:uid="{00000000-0005-0000-0000-00000C2C0000}"/>
    <cellStyle name="Millares 3 3 3 5 2 3 2" xfId="32505" xr:uid="{5941F27E-7507-4A77-A209-2FCA72229D8A}"/>
    <cellStyle name="Millares 3 3 3 5 2 4" xfId="23753" xr:uid="{39901635-A737-4C1A-9CEE-0FD38ED47CC8}"/>
    <cellStyle name="Millares 3 3 3 5 3" xfId="8435" xr:uid="{00000000-0005-0000-0000-00000D2C0000}"/>
    <cellStyle name="Millares 3 3 3 5 3 2" xfId="17188" xr:uid="{00000000-0005-0000-0000-00000E2C0000}"/>
    <cellStyle name="Millares 3 3 3 5 3 2 2" xfId="34693" xr:uid="{90C8F2E9-1749-4C6A-8D4F-4D1A2E2C915C}"/>
    <cellStyle name="Millares 3 3 3 5 3 3" xfId="25941" xr:uid="{2BAE29FB-4D81-4114-85B3-6365815CD4FE}"/>
    <cellStyle name="Millares 3 3 3 5 4" xfId="12812" xr:uid="{00000000-0005-0000-0000-00000F2C0000}"/>
    <cellStyle name="Millares 3 3 3 5 4 2" xfId="30317" xr:uid="{B935A74F-CFBB-4249-8DC9-1F5D712395B1}"/>
    <cellStyle name="Millares 3 3 3 5 5" xfId="21565" xr:uid="{A90C5D50-EEEE-4E6F-A11B-500525558C10}"/>
    <cellStyle name="Millares 3 3 3 6" xfId="5152" xr:uid="{00000000-0005-0000-0000-0000102C0000}"/>
    <cellStyle name="Millares 3 3 3 6 2" xfId="9529" xr:uid="{00000000-0005-0000-0000-0000112C0000}"/>
    <cellStyle name="Millares 3 3 3 6 2 2" xfId="18282" xr:uid="{00000000-0005-0000-0000-0000122C0000}"/>
    <cellStyle name="Millares 3 3 3 6 2 2 2" xfId="35787" xr:uid="{0EFEFDA6-AA84-49EE-A661-F2C65CF5F090}"/>
    <cellStyle name="Millares 3 3 3 6 2 3" xfId="27035" xr:uid="{4EF514F1-3DDF-4DE4-9F46-4CF0F807242D}"/>
    <cellStyle name="Millares 3 3 3 6 3" xfId="13906" xr:uid="{00000000-0005-0000-0000-0000132C0000}"/>
    <cellStyle name="Millares 3 3 3 6 3 2" xfId="31411" xr:uid="{BC6ACBF0-80A2-4F28-AF44-6C89FD99C6CA}"/>
    <cellStyle name="Millares 3 3 3 6 4" xfId="22659" xr:uid="{04C77704-1DDC-4CE8-B7A9-F59E18AF3342}"/>
    <cellStyle name="Millares 3 3 3 7" xfId="7341" xr:uid="{00000000-0005-0000-0000-0000142C0000}"/>
    <cellStyle name="Millares 3 3 3 7 2" xfId="16094" xr:uid="{00000000-0005-0000-0000-0000152C0000}"/>
    <cellStyle name="Millares 3 3 3 7 2 2" xfId="33599" xr:uid="{BC28457F-BFEE-49BB-BC6E-F6523B13974C}"/>
    <cellStyle name="Millares 3 3 3 7 3" xfId="24847" xr:uid="{1011917B-6662-43BB-96A3-29F763866F4C}"/>
    <cellStyle name="Millares 3 3 3 8" xfId="11718" xr:uid="{00000000-0005-0000-0000-0000162C0000}"/>
    <cellStyle name="Millares 3 3 3 8 2" xfId="29223" xr:uid="{3A00A224-93CB-4034-8465-6E381EEA6426}"/>
    <cellStyle name="Millares 3 3 3 9" xfId="20471" xr:uid="{DF797FA5-F313-4FA6-9243-196F365560DF}"/>
    <cellStyle name="Millares 3 3 4" xfId="3009" xr:uid="{00000000-0005-0000-0000-0000172C0000}"/>
    <cellStyle name="Millares 3 3 4 2" xfId="3285" xr:uid="{00000000-0005-0000-0000-0000182C0000}"/>
    <cellStyle name="Millares 3 3 4 2 2" xfId="3838" xr:uid="{00000000-0005-0000-0000-0000192C0000}"/>
    <cellStyle name="Millares 3 3 4 2 2 2" xfId="4934" xr:uid="{00000000-0005-0000-0000-00001A2C0000}"/>
    <cellStyle name="Millares 3 3 4 2 2 2 2" xfId="7123" xr:uid="{00000000-0005-0000-0000-00001B2C0000}"/>
    <cellStyle name="Millares 3 3 4 2 2 2 2 2" xfId="11500" xr:uid="{00000000-0005-0000-0000-00001C2C0000}"/>
    <cellStyle name="Millares 3 3 4 2 2 2 2 2 2" xfId="20253" xr:uid="{00000000-0005-0000-0000-00001D2C0000}"/>
    <cellStyle name="Millares 3 3 4 2 2 2 2 2 2 2" xfId="37758" xr:uid="{A0D02222-CB14-4920-8984-AB15023FFE30}"/>
    <cellStyle name="Millares 3 3 4 2 2 2 2 2 3" xfId="29006" xr:uid="{599D6F9A-0120-4B6B-96E2-7E13B446307E}"/>
    <cellStyle name="Millares 3 3 4 2 2 2 2 3" xfId="15877" xr:uid="{00000000-0005-0000-0000-00001E2C0000}"/>
    <cellStyle name="Millares 3 3 4 2 2 2 2 3 2" xfId="33382" xr:uid="{90A53A0D-5F9B-4933-84D4-453B0624E0A6}"/>
    <cellStyle name="Millares 3 3 4 2 2 2 2 4" xfId="24630" xr:uid="{D7AA6175-2B2D-4468-89EB-CA7456DEF977}"/>
    <cellStyle name="Millares 3 3 4 2 2 2 3" xfId="9312" xr:uid="{00000000-0005-0000-0000-00001F2C0000}"/>
    <cellStyle name="Millares 3 3 4 2 2 2 3 2" xfId="18065" xr:uid="{00000000-0005-0000-0000-0000202C0000}"/>
    <cellStyle name="Millares 3 3 4 2 2 2 3 2 2" xfId="35570" xr:uid="{FBD81424-C77C-471A-ADD0-C7F1CA9B44F0}"/>
    <cellStyle name="Millares 3 3 4 2 2 2 3 3" xfId="26818" xr:uid="{99B6AF4C-5A6C-4215-9817-CCE79461093E}"/>
    <cellStyle name="Millares 3 3 4 2 2 2 4" xfId="13689" xr:uid="{00000000-0005-0000-0000-0000212C0000}"/>
    <cellStyle name="Millares 3 3 4 2 2 2 4 2" xfId="31194" xr:uid="{53F8DF58-2898-419E-A5BB-3E06493F012B}"/>
    <cellStyle name="Millares 3 3 4 2 2 2 5" xfId="22442" xr:uid="{B9A1B533-FBDF-4BA4-A6DE-305B55C8ADE2}"/>
    <cellStyle name="Millares 3 3 4 2 2 3" xfId="6029" xr:uid="{00000000-0005-0000-0000-0000222C0000}"/>
    <cellStyle name="Millares 3 3 4 2 2 3 2" xfId="10406" xr:uid="{00000000-0005-0000-0000-0000232C0000}"/>
    <cellStyle name="Millares 3 3 4 2 2 3 2 2" xfId="19159" xr:uid="{00000000-0005-0000-0000-0000242C0000}"/>
    <cellStyle name="Millares 3 3 4 2 2 3 2 2 2" xfId="36664" xr:uid="{45BF3A45-C948-4B1A-BA2A-52ACBDD497A7}"/>
    <cellStyle name="Millares 3 3 4 2 2 3 2 3" xfId="27912" xr:uid="{E1E59498-40A6-484A-AA24-7A5B4C110971}"/>
    <cellStyle name="Millares 3 3 4 2 2 3 3" xfId="14783" xr:uid="{00000000-0005-0000-0000-0000252C0000}"/>
    <cellStyle name="Millares 3 3 4 2 2 3 3 2" xfId="32288" xr:uid="{195E509A-D31B-4441-A767-DBACFF4C20CE}"/>
    <cellStyle name="Millares 3 3 4 2 2 3 4" xfId="23536" xr:uid="{EEC5EB5B-DC5B-40C7-A1E5-D60A1E2A1CFC}"/>
    <cellStyle name="Millares 3 3 4 2 2 4" xfId="8218" xr:uid="{00000000-0005-0000-0000-0000262C0000}"/>
    <cellStyle name="Millares 3 3 4 2 2 4 2" xfId="16971" xr:uid="{00000000-0005-0000-0000-0000272C0000}"/>
    <cellStyle name="Millares 3 3 4 2 2 4 2 2" xfId="34476" xr:uid="{3515F48E-2271-41E0-972D-ACE86F275D60}"/>
    <cellStyle name="Millares 3 3 4 2 2 4 3" xfId="25724" xr:uid="{FA904AC7-4AFF-42AE-BA06-FCE6C086FB86}"/>
    <cellStyle name="Millares 3 3 4 2 2 5" xfId="12595" xr:uid="{00000000-0005-0000-0000-0000282C0000}"/>
    <cellStyle name="Millares 3 3 4 2 2 5 2" xfId="30100" xr:uid="{331CBEB2-981F-4297-B986-0EE4FBCD0166}"/>
    <cellStyle name="Millares 3 3 4 2 2 6" xfId="21348" xr:uid="{33BC5A99-A31A-41F5-B1E6-BE79F37F7EA0}"/>
    <cellStyle name="Millares 3 3 4 2 3" xfId="4386" xr:uid="{00000000-0005-0000-0000-0000292C0000}"/>
    <cellStyle name="Millares 3 3 4 2 3 2" xfId="6575" xr:uid="{00000000-0005-0000-0000-00002A2C0000}"/>
    <cellStyle name="Millares 3 3 4 2 3 2 2" xfId="10952" xr:uid="{00000000-0005-0000-0000-00002B2C0000}"/>
    <cellStyle name="Millares 3 3 4 2 3 2 2 2" xfId="19705" xr:uid="{00000000-0005-0000-0000-00002C2C0000}"/>
    <cellStyle name="Millares 3 3 4 2 3 2 2 2 2" xfId="37210" xr:uid="{72A34661-AE9A-4683-A4E6-A3B412A49269}"/>
    <cellStyle name="Millares 3 3 4 2 3 2 2 3" xfId="28458" xr:uid="{D215D659-5618-41F0-B479-074BD551FD92}"/>
    <cellStyle name="Millares 3 3 4 2 3 2 3" xfId="15329" xr:uid="{00000000-0005-0000-0000-00002D2C0000}"/>
    <cellStyle name="Millares 3 3 4 2 3 2 3 2" xfId="32834" xr:uid="{7443F27B-28BC-4624-8AFF-A2D886651565}"/>
    <cellStyle name="Millares 3 3 4 2 3 2 4" xfId="24082" xr:uid="{0601C651-C456-4F9A-812D-05A95A64E358}"/>
    <cellStyle name="Millares 3 3 4 2 3 3" xfId="8764" xr:uid="{00000000-0005-0000-0000-00002E2C0000}"/>
    <cellStyle name="Millares 3 3 4 2 3 3 2" xfId="17517" xr:uid="{00000000-0005-0000-0000-00002F2C0000}"/>
    <cellStyle name="Millares 3 3 4 2 3 3 2 2" xfId="35022" xr:uid="{E6D6E460-81C3-48C0-A9E3-00E8A4840C12}"/>
    <cellStyle name="Millares 3 3 4 2 3 3 3" xfId="26270" xr:uid="{6E6C0B35-C1CC-494C-BD06-F6CFB0718D27}"/>
    <cellStyle name="Millares 3 3 4 2 3 4" xfId="13141" xr:uid="{00000000-0005-0000-0000-0000302C0000}"/>
    <cellStyle name="Millares 3 3 4 2 3 4 2" xfId="30646" xr:uid="{16D00B69-1B55-46C3-A6D8-889D2C30419B}"/>
    <cellStyle name="Millares 3 3 4 2 3 5" xfId="21894" xr:uid="{463C15A0-6171-43CE-8869-EB8882009F72}"/>
    <cellStyle name="Millares 3 3 4 2 4" xfId="5481" xr:uid="{00000000-0005-0000-0000-0000312C0000}"/>
    <cellStyle name="Millares 3 3 4 2 4 2" xfId="9858" xr:uid="{00000000-0005-0000-0000-0000322C0000}"/>
    <cellStyle name="Millares 3 3 4 2 4 2 2" xfId="18611" xr:uid="{00000000-0005-0000-0000-0000332C0000}"/>
    <cellStyle name="Millares 3 3 4 2 4 2 2 2" xfId="36116" xr:uid="{BD6BE7B2-1C5B-4191-9F36-F16140367261}"/>
    <cellStyle name="Millares 3 3 4 2 4 2 3" xfId="27364" xr:uid="{768C1238-4513-4E45-81E4-5ACC8D1636BD}"/>
    <cellStyle name="Millares 3 3 4 2 4 3" xfId="14235" xr:uid="{00000000-0005-0000-0000-0000342C0000}"/>
    <cellStyle name="Millares 3 3 4 2 4 3 2" xfId="31740" xr:uid="{08239E67-EFB2-48C7-9A20-DEFCD37F9FC6}"/>
    <cellStyle name="Millares 3 3 4 2 4 4" xfId="22988" xr:uid="{90CE09F5-E5B2-440A-B251-BE41DBF44D81}"/>
    <cellStyle name="Millares 3 3 4 2 5" xfId="7670" xr:uid="{00000000-0005-0000-0000-0000352C0000}"/>
    <cellStyle name="Millares 3 3 4 2 5 2" xfId="16423" xr:uid="{00000000-0005-0000-0000-0000362C0000}"/>
    <cellStyle name="Millares 3 3 4 2 5 2 2" xfId="33928" xr:uid="{942EA419-F95A-4EC7-827F-D6B47EEC55C9}"/>
    <cellStyle name="Millares 3 3 4 2 5 3" xfId="25176" xr:uid="{752505FA-5D28-485B-A8CC-DF0907A5EF04}"/>
    <cellStyle name="Millares 3 3 4 2 6" xfId="12047" xr:uid="{00000000-0005-0000-0000-0000372C0000}"/>
    <cellStyle name="Millares 3 3 4 2 6 2" xfId="29552" xr:uid="{94FA579E-378C-42D9-8E0F-627C63ECE180}"/>
    <cellStyle name="Millares 3 3 4 2 7" xfId="20800" xr:uid="{1CA4D6A3-EFBF-4AC5-8263-2F98C3F79AED}"/>
    <cellStyle name="Millares 3 3 4 3" xfId="3564" xr:uid="{00000000-0005-0000-0000-0000382C0000}"/>
    <cellStyle name="Millares 3 3 4 3 2" xfId="4660" xr:uid="{00000000-0005-0000-0000-0000392C0000}"/>
    <cellStyle name="Millares 3 3 4 3 2 2" xfId="6849" xr:uid="{00000000-0005-0000-0000-00003A2C0000}"/>
    <cellStyle name="Millares 3 3 4 3 2 2 2" xfId="11226" xr:uid="{00000000-0005-0000-0000-00003B2C0000}"/>
    <cellStyle name="Millares 3 3 4 3 2 2 2 2" xfId="19979" xr:uid="{00000000-0005-0000-0000-00003C2C0000}"/>
    <cellStyle name="Millares 3 3 4 3 2 2 2 2 2" xfId="37484" xr:uid="{61B03C02-ECEB-4995-BB49-F0786DBC6358}"/>
    <cellStyle name="Millares 3 3 4 3 2 2 2 3" xfId="28732" xr:uid="{92F985C4-194E-40EB-907F-9FBE6C35DBB4}"/>
    <cellStyle name="Millares 3 3 4 3 2 2 3" xfId="15603" xr:uid="{00000000-0005-0000-0000-00003D2C0000}"/>
    <cellStyle name="Millares 3 3 4 3 2 2 3 2" xfId="33108" xr:uid="{3BFFED2A-79E4-4FDD-94D7-0AFC3CA69B0C}"/>
    <cellStyle name="Millares 3 3 4 3 2 2 4" xfId="24356" xr:uid="{3D19CB18-BD72-469D-B6E2-301CF41FA605}"/>
    <cellStyle name="Millares 3 3 4 3 2 3" xfId="9038" xr:uid="{00000000-0005-0000-0000-00003E2C0000}"/>
    <cellStyle name="Millares 3 3 4 3 2 3 2" xfId="17791" xr:uid="{00000000-0005-0000-0000-00003F2C0000}"/>
    <cellStyle name="Millares 3 3 4 3 2 3 2 2" xfId="35296" xr:uid="{3C5A8421-C312-4207-89D0-E700B5E7C31B}"/>
    <cellStyle name="Millares 3 3 4 3 2 3 3" xfId="26544" xr:uid="{D88DEB82-2580-4E03-926F-629793E7DF6B}"/>
    <cellStyle name="Millares 3 3 4 3 2 4" xfId="13415" xr:uid="{00000000-0005-0000-0000-0000402C0000}"/>
    <cellStyle name="Millares 3 3 4 3 2 4 2" xfId="30920" xr:uid="{A7FF6042-1CC8-4D98-B306-EC3B01BECB58}"/>
    <cellStyle name="Millares 3 3 4 3 2 5" xfId="22168" xr:uid="{F27BB5CB-C2F2-42C0-ABD4-1F1551C69F6E}"/>
    <cellStyle name="Millares 3 3 4 3 3" xfId="5755" xr:uid="{00000000-0005-0000-0000-0000412C0000}"/>
    <cellStyle name="Millares 3 3 4 3 3 2" xfId="10132" xr:uid="{00000000-0005-0000-0000-0000422C0000}"/>
    <cellStyle name="Millares 3 3 4 3 3 2 2" xfId="18885" xr:uid="{00000000-0005-0000-0000-0000432C0000}"/>
    <cellStyle name="Millares 3 3 4 3 3 2 2 2" xfId="36390" xr:uid="{761B590E-490A-49DE-9B01-76B350D0859F}"/>
    <cellStyle name="Millares 3 3 4 3 3 2 3" xfId="27638" xr:uid="{3899EEDD-384A-4307-B574-5718BF22EE22}"/>
    <cellStyle name="Millares 3 3 4 3 3 3" xfId="14509" xr:uid="{00000000-0005-0000-0000-0000442C0000}"/>
    <cellStyle name="Millares 3 3 4 3 3 3 2" xfId="32014" xr:uid="{7949EF66-2A8C-4EBB-B5F3-E503F7FFAD0F}"/>
    <cellStyle name="Millares 3 3 4 3 3 4" xfId="23262" xr:uid="{57FFB393-275B-455F-9B8C-D64ED07ADC46}"/>
    <cellStyle name="Millares 3 3 4 3 4" xfId="7944" xr:uid="{00000000-0005-0000-0000-0000452C0000}"/>
    <cellStyle name="Millares 3 3 4 3 4 2" xfId="16697" xr:uid="{00000000-0005-0000-0000-0000462C0000}"/>
    <cellStyle name="Millares 3 3 4 3 4 2 2" xfId="34202" xr:uid="{049D3D0C-0A12-4DF9-AD3F-4DDEACACD747}"/>
    <cellStyle name="Millares 3 3 4 3 4 3" xfId="25450" xr:uid="{623CD1A0-E7DF-4A78-898C-AFAB297DD834}"/>
    <cellStyle name="Millares 3 3 4 3 5" xfId="12321" xr:uid="{00000000-0005-0000-0000-0000472C0000}"/>
    <cellStyle name="Millares 3 3 4 3 5 2" xfId="29826" xr:uid="{3B41F668-2C6F-4064-80B8-68CEF209B5AF}"/>
    <cellStyle name="Millares 3 3 4 3 6" xfId="21074" xr:uid="{57916FC1-E1D3-456F-9DE7-932D401208C2}"/>
    <cellStyle name="Millares 3 3 4 4" xfId="4112" xr:uid="{00000000-0005-0000-0000-0000482C0000}"/>
    <cellStyle name="Millares 3 3 4 4 2" xfId="6301" xr:uid="{00000000-0005-0000-0000-0000492C0000}"/>
    <cellStyle name="Millares 3 3 4 4 2 2" xfId="10678" xr:uid="{00000000-0005-0000-0000-00004A2C0000}"/>
    <cellStyle name="Millares 3 3 4 4 2 2 2" xfId="19431" xr:uid="{00000000-0005-0000-0000-00004B2C0000}"/>
    <cellStyle name="Millares 3 3 4 4 2 2 2 2" xfId="36936" xr:uid="{2A97A907-443B-46DB-AA16-96C2F81F29CD}"/>
    <cellStyle name="Millares 3 3 4 4 2 2 3" xfId="28184" xr:uid="{224D0EA9-958B-4DB7-87CF-A9AF6AB7836E}"/>
    <cellStyle name="Millares 3 3 4 4 2 3" xfId="15055" xr:uid="{00000000-0005-0000-0000-00004C2C0000}"/>
    <cellStyle name="Millares 3 3 4 4 2 3 2" xfId="32560" xr:uid="{AC470AE9-8834-44D7-80D0-E62ECFC670C0}"/>
    <cellStyle name="Millares 3 3 4 4 2 4" xfId="23808" xr:uid="{43E7B695-52C4-4B61-B966-CAB3EFC25F7F}"/>
    <cellStyle name="Millares 3 3 4 4 3" xfId="8490" xr:uid="{00000000-0005-0000-0000-00004D2C0000}"/>
    <cellStyle name="Millares 3 3 4 4 3 2" xfId="17243" xr:uid="{00000000-0005-0000-0000-00004E2C0000}"/>
    <cellStyle name="Millares 3 3 4 4 3 2 2" xfId="34748" xr:uid="{BFC142AE-3E35-494E-A183-6295D218E2B4}"/>
    <cellStyle name="Millares 3 3 4 4 3 3" xfId="25996" xr:uid="{0F66F4B5-EBD5-4D1F-999C-8432D58B489C}"/>
    <cellStyle name="Millares 3 3 4 4 4" xfId="12867" xr:uid="{00000000-0005-0000-0000-00004F2C0000}"/>
    <cellStyle name="Millares 3 3 4 4 4 2" xfId="30372" xr:uid="{68A684E9-7E25-425C-87F0-0FA8982B7FBC}"/>
    <cellStyle name="Millares 3 3 4 4 5" xfId="21620" xr:uid="{E6C2B399-0EB5-414C-BA71-4E2FD5F7D5B3}"/>
    <cellStyle name="Millares 3 3 4 5" xfId="5207" xr:uid="{00000000-0005-0000-0000-0000502C0000}"/>
    <cellStyle name="Millares 3 3 4 5 2" xfId="9584" xr:uid="{00000000-0005-0000-0000-0000512C0000}"/>
    <cellStyle name="Millares 3 3 4 5 2 2" xfId="18337" xr:uid="{00000000-0005-0000-0000-0000522C0000}"/>
    <cellStyle name="Millares 3 3 4 5 2 2 2" xfId="35842" xr:uid="{99F76E6F-A958-45F8-A6B6-9A8DE53C9DEF}"/>
    <cellStyle name="Millares 3 3 4 5 2 3" xfId="27090" xr:uid="{3D5C9902-FFB2-4CAB-92D2-5DC662CCE3A9}"/>
    <cellStyle name="Millares 3 3 4 5 3" xfId="13961" xr:uid="{00000000-0005-0000-0000-0000532C0000}"/>
    <cellStyle name="Millares 3 3 4 5 3 2" xfId="31466" xr:uid="{A3EF7D46-8337-444E-B16D-88A5AB560A87}"/>
    <cellStyle name="Millares 3 3 4 5 4" xfId="22714" xr:uid="{F11BDDC4-F0B9-4A4A-9EE1-1ADEA4112361}"/>
    <cellStyle name="Millares 3 3 4 6" xfId="7396" xr:uid="{00000000-0005-0000-0000-0000542C0000}"/>
    <cellStyle name="Millares 3 3 4 6 2" xfId="16149" xr:uid="{00000000-0005-0000-0000-0000552C0000}"/>
    <cellStyle name="Millares 3 3 4 6 2 2" xfId="33654" xr:uid="{56A96CD3-2CC1-492F-AFF7-A67691014610}"/>
    <cellStyle name="Millares 3 3 4 6 3" xfId="24902" xr:uid="{96A92BD9-49A4-4198-9F97-E8F28B86B122}"/>
    <cellStyle name="Millares 3 3 4 7" xfId="11773" xr:uid="{00000000-0005-0000-0000-0000562C0000}"/>
    <cellStyle name="Millares 3 3 4 7 2" xfId="29278" xr:uid="{58090C86-8F72-4117-A854-3E52A705F410}"/>
    <cellStyle name="Millares 3 3 4 8" xfId="20526" xr:uid="{4325C110-5ED6-4EF4-8FAF-CF38E085A23B}"/>
    <cellStyle name="Millares 3 3 5" xfId="2896" xr:uid="{00000000-0005-0000-0000-0000572C0000}"/>
    <cellStyle name="Millares 3 3 5 2" xfId="3175" xr:uid="{00000000-0005-0000-0000-0000582C0000}"/>
    <cellStyle name="Millares 3 3 5 2 2" xfId="3728" xr:uid="{00000000-0005-0000-0000-0000592C0000}"/>
    <cellStyle name="Millares 3 3 5 2 2 2" xfId="4824" xr:uid="{00000000-0005-0000-0000-00005A2C0000}"/>
    <cellStyle name="Millares 3 3 5 2 2 2 2" xfId="7013" xr:uid="{00000000-0005-0000-0000-00005B2C0000}"/>
    <cellStyle name="Millares 3 3 5 2 2 2 2 2" xfId="11390" xr:uid="{00000000-0005-0000-0000-00005C2C0000}"/>
    <cellStyle name="Millares 3 3 5 2 2 2 2 2 2" xfId="20143" xr:uid="{00000000-0005-0000-0000-00005D2C0000}"/>
    <cellStyle name="Millares 3 3 5 2 2 2 2 2 2 2" xfId="37648" xr:uid="{71427D07-D9B6-4358-ADA6-D18AB895158C}"/>
    <cellStyle name="Millares 3 3 5 2 2 2 2 2 3" xfId="28896" xr:uid="{AD4EC83F-4459-4BDB-9C12-1DD4894845CE}"/>
    <cellStyle name="Millares 3 3 5 2 2 2 2 3" xfId="15767" xr:uid="{00000000-0005-0000-0000-00005E2C0000}"/>
    <cellStyle name="Millares 3 3 5 2 2 2 2 3 2" xfId="33272" xr:uid="{F7A1E3F7-9C86-457B-AF24-851C23E96549}"/>
    <cellStyle name="Millares 3 3 5 2 2 2 2 4" xfId="24520" xr:uid="{F283D0E4-5D7D-419D-BFFB-975A23137FB6}"/>
    <cellStyle name="Millares 3 3 5 2 2 2 3" xfId="9202" xr:uid="{00000000-0005-0000-0000-00005F2C0000}"/>
    <cellStyle name="Millares 3 3 5 2 2 2 3 2" xfId="17955" xr:uid="{00000000-0005-0000-0000-0000602C0000}"/>
    <cellStyle name="Millares 3 3 5 2 2 2 3 2 2" xfId="35460" xr:uid="{32D40FE9-58B5-44CB-A507-10F4F2301CEF}"/>
    <cellStyle name="Millares 3 3 5 2 2 2 3 3" xfId="26708" xr:uid="{BFFFC087-B4DA-4443-8E86-C3E0C42B812F}"/>
    <cellStyle name="Millares 3 3 5 2 2 2 4" xfId="13579" xr:uid="{00000000-0005-0000-0000-0000612C0000}"/>
    <cellStyle name="Millares 3 3 5 2 2 2 4 2" xfId="31084" xr:uid="{007314D6-214E-4866-8170-CE4C5D60BB73}"/>
    <cellStyle name="Millares 3 3 5 2 2 2 5" xfId="22332" xr:uid="{991B0DBA-61FD-467B-ABE0-C053D57901E4}"/>
    <cellStyle name="Millares 3 3 5 2 2 3" xfId="5919" xr:uid="{00000000-0005-0000-0000-0000622C0000}"/>
    <cellStyle name="Millares 3 3 5 2 2 3 2" xfId="10296" xr:uid="{00000000-0005-0000-0000-0000632C0000}"/>
    <cellStyle name="Millares 3 3 5 2 2 3 2 2" xfId="19049" xr:uid="{00000000-0005-0000-0000-0000642C0000}"/>
    <cellStyle name="Millares 3 3 5 2 2 3 2 2 2" xfId="36554" xr:uid="{0A01F8C0-592E-4124-B2F7-FCFBA742A4DA}"/>
    <cellStyle name="Millares 3 3 5 2 2 3 2 3" xfId="27802" xr:uid="{56539B2F-3D5F-4DB8-9E5D-C3E69E1A38C7}"/>
    <cellStyle name="Millares 3 3 5 2 2 3 3" xfId="14673" xr:uid="{00000000-0005-0000-0000-0000652C0000}"/>
    <cellStyle name="Millares 3 3 5 2 2 3 3 2" xfId="32178" xr:uid="{7AFDA27B-43A3-4847-A963-53A89043A650}"/>
    <cellStyle name="Millares 3 3 5 2 2 3 4" xfId="23426" xr:uid="{4BF018F0-07DA-4754-B441-375A00852D0F}"/>
    <cellStyle name="Millares 3 3 5 2 2 4" xfId="8108" xr:uid="{00000000-0005-0000-0000-0000662C0000}"/>
    <cellStyle name="Millares 3 3 5 2 2 4 2" xfId="16861" xr:uid="{00000000-0005-0000-0000-0000672C0000}"/>
    <cellStyle name="Millares 3 3 5 2 2 4 2 2" xfId="34366" xr:uid="{88DC5EA6-1590-430B-9D45-6A6D39D64729}"/>
    <cellStyle name="Millares 3 3 5 2 2 4 3" xfId="25614" xr:uid="{2EBE92A8-95EA-418C-8D68-234577669E46}"/>
    <cellStyle name="Millares 3 3 5 2 2 5" xfId="12485" xr:uid="{00000000-0005-0000-0000-0000682C0000}"/>
    <cellStyle name="Millares 3 3 5 2 2 5 2" xfId="29990" xr:uid="{FCE2E62C-3774-403E-BC63-1F750663559A}"/>
    <cellStyle name="Millares 3 3 5 2 2 6" xfId="21238" xr:uid="{450D5E36-5C0D-42D9-A3F7-3F3B3E542984}"/>
    <cellStyle name="Millares 3 3 5 2 3" xfId="4276" xr:uid="{00000000-0005-0000-0000-0000692C0000}"/>
    <cellStyle name="Millares 3 3 5 2 3 2" xfId="6465" xr:uid="{00000000-0005-0000-0000-00006A2C0000}"/>
    <cellStyle name="Millares 3 3 5 2 3 2 2" xfId="10842" xr:uid="{00000000-0005-0000-0000-00006B2C0000}"/>
    <cellStyle name="Millares 3 3 5 2 3 2 2 2" xfId="19595" xr:uid="{00000000-0005-0000-0000-00006C2C0000}"/>
    <cellStyle name="Millares 3 3 5 2 3 2 2 2 2" xfId="37100" xr:uid="{DD27C9B8-A557-4D41-B11F-7E31DC81EBAF}"/>
    <cellStyle name="Millares 3 3 5 2 3 2 2 3" xfId="28348" xr:uid="{7C7F6DBC-930F-45E1-AE0C-B744427B1D93}"/>
    <cellStyle name="Millares 3 3 5 2 3 2 3" xfId="15219" xr:uid="{00000000-0005-0000-0000-00006D2C0000}"/>
    <cellStyle name="Millares 3 3 5 2 3 2 3 2" xfId="32724" xr:uid="{7DD27B77-CB29-450B-AC2F-1FA4D058CF0D}"/>
    <cellStyle name="Millares 3 3 5 2 3 2 4" xfId="23972" xr:uid="{9E72668C-02D5-4B1D-B29B-CDCCFBDD516C}"/>
    <cellStyle name="Millares 3 3 5 2 3 3" xfId="8654" xr:uid="{00000000-0005-0000-0000-00006E2C0000}"/>
    <cellStyle name="Millares 3 3 5 2 3 3 2" xfId="17407" xr:uid="{00000000-0005-0000-0000-00006F2C0000}"/>
    <cellStyle name="Millares 3 3 5 2 3 3 2 2" xfId="34912" xr:uid="{DE7BFA24-10C4-4D3A-90AE-9AC6435856C7}"/>
    <cellStyle name="Millares 3 3 5 2 3 3 3" xfId="26160" xr:uid="{B0AA7CEC-9224-4F7F-AA48-D0A72FF4453D}"/>
    <cellStyle name="Millares 3 3 5 2 3 4" xfId="13031" xr:uid="{00000000-0005-0000-0000-0000702C0000}"/>
    <cellStyle name="Millares 3 3 5 2 3 4 2" xfId="30536" xr:uid="{7258CB33-70AC-4102-8F6D-E94F1C8A3E01}"/>
    <cellStyle name="Millares 3 3 5 2 3 5" xfId="21784" xr:uid="{155BF2DC-DD53-40FD-8EDE-B0E62E5424EF}"/>
    <cellStyle name="Millares 3 3 5 2 4" xfId="5371" xr:uid="{00000000-0005-0000-0000-0000712C0000}"/>
    <cellStyle name="Millares 3 3 5 2 4 2" xfId="9748" xr:uid="{00000000-0005-0000-0000-0000722C0000}"/>
    <cellStyle name="Millares 3 3 5 2 4 2 2" xfId="18501" xr:uid="{00000000-0005-0000-0000-0000732C0000}"/>
    <cellStyle name="Millares 3 3 5 2 4 2 2 2" xfId="36006" xr:uid="{5D819B96-3121-46B1-A364-97F6DFB9AA82}"/>
    <cellStyle name="Millares 3 3 5 2 4 2 3" xfId="27254" xr:uid="{6FF471CE-E397-415C-B5E4-E63F883C941D}"/>
    <cellStyle name="Millares 3 3 5 2 4 3" xfId="14125" xr:uid="{00000000-0005-0000-0000-0000742C0000}"/>
    <cellStyle name="Millares 3 3 5 2 4 3 2" xfId="31630" xr:uid="{EEF624BF-8246-4D78-87D7-19F3C8CA922B}"/>
    <cellStyle name="Millares 3 3 5 2 4 4" xfId="22878" xr:uid="{2E4F0007-EB10-4334-8699-E72E2BD61FE7}"/>
    <cellStyle name="Millares 3 3 5 2 5" xfId="7560" xr:uid="{00000000-0005-0000-0000-0000752C0000}"/>
    <cellStyle name="Millares 3 3 5 2 5 2" xfId="16313" xr:uid="{00000000-0005-0000-0000-0000762C0000}"/>
    <cellStyle name="Millares 3 3 5 2 5 2 2" xfId="33818" xr:uid="{B7F3EC7E-73ED-4611-8465-32FF5D2A2241}"/>
    <cellStyle name="Millares 3 3 5 2 5 3" xfId="25066" xr:uid="{162B74B5-5D97-4FC8-9984-23D3B2D73036}"/>
    <cellStyle name="Millares 3 3 5 2 6" xfId="11937" xr:uid="{00000000-0005-0000-0000-0000772C0000}"/>
    <cellStyle name="Millares 3 3 5 2 6 2" xfId="29442" xr:uid="{1A217166-ADA3-49E3-B9B4-EAB783C75A76}"/>
    <cellStyle name="Millares 3 3 5 2 7" xfId="20690" xr:uid="{86949A58-EB9C-42AA-854C-12104202B4EB}"/>
    <cellStyle name="Millares 3 3 5 3" xfId="3454" xr:uid="{00000000-0005-0000-0000-0000782C0000}"/>
    <cellStyle name="Millares 3 3 5 3 2" xfId="4550" xr:uid="{00000000-0005-0000-0000-0000792C0000}"/>
    <cellStyle name="Millares 3 3 5 3 2 2" xfId="6739" xr:uid="{00000000-0005-0000-0000-00007A2C0000}"/>
    <cellStyle name="Millares 3 3 5 3 2 2 2" xfId="11116" xr:uid="{00000000-0005-0000-0000-00007B2C0000}"/>
    <cellStyle name="Millares 3 3 5 3 2 2 2 2" xfId="19869" xr:uid="{00000000-0005-0000-0000-00007C2C0000}"/>
    <cellStyle name="Millares 3 3 5 3 2 2 2 2 2" xfId="37374" xr:uid="{5D517E81-4B54-4EF7-BE62-AB7D35D6B257}"/>
    <cellStyle name="Millares 3 3 5 3 2 2 2 3" xfId="28622" xr:uid="{8C454893-4AFC-4F2A-A29B-526239CE1298}"/>
    <cellStyle name="Millares 3 3 5 3 2 2 3" xfId="15493" xr:uid="{00000000-0005-0000-0000-00007D2C0000}"/>
    <cellStyle name="Millares 3 3 5 3 2 2 3 2" xfId="32998" xr:uid="{C122C295-AB72-4235-BF85-EEB620244992}"/>
    <cellStyle name="Millares 3 3 5 3 2 2 4" xfId="24246" xr:uid="{51D14F85-ED32-4931-90E1-3B8390EC7AC7}"/>
    <cellStyle name="Millares 3 3 5 3 2 3" xfId="8928" xr:uid="{00000000-0005-0000-0000-00007E2C0000}"/>
    <cellStyle name="Millares 3 3 5 3 2 3 2" xfId="17681" xr:uid="{00000000-0005-0000-0000-00007F2C0000}"/>
    <cellStyle name="Millares 3 3 5 3 2 3 2 2" xfId="35186" xr:uid="{9BD49E7E-BBBD-4F91-9912-E06A4C2B05E9}"/>
    <cellStyle name="Millares 3 3 5 3 2 3 3" xfId="26434" xr:uid="{F71FF385-1083-434A-A8C3-260BF545173C}"/>
    <cellStyle name="Millares 3 3 5 3 2 4" xfId="13305" xr:uid="{00000000-0005-0000-0000-0000802C0000}"/>
    <cellStyle name="Millares 3 3 5 3 2 4 2" xfId="30810" xr:uid="{FAE80A7E-CA87-45B2-86BA-DFFBBB3CEEDA}"/>
    <cellStyle name="Millares 3 3 5 3 2 5" xfId="22058" xr:uid="{527A5E48-6DBC-4A83-A218-A6907810BF4D}"/>
    <cellStyle name="Millares 3 3 5 3 3" xfId="5645" xr:uid="{00000000-0005-0000-0000-0000812C0000}"/>
    <cellStyle name="Millares 3 3 5 3 3 2" xfId="10022" xr:uid="{00000000-0005-0000-0000-0000822C0000}"/>
    <cellStyle name="Millares 3 3 5 3 3 2 2" xfId="18775" xr:uid="{00000000-0005-0000-0000-0000832C0000}"/>
    <cellStyle name="Millares 3 3 5 3 3 2 2 2" xfId="36280" xr:uid="{0B8F8F93-EB29-4141-8F1F-CB3099C6A7A1}"/>
    <cellStyle name="Millares 3 3 5 3 3 2 3" xfId="27528" xr:uid="{D172FE1D-CE1F-4521-A069-8A5D3D5752C5}"/>
    <cellStyle name="Millares 3 3 5 3 3 3" xfId="14399" xr:uid="{00000000-0005-0000-0000-0000842C0000}"/>
    <cellStyle name="Millares 3 3 5 3 3 3 2" xfId="31904" xr:uid="{6A5B5A02-DA4F-4286-B738-AE8EA335EAC9}"/>
    <cellStyle name="Millares 3 3 5 3 3 4" xfId="23152" xr:uid="{268B7171-9818-46B4-B8EA-D7DB646A91B3}"/>
    <cellStyle name="Millares 3 3 5 3 4" xfId="7834" xr:uid="{00000000-0005-0000-0000-0000852C0000}"/>
    <cellStyle name="Millares 3 3 5 3 4 2" xfId="16587" xr:uid="{00000000-0005-0000-0000-0000862C0000}"/>
    <cellStyle name="Millares 3 3 5 3 4 2 2" xfId="34092" xr:uid="{53A0A2E8-E723-4473-AFCA-955F2C1E77FB}"/>
    <cellStyle name="Millares 3 3 5 3 4 3" xfId="25340" xr:uid="{E2A87704-B250-43B4-BC38-5F000EDFB808}"/>
    <cellStyle name="Millares 3 3 5 3 5" xfId="12211" xr:uid="{00000000-0005-0000-0000-0000872C0000}"/>
    <cellStyle name="Millares 3 3 5 3 5 2" xfId="29716" xr:uid="{EEA2B587-40AA-4ECC-BEB6-AD9277F521E2}"/>
    <cellStyle name="Millares 3 3 5 3 6" xfId="20964" xr:uid="{E2C8C38F-02E2-482C-B661-9CDBCED2A0A1}"/>
    <cellStyle name="Millares 3 3 5 4" xfId="4002" xr:uid="{00000000-0005-0000-0000-0000882C0000}"/>
    <cellStyle name="Millares 3 3 5 4 2" xfId="6191" xr:uid="{00000000-0005-0000-0000-0000892C0000}"/>
    <cellStyle name="Millares 3 3 5 4 2 2" xfId="10568" xr:uid="{00000000-0005-0000-0000-00008A2C0000}"/>
    <cellStyle name="Millares 3 3 5 4 2 2 2" xfId="19321" xr:uid="{00000000-0005-0000-0000-00008B2C0000}"/>
    <cellStyle name="Millares 3 3 5 4 2 2 2 2" xfId="36826" xr:uid="{FAE74904-BAA4-4A51-80A0-CD05F0A099A1}"/>
    <cellStyle name="Millares 3 3 5 4 2 2 3" xfId="28074" xr:uid="{8A5FC383-F592-414E-85B0-7A940ECE7111}"/>
    <cellStyle name="Millares 3 3 5 4 2 3" xfId="14945" xr:uid="{00000000-0005-0000-0000-00008C2C0000}"/>
    <cellStyle name="Millares 3 3 5 4 2 3 2" xfId="32450" xr:uid="{DB6BF255-1EBE-4AD8-94A2-3E246E7A7335}"/>
    <cellStyle name="Millares 3 3 5 4 2 4" xfId="23698" xr:uid="{03907322-0564-44D0-BFFF-B6506429C2C3}"/>
    <cellStyle name="Millares 3 3 5 4 3" xfId="8380" xr:uid="{00000000-0005-0000-0000-00008D2C0000}"/>
    <cellStyle name="Millares 3 3 5 4 3 2" xfId="17133" xr:uid="{00000000-0005-0000-0000-00008E2C0000}"/>
    <cellStyle name="Millares 3 3 5 4 3 2 2" xfId="34638" xr:uid="{133D0F2D-67EC-466F-ADBC-E5F9D7C681A5}"/>
    <cellStyle name="Millares 3 3 5 4 3 3" xfId="25886" xr:uid="{E6B9E978-6556-4A75-A3D5-2228916FDFC7}"/>
    <cellStyle name="Millares 3 3 5 4 4" xfId="12757" xr:uid="{00000000-0005-0000-0000-00008F2C0000}"/>
    <cellStyle name="Millares 3 3 5 4 4 2" xfId="30262" xr:uid="{37F7CBD5-7ABF-4EBB-B023-76ED2553882A}"/>
    <cellStyle name="Millares 3 3 5 4 5" xfId="21510" xr:uid="{F0C7651E-E2BC-45AB-BA27-4B29F7E3BC27}"/>
    <cellStyle name="Millares 3 3 5 5" xfId="5097" xr:uid="{00000000-0005-0000-0000-0000902C0000}"/>
    <cellStyle name="Millares 3 3 5 5 2" xfId="9474" xr:uid="{00000000-0005-0000-0000-0000912C0000}"/>
    <cellStyle name="Millares 3 3 5 5 2 2" xfId="18227" xr:uid="{00000000-0005-0000-0000-0000922C0000}"/>
    <cellStyle name="Millares 3 3 5 5 2 2 2" xfId="35732" xr:uid="{702C30CC-2A78-4E83-BD82-DEC11C19F102}"/>
    <cellStyle name="Millares 3 3 5 5 2 3" xfId="26980" xr:uid="{D0BD4511-C839-43C5-8A22-5ADD2F6778E4}"/>
    <cellStyle name="Millares 3 3 5 5 3" xfId="13851" xr:uid="{00000000-0005-0000-0000-0000932C0000}"/>
    <cellStyle name="Millares 3 3 5 5 3 2" xfId="31356" xr:uid="{166361A6-EF1A-4878-90C7-2DB12CECF4D0}"/>
    <cellStyle name="Millares 3 3 5 5 4" xfId="22604" xr:uid="{4C988990-14C2-41B5-9340-71C75E43E77D}"/>
    <cellStyle name="Millares 3 3 5 6" xfId="7286" xr:uid="{00000000-0005-0000-0000-0000942C0000}"/>
    <cellStyle name="Millares 3 3 5 6 2" xfId="16039" xr:uid="{00000000-0005-0000-0000-0000952C0000}"/>
    <cellStyle name="Millares 3 3 5 6 2 2" xfId="33544" xr:uid="{873DC216-B372-4062-83AF-C499E69AEBBD}"/>
    <cellStyle name="Millares 3 3 5 6 3" xfId="24792" xr:uid="{013ADBBA-1282-465E-A2C3-136A2D34CF27}"/>
    <cellStyle name="Millares 3 3 5 7" xfId="11663" xr:uid="{00000000-0005-0000-0000-0000962C0000}"/>
    <cellStyle name="Millares 3 3 5 7 2" xfId="29168" xr:uid="{5DA11DB6-0FDA-4152-9E5E-30CC278ABB65}"/>
    <cellStyle name="Millares 3 3 5 8" xfId="20416" xr:uid="{D661BDC5-21EF-44F1-A9BF-4E79E7FBE374}"/>
    <cellStyle name="Millares 3 3 6" xfId="3125" xr:uid="{00000000-0005-0000-0000-0000972C0000}"/>
    <cellStyle name="Millares 3 3 6 2" xfId="3679" xr:uid="{00000000-0005-0000-0000-0000982C0000}"/>
    <cellStyle name="Millares 3 3 6 2 2" xfId="4775" xr:uid="{00000000-0005-0000-0000-0000992C0000}"/>
    <cellStyle name="Millares 3 3 6 2 2 2" xfId="6964" xr:uid="{00000000-0005-0000-0000-00009A2C0000}"/>
    <cellStyle name="Millares 3 3 6 2 2 2 2" xfId="11341" xr:uid="{00000000-0005-0000-0000-00009B2C0000}"/>
    <cellStyle name="Millares 3 3 6 2 2 2 2 2" xfId="20094" xr:uid="{00000000-0005-0000-0000-00009C2C0000}"/>
    <cellStyle name="Millares 3 3 6 2 2 2 2 2 2" xfId="37599" xr:uid="{0DFB10B9-77F5-4A53-8930-2F472DBA465A}"/>
    <cellStyle name="Millares 3 3 6 2 2 2 2 3" xfId="28847" xr:uid="{7255638C-E720-47F7-98D8-FDF3918EF0D3}"/>
    <cellStyle name="Millares 3 3 6 2 2 2 3" xfId="15718" xr:uid="{00000000-0005-0000-0000-00009D2C0000}"/>
    <cellStyle name="Millares 3 3 6 2 2 2 3 2" xfId="33223" xr:uid="{9F07B335-966B-405B-99D9-68565830975A}"/>
    <cellStyle name="Millares 3 3 6 2 2 2 4" xfId="24471" xr:uid="{18D7F0E9-D91D-472B-AFE9-02D242194238}"/>
    <cellStyle name="Millares 3 3 6 2 2 3" xfId="9153" xr:uid="{00000000-0005-0000-0000-00009E2C0000}"/>
    <cellStyle name="Millares 3 3 6 2 2 3 2" xfId="17906" xr:uid="{00000000-0005-0000-0000-00009F2C0000}"/>
    <cellStyle name="Millares 3 3 6 2 2 3 2 2" xfId="35411" xr:uid="{BAC70350-F596-4935-A50B-CAA775C30FD2}"/>
    <cellStyle name="Millares 3 3 6 2 2 3 3" xfId="26659" xr:uid="{DD9256AC-98D0-4F8B-973B-8563853FA414}"/>
    <cellStyle name="Millares 3 3 6 2 2 4" xfId="13530" xr:uid="{00000000-0005-0000-0000-0000A02C0000}"/>
    <cellStyle name="Millares 3 3 6 2 2 4 2" xfId="31035" xr:uid="{259AE3BA-37D6-4016-BE0F-793660DE7651}"/>
    <cellStyle name="Millares 3 3 6 2 2 5" xfId="22283" xr:uid="{80D91766-1066-4BBF-96D4-E8FC034058BC}"/>
    <cellStyle name="Millares 3 3 6 2 3" xfId="5870" xr:uid="{00000000-0005-0000-0000-0000A12C0000}"/>
    <cellStyle name="Millares 3 3 6 2 3 2" xfId="10247" xr:uid="{00000000-0005-0000-0000-0000A22C0000}"/>
    <cellStyle name="Millares 3 3 6 2 3 2 2" xfId="19000" xr:uid="{00000000-0005-0000-0000-0000A32C0000}"/>
    <cellStyle name="Millares 3 3 6 2 3 2 2 2" xfId="36505" xr:uid="{B0735BEF-BB12-4E35-96F0-694095FAD601}"/>
    <cellStyle name="Millares 3 3 6 2 3 2 3" xfId="27753" xr:uid="{2AF9E6B3-07A9-4D63-8824-DE2CD229987E}"/>
    <cellStyle name="Millares 3 3 6 2 3 3" xfId="14624" xr:uid="{00000000-0005-0000-0000-0000A42C0000}"/>
    <cellStyle name="Millares 3 3 6 2 3 3 2" xfId="32129" xr:uid="{3C46222F-D8FF-43EF-8F9A-7AD40684DD02}"/>
    <cellStyle name="Millares 3 3 6 2 3 4" xfId="23377" xr:uid="{63E458D8-3BE7-49DA-8284-9F64E9B20A1C}"/>
    <cellStyle name="Millares 3 3 6 2 4" xfId="8059" xr:uid="{00000000-0005-0000-0000-0000A52C0000}"/>
    <cellStyle name="Millares 3 3 6 2 4 2" xfId="16812" xr:uid="{00000000-0005-0000-0000-0000A62C0000}"/>
    <cellStyle name="Millares 3 3 6 2 4 2 2" xfId="34317" xr:uid="{F7B5C436-D671-42A7-8446-DB9458BA99F2}"/>
    <cellStyle name="Millares 3 3 6 2 4 3" xfId="25565" xr:uid="{1ADE19F7-CF10-4CF1-9836-D6464103682F}"/>
    <cellStyle name="Millares 3 3 6 2 5" xfId="12436" xr:uid="{00000000-0005-0000-0000-0000A72C0000}"/>
    <cellStyle name="Millares 3 3 6 2 5 2" xfId="29941" xr:uid="{5452D242-AB78-4D4C-A024-A794AA20858F}"/>
    <cellStyle name="Millares 3 3 6 2 6" xfId="21189" xr:uid="{73A60544-BC34-48C9-8F15-1F4713079E80}"/>
    <cellStyle name="Millares 3 3 6 3" xfId="4227" xr:uid="{00000000-0005-0000-0000-0000A82C0000}"/>
    <cellStyle name="Millares 3 3 6 3 2" xfId="6416" xr:uid="{00000000-0005-0000-0000-0000A92C0000}"/>
    <cellStyle name="Millares 3 3 6 3 2 2" xfId="10793" xr:uid="{00000000-0005-0000-0000-0000AA2C0000}"/>
    <cellStyle name="Millares 3 3 6 3 2 2 2" xfId="19546" xr:uid="{00000000-0005-0000-0000-0000AB2C0000}"/>
    <cellStyle name="Millares 3 3 6 3 2 2 2 2" xfId="37051" xr:uid="{CADEA931-229E-4566-AE68-0909F0556506}"/>
    <cellStyle name="Millares 3 3 6 3 2 2 3" xfId="28299" xr:uid="{6BA8521F-5416-457C-A46E-D3AD36119317}"/>
    <cellStyle name="Millares 3 3 6 3 2 3" xfId="15170" xr:uid="{00000000-0005-0000-0000-0000AC2C0000}"/>
    <cellStyle name="Millares 3 3 6 3 2 3 2" xfId="32675" xr:uid="{67041910-BA3A-4BBC-977F-4285CAED64B1}"/>
    <cellStyle name="Millares 3 3 6 3 2 4" xfId="23923" xr:uid="{6AA39A9B-2DAF-4B06-B9D1-B11F4839CD5A}"/>
    <cellStyle name="Millares 3 3 6 3 3" xfId="8605" xr:uid="{00000000-0005-0000-0000-0000AD2C0000}"/>
    <cellStyle name="Millares 3 3 6 3 3 2" xfId="17358" xr:uid="{00000000-0005-0000-0000-0000AE2C0000}"/>
    <cellStyle name="Millares 3 3 6 3 3 2 2" xfId="34863" xr:uid="{D2FB25EA-03D7-4282-AF6D-D7398F7CAED4}"/>
    <cellStyle name="Millares 3 3 6 3 3 3" xfId="26111" xr:uid="{F7FBCE05-A098-4779-A372-99122F279C87}"/>
    <cellStyle name="Millares 3 3 6 3 4" xfId="12982" xr:uid="{00000000-0005-0000-0000-0000AF2C0000}"/>
    <cellStyle name="Millares 3 3 6 3 4 2" xfId="30487" xr:uid="{0A6E1D2C-1833-494A-9474-CD797E7DD958}"/>
    <cellStyle name="Millares 3 3 6 3 5" xfId="21735" xr:uid="{398A2D71-C0A8-4A68-87EB-BEF99BE541F1}"/>
    <cellStyle name="Millares 3 3 6 4" xfId="5322" xr:uid="{00000000-0005-0000-0000-0000B02C0000}"/>
    <cellStyle name="Millares 3 3 6 4 2" xfId="9699" xr:uid="{00000000-0005-0000-0000-0000B12C0000}"/>
    <cellStyle name="Millares 3 3 6 4 2 2" xfId="18452" xr:uid="{00000000-0005-0000-0000-0000B22C0000}"/>
    <cellStyle name="Millares 3 3 6 4 2 2 2" xfId="35957" xr:uid="{8B129985-457D-4C6E-A923-BFE7C4A7C045}"/>
    <cellStyle name="Millares 3 3 6 4 2 3" xfId="27205" xr:uid="{5C791E7F-86AD-4518-8981-20CD7555E1C1}"/>
    <cellStyle name="Millares 3 3 6 4 3" xfId="14076" xr:uid="{00000000-0005-0000-0000-0000B32C0000}"/>
    <cellStyle name="Millares 3 3 6 4 3 2" xfId="31581" xr:uid="{05C18748-B8C7-49DC-913A-0B4A7B2DC5C4}"/>
    <cellStyle name="Millares 3 3 6 4 4" xfId="22829" xr:uid="{4843FA80-AD80-43CA-AC79-D6E4A8314293}"/>
    <cellStyle name="Millares 3 3 6 5" xfId="7511" xr:uid="{00000000-0005-0000-0000-0000B42C0000}"/>
    <cellStyle name="Millares 3 3 6 5 2" xfId="16264" xr:uid="{00000000-0005-0000-0000-0000B52C0000}"/>
    <cellStyle name="Millares 3 3 6 5 2 2" xfId="33769" xr:uid="{4A87ED4F-43DA-464A-9264-4F9098DC8389}"/>
    <cellStyle name="Millares 3 3 6 5 3" xfId="25017" xr:uid="{F7AEE46B-8CAE-41BD-B9D5-08E56D9863B6}"/>
    <cellStyle name="Millares 3 3 6 6" xfId="11888" xr:uid="{00000000-0005-0000-0000-0000B62C0000}"/>
    <cellStyle name="Millares 3 3 6 6 2" xfId="29393" xr:uid="{CB960EDA-8E1F-4D53-9056-DC5ED53825E5}"/>
    <cellStyle name="Millares 3 3 6 7" xfId="20641" xr:uid="{BE97D8E3-E75D-40D0-9C2A-A65F72759C59}"/>
    <cellStyle name="Millares 3 3 7" xfId="3404" xr:uid="{00000000-0005-0000-0000-0000B72C0000}"/>
    <cellStyle name="Millares 3 3 7 2" xfId="4501" xr:uid="{00000000-0005-0000-0000-0000B82C0000}"/>
    <cellStyle name="Millares 3 3 7 2 2" xfId="6690" xr:uid="{00000000-0005-0000-0000-0000B92C0000}"/>
    <cellStyle name="Millares 3 3 7 2 2 2" xfId="11067" xr:uid="{00000000-0005-0000-0000-0000BA2C0000}"/>
    <cellStyle name="Millares 3 3 7 2 2 2 2" xfId="19820" xr:uid="{00000000-0005-0000-0000-0000BB2C0000}"/>
    <cellStyle name="Millares 3 3 7 2 2 2 2 2" xfId="37325" xr:uid="{90D2DD1E-E487-43A5-8825-0F93CC5A8665}"/>
    <cellStyle name="Millares 3 3 7 2 2 2 3" xfId="28573" xr:uid="{16B8DE71-913B-4B69-BDFC-E9D51FBEEE44}"/>
    <cellStyle name="Millares 3 3 7 2 2 3" xfId="15444" xr:uid="{00000000-0005-0000-0000-0000BC2C0000}"/>
    <cellStyle name="Millares 3 3 7 2 2 3 2" xfId="32949" xr:uid="{98D145A6-398E-4F6E-A3DE-7495FFB79895}"/>
    <cellStyle name="Millares 3 3 7 2 2 4" xfId="24197" xr:uid="{361C2853-9FA0-4F93-83D6-08CB8D36D96E}"/>
    <cellStyle name="Millares 3 3 7 2 3" xfId="8879" xr:uid="{00000000-0005-0000-0000-0000BD2C0000}"/>
    <cellStyle name="Millares 3 3 7 2 3 2" xfId="17632" xr:uid="{00000000-0005-0000-0000-0000BE2C0000}"/>
    <cellStyle name="Millares 3 3 7 2 3 2 2" xfId="35137" xr:uid="{36BD13AA-A1D3-4A56-A1E6-CC7F2F205DA4}"/>
    <cellStyle name="Millares 3 3 7 2 3 3" xfId="26385" xr:uid="{74EFD75A-C07C-425E-80B9-8C50DBA315A2}"/>
    <cellStyle name="Millares 3 3 7 2 4" xfId="13256" xr:uid="{00000000-0005-0000-0000-0000BF2C0000}"/>
    <cellStyle name="Millares 3 3 7 2 4 2" xfId="30761" xr:uid="{1B758EBB-A4DC-4F70-AA1E-365FC2BD3CFE}"/>
    <cellStyle name="Millares 3 3 7 2 5" xfId="22009" xr:uid="{4363E5D5-2F38-4107-B2BA-AFE37B11D2DB}"/>
    <cellStyle name="Millares 3 3 7 3" xfId="5596" xr:uid="{00000000-0005-0000-0000-0000C02C0000}"/>
    <cellStyle name="Millares 3 3 7 3 2" xfId="9973" xr:uid="{00000000-0005-0000-0000-0000C12C0000}"/>
    <cellStyle name="Millares 3 3 7 3 2 2" xfId="18726" xr:uid="{00000000-0005-0000-0000-0000C22C0000}"/>
    <cellStyle name="Millares 3 3 7 3 2 2 2" xfId="36231" xr:uid="{F88E0402-1B1A-4960-B18B-B4024EF196CB}"/>
    <cellStyle name="Millares 3 3 7 3 2 3" xfId="27479" xr:uid="{3698AF97-574B-4E72-8A54-5BCE09582492}"/>
    <cellStyle name="Millares 3 3 7 3 3" xfId="14350" xr:uid="{00000000-0005-0000-0000-0000C32C0000}"/>
    <cellStyle name="Millares 3 3 7 3 3 2" xfId="31855" xr:uid="{63E08938-789A-42E9-A83A-204ADC76F383}"/>
    <cellStyle name="Millares 3 3 7 3 4" xfId="23103" xr:uid="{594F8A5D-D152-452E-9E1D-C66C285ACABE}"/>
    <cellStyle name="Millares 3 3 7 4" xfId="7785" xr:uid="{00000000-0005-0000-0000-0000C42C0000}"/>
    <cellStyle name="Millares 3 3 7 4 2" xfId="16538" xr:uid="{00000000-0005-0000-0000-0000C52C0000}"/>
    <cellStyle name="Millares 3 3 7 4 2 2" xfId="34043" xr:uid="{5BCF2E95-B4E0-4589-BEDF-B9DBD74C536C}"/>
    <cellStyle name="Millares 3 3 7 4 3" xfId="25291" xr:uid="{3C34CD70-1ABB-4DA1-AA0F-EE632713CEC4}"/>
    <cellStyle name="Millares 3 3 7 5" xfId="12162" xr:uid="{00000000-0005-0000-0000-0000C62C0000}"/>
    <cellStyle name="Millares 3 3 7 5 2" xfId="29667" xr:uid="{3445EF3C-E26E-4419-804F-E2A838DEB06A}"/>
    <cellStyle name="Millares 3 3 7 6" xfId="20915" xr:uid="{DC08FC90-5098-4FEF-A37B-990E6BE4D00F}"/>
    <cellStyle name="Millares 3 3 8" xfId="3954" xr:uid="{00000000-0005-0000-0000-0000C72C0000}"/>
    <cellStyle name="Millares 3 3 8 2" xfId="6143" xr:uid="{00000000-0005-0000-0000-0000C82C0000}"/>
    <cellStyle name="Millares 3 3 8 2 2" xfId="10520" xr:uid="{00000000-0005-0000-0000-0000C92C0000}"/>
    <cellStyle name="Millares 3 3 8 2 2 2" xfId="19273" xr:uid="{00000000-0005-0000-0000-0000CA2C0000}"/>
    <cellStyle name="Millares 3 3 8 2 2 2 2" xfId="36778" xr:uid="{4635FD3D-3D27-487E-B05E-0306C3BE25CC}"/>
    <cellStyle name="Millares 3 3 8 2 2 3" xfId="28026" xr:uid="{6CD3249F-07EE-4634-AB42-CB7BECAAABF2}"/>
    <cellStyle name="Millares 3 3 8 2 3" xfId="14897" xr:uid="{00000000-0005-0000-0000-0000CB2C0000}"/>
    <cellStyle name="Millares 3 3 8 2 3 2" xfId="32402" xr:uid="{248A3C4C-5ECA-4149-8559-F07BD366013F}"/>
    <cellStyle name="Millares 3 3 8 2 4" xfId="23650" xr:uid="{4D6DE910-D3D6-4354-B82E-6F8F03869ADB}"/>
    <cellStyle name="Millares 3 3 8 3" xfId="8332" xr:uid="{00000000-0005-0000-0000-0000CC2C0000}"/>
    <cellStyle name="Millares 3 3 8 3 2" xfId="17085" xr:uid="{00000000-0005-0000-0000-0000CD2C0000}"/>
    <cellStyle name="Millares 3 3 8 3 2 2" xfId="34590" xr:uid="{DADB2E52-E270-4609-AD25-2918B12D0C60}"/>
    <cellStyle name="Millares 3 3 8 3 3" xfId="25838" xr:uid="{16C50129-5995-46D2-BCA1-3E45BD08FE03}"/>
    <cellStyle name="Millares 3 3 8 4" xfId="12709" xr:uid="{00000000-0005-0000-0000-0000CE2C0000}"/>
    <cellStyle name="Millares 3 3 8 4 2" xfId="30214" xr:uid="{6A370A26-EE00-44F2-975C-5FE65A8D18E6}"/>
    <cellStyle name="Millares 3 3 8 5" xfId="21462" xr:uid="{7710DE87-F43B-4C3E-A68A-E3D7FDD3B86E}"/>
    <cellStyle name="Millares 3 3 9" xfId="5049" xr:uid="{00000000-0005-0000-0000-0000CF2C0000}"/>
    <cellStyle name="Millares 3 3 9 2" xfId="9426" xr:uid="{00000000-0005-0000-0000-0000D02C0000}"/>
    <cellStyle name="Millares 3 3 9 2 2" xfId="18179" xr:uid="{00000000-0005-0000-0000-0000D12C0000}"/>
    <cellStyle name="Millares 3 3 9 2 2 2" xfId="35684" xr:uid="{0DA000D5-B6CC-43E1-906F-6D6665BC6514}"/>
    <cellStyle name="Millares 3 3 9 2 3" xfId="26932" xr:uid="{1F36BE52-98E8-4E5C-9045-151AA69664E5}"/>
    <cellStyle name="Millares 3 3 9 3" xfId="13803" xr:uid="{00000000-0005-0000-0000-0000D22C0000}"/>
    <cellStyle name="Millares 3 3 9 3 2" xfId="31308" xr:uid="{455BA438-6C21-4CB1-9989-232B39691005}"/>
    <cellStyle name="Millares 3 3 9 4" xfId="22556" xr:uid="{C4056224-D121-424B-96D4-2887A24779A2}"/>
    <cellStyle name="Millares 3 4" xfId="227" xr:uid="{00000000-0005-0000-0000-0000D32C0000}"/>
    <cellStyle name="Millares 3 4 10" xfId="11617" xr:uid="{00000000-0005-0000-0000-0000D42C0000}"/>
    <cellStyle name="Millares 3 4 10 2" xfId="29122" xr:uid="{7430EF22-1DBC-41B8-8C43-10AF88BC0C69}"/>
    <cellStyle name="Millares 3 4 11" xfId="20370" xr:uid="{39590C7B-3471-4463-B3E6-786B65832270}"/>
    <cellStyle name="Millares 3 4 2" xfId="2956" xr:uid="{00000000-0005-0000-0000-0000D52C0000}"/>
    <cellStyle name="Millares 3 4 2 2" xfId="3068" xr:uid="{00000000-0005-0000-0000-0000D62C0000}"/>
    <cellStyle name="Millares 3 4 2 2 2" xfId="3344" xr:uid="{00000000-0005-0000-0000-0000D72C0000}"/>
    <cellStyle name="Millares 3 4 2 2 2 2" xfId="3897" xr:uid="{00000000-0005-0000-0000-0000D82C0000}"/>
    <cellStyle name="Millares 3 4 2 2 2 2 2" xfId="4993" xr:uid="{00000000-0005-0000-0000-0000D92C0000}"/>
    <cellStyle name="Millares 3 4 2 2 2 2 2 2" xfId="7182" xr:uid="{00000000-0005-0000-0000-0000DA2C0000}"/>
    <cellStyle name="Millares 3 4 2 2 2 2 2 2 2" xfId="11559" xr:uid="{00000000-0005-0000-0000-0000DB2C0000}"/>
    <cellStyle name="Millares 3 4 2 2 2 2 2 2 2 2" xfId="20312" xr:uid="{00000000-0005-0000-0000-0000DC2C0000}"/>
    <cellStyle name="Millares 3 4 2 2 2 2 2 2 2 2 2" xfId="37817" xr:uid="{528CC5FB-363A-4B30-9BF9-B2E04EA1482D}"/>
    <cellStyle name="Millares 3 4 2 2 2 2 2 2 2 3" xfId="29065" xr:uid="{E5D510B6-5340-447B-984B-70BC29C9DC09}"/>
    <cellStyle name="Millares 3 4 2 2 2 2 2 2 3" xfId="15936" xr:uid="{00000000-0005-0000-0000-0000DD2C0000}"/>
    <cellStyle name="Millares 3 4 2 2 2 2 2 2 3 2" xfId="33441" xr:uid="{B0703543-095E-4A2B-B690-34C20B395688}"/>
    <cellStyle name="Millares 3 4 2 2 2 2 2 2 4" xfId="24689" xr:uid="{6C2A22FE-E074-49E2-8786-409A499A8EC3}"/>
    <cellStyle name="Millares 3 4 2 2 2 2 2 3" xfId="9371" xr:uid="{00000000-0005-0000-0000-0000DE2C0000}"/>
    <cellStyle name="Millares 3 4 2 2 2 2 2 3 2" xfId="18124" xr:uid="{00000000-0005-0000-0000-0000DF2C0000}"/>
    <cellStyle name="Millares 3 4 2 2 2 2 2 3 2 2" xfId="35629" xr:uid="{F083018C-C050-4EF3-9F2A-03E04E59DD4E}"/>
    <cellStyle name="Millares 3 4 2 2 2 2 2 3 3" xfId="26877" xr:uid="{A63D4362-AA33-4808-8552-EEC5445F29C4}"/>
    <cellStyle name="Millares 3 4 2 2 2 2 2 4" xfId="13748" xr:uid="{00000000-0005-0000-0000-0000E02C0000}"/>
    <cellStyle name="Millares 3 4 2 2 2 2 2 4 2" xfId="31253" xr:uid="{0DD31317-18D9-48E8-B084-D4543AD821F8}"/>
    <cellStyle name="Millares 3 4 2 2 2 2 2 5" xfId="22501" xr:uid="{C338F4C4-AC00-4345-A35B-46C54A2D5BD0}"/>
    <cellStyle name="Millares 3 4 2 2 2 2 3" xfId="6088" xr:uid="{00000000-0005-0000-0000-0000E12C0000}"/>
    <cellStyle name="Millares 3 4 2 2 2 2 3 2" xfId="10465" xr:uid="{00000000-0005-0000-0000-0000E22C0000}"/>
    <cellStyle name="Millares 3 4 2 2 2 2 3 2 2" xfId="19218" xr:uid="{00000000-0005-0000-0000-0000E32C0000}"/>
    <cellStyle name="Millares 3 4 2 2 2 2 3 2 2 2" xfId="36723" xr:uid="{CF73C5FA-C5ED-490C-A51D-BCEBB7853C03}"/>
    <cellStyle name="Millares 3 4 2 2 2 2 3 2 3" xfId="27971" xr:uid="{36AE4C54-BE06-4AC9-B2C8-DD3E5DFC9074}"/>
    <cellStyle name="Millares 3 4 2 2 2 2 3 3" xfId="14842" xr:uid="{00000000-0005-0000-0000-0000E42C0000}"/>
    <cellStyle name="Millares 3 4 2 2 2 2 3 3 2" xfId="32347" xr:uid="{9B5763C1-9AAF-491D-BFE2-81E6885AFDCA}"/>
    <cellStyle name="Millares 3 4 2 2 2 2 3 4" xfId="23595" xr:uid="{2000574E-AB81-47C1-A231-806FEB25350B}"/>
    <cellStyle name="Millares 3 4 2 2 2 2 4" xfId="8277" xr:uid="{00000000-0005-0000-0000-0000E52C0000}"/>
    <cellStyle name="Millares 3 4 2 2 2 2 4 2" xfId="17030" xr:uid="{00000000-0005-0000-0000-0000E62C0000}"/>
    <cellStyle name="Millares 3 4 2 2 2 2 4 2 2" xfId="34535" xr:uid="{E78EC0A2-3BFC-40FB-8A75-C5F16CAF0641}"/>
    <cellStyle name="Millares 3 4 2 2 2 2 4 3" xfId="25783" xr:uid="{7232BA82-DB31-40D7-930E-B6125180F2AD}"/>
    <cellStyle name="Millares 3 4 2 2 2 2 5" xfId="12654" xr:uid="{00000000-0005-0000-0000-0000E72C0000}"/>
    <cellStyle name="Millares 3 4 2 2 2 2 5 2" xfId="30159" xr:uid="{43AAFEAD-C13D-4783-AF18-D837CF664C7B}"/>
    <cellStyle name="Millares 3 4 2 2 2 2 6" xfId="21407" xr:uid="{9A1942DC-DF55-492B-92FE-F4709AC10E37}"/>
    <cellStyle name="Millares 3 4 2 2 2 3" xfId="4445" xr:uid="{00000000-0005-0000-0000-0000E82C0000}"/>
    <cellStyle name="Millares 3 4 2 2 2 3 2" xfId="6634" xr:uid="{00000000-0005-0000-0000-0000E92C0000}"/>
    <cellStyle name="Millares 3 4 2 2 2 3 2 2" xfId="11011" xr:uid="{00000000-0005-0000-0000-0000EA2C0000}"/>
    <cellStyle name="Millares 3 4 2 2 2 3 2 2 2" xfId="19764" xr:uid="{00000000-0005-0000-0000-0000EB2C0000}"/>
    <cellStyle name="Millares 3 4 2 2 2 3 2 2 2 2" xfId="37269" xr:uid="{B9B326C2-86DF-4AED-8885-54DE135E8E71}"/>
    <cellStyle name="Millares 3 4 2 2 2 3 2 2 3" xfId="28517" xr:uid="{616584EB-FFFC-41D0-AB42-CEE15C82366D}"/>
    <cellStyle name="Millares 3 4 2 2 2 3 2 3" xfId="15388" xr:uid="{00000000-0005-0000-0000-0000EC2C0000}"/>
    <cellStyle name="Millares 3 4 2 2 2 3 2 3 2" xfId="32893" xr:uid="{92BD76CF-BDF8-4A08-9C46-EAFB24DF8327}"/>
    <cellStyle name="Millares 3 4 2 2 2 3 2 4" xfId="24141" xr:uid="{E3D2C894-2714-4B05-A5EA-4E7C33F4AF06}"/>
    <cellStyle name="Millares 3 4 2 2 2 3 3" xfId="8823" xr:uid="{00000000-0005-0000-0000-0000ED2C0000}"/>
    <cellStyle name="Millares 3 4 2 2 2 3 3 2" xfId="17576" xr:uid="{00000000-0005-0000-0000-0000EE2C0000}"/>
    <cellStyle name="Millares 3 4 2 2 2 3 3 2 2" xfId="35081" xr:uid="{387E76A6-A6D6-42A6-AFE2-8287D3397AD6}"/>
    <cellStyle name="Millares 3 4 2 2 2 3 3 3" xfId="26329" xr:uid="{8718DB29-748A-4613-AE93-0501ED815D29}"/>
    <cellStyle name="Millares 3 4 2 2 2 3 4" xfId="13200" xr:uid="{00000000-0005-0000-0000-0000EF2C0000}"/>
    <cellStyle name="Millares 3 4 2 2 2 3 4 2" xfId="30705" xr:uid="{C0C2931E-C16E-4577-8696-E8BF93085173}"/>
    <cellStyle name="Millares 3 4 2 2 2 3 5" xfId="21953" xr:uid="{BFADEDBA-9D73-4DFA-AF9C-7D4FEC61CE62}"/>
    <cellStyle name="Millares 3 4 2 2 2 4" xfId="5540" xr:uid="{00000000-0005-0000-0000-0000F02C0000}"/>
    <cellStyle name="Millares 3 4 2 2 2 4 2" xfId="9917" xr:uid="{00000000-0005-0000-0000-0000F12C0000}"/>
    <cellStyle name="Millares 3 4 2 2 2 4 2 2" xfId="18670" xr:uid="{00000000-0005-0000-0000-0000F22C0000}"/>
    <cellStyle name="Millares 3 4 2 2 2 4 2 2 2" xfId="36175" xr:uid="{B878FF49-A271-4D81-85C8-C745B76EE7C2}"/>
    <cellStyle name="Millares 3 4 2 2 2 4 2 3" xfId="27423" xr:uid="{046D970B-B4A1-4742-A569-0BA71A797716}"/>
    <cellStyle name="Millares 3 4 2 2 2 4 3" xfId="14294" xr:uid="{00000000-0005-0000-0000-0000F32C0000}"/>
    <cellStyle name="Millares 3 4 2 2 2 4 3 2" xfId="31799" xr:uid="{82EB8BCA-E372-4339-9175-2CEFAD00E051}"/>
    <cellStyle name="Millares 3 4 2 2 2 4 4" xfId="23047" xr:uid="{D6B0B2A4-9CD9-41BB-9A3B-578D828F4227}"/>
    <cellStyle name="Millares 3 4 2 2 2 5" xfId="7729" xr:uid="{00000000-0005-0000-0000-0000F42C0000}"/>
    <cellStyle name="Millares 3 4 2 2 2 5 2" xfId="16482" xr:uid="{00000000-0005-0000-0000-0000F52C0000}"/>
    <cellStyle name="Millares 3 4 2 2 2 5 2 2" xfId="33987" xr:uid="{66BA2A18-1229-4DB8-8451-7CB0CA382F1C}"/>
    <cellStyle name="Millares 3 4 2 2 2 5 3" xfId="25235" xr:uid="{79A1B291-085A-4E0A-ABE2-91CE916BE0FD}"/>
    <cellStyle name="Millares 3 4 2 2 2 6" xfId="12106" xr:uid="{00000000-0005-0000-0000-0000F62C0000}"/>
    <cellStyle name="Millares 3 4 2 2 2 6 2" xfId="29611" xr:uid="{F0E39F05-1473-49F9-BFA4-0BAF124CF851}"/>
    <cellStyle name="Millares 3 4 2 2 2 7" xfId="20859" xr:uid="{6B1BCF93-E038-4942-8EEC-5BD54A8D1555}"/>
    <cellStyle name="Millares 3 4 2 2 3" xfId="3623" xr:uid="{00000000-0005-0000-0000-0000F72C0000}"/>
    <cellStyle name="Millares 3 4 2 2 3 2" xfId="4719" xr:uid="{00000000-0005-0000-0000-0000F82C0000}"/>
    <cellStyle name="Millares 3 4 2 2 3 2 2" xfId="6908" xr:uid="{00000000-0005-0000-0000-0000F92C0000}"/>
    <cellStyle name="Millares 3 4 2 2 3 2 2 2" xfId="11285" xr:uid="{00000000-0005-0000-0000-0000FA2C0000}"/>
    <cellStyle name="Millares 3 4 2 2 3 2 2 2 2" xfId="20038" xr:uid="{00000000-0005-0000-0000-0000FB2C0000}"/>
    <cellStyle name="Millares 3 4 2 2 3 2 2 2 2 2" xfId="37543" xr:uid="{DCE45D84-3FAF-4579-BD1E-97B2E96D9EF9}"/>
    <cellStyle name="Millares 3 4 2 2 3 2 2 2 3" xfId="28791" xr:uid="{8C19E963-51CC-443B-BCF2-69237EA05869}"/>
    <cellStyle name="Millares 3 4 2 2 3 2 2 3" xfId="15662" xr:uid="{00000000-0005-0000-0000-0000FC2C0000}"/>
    <cellStyle name="Millares 3 4 2 2 3 2 2 3 2" xfId="33167" xr:uid="{2FEA8703-3EBC-47A9-95BD-2537AB107427}"/>
    <cellStyle name="Millares 3 4 2 2 3 2 2 4" xfId="24415" xr:uid="{32D6CD3E-D2AC-4877-AE5A-7541BFE9D13B}"/>
    <cellStyle name="Millares 3 4 2 2 3 2 3" xfId="9097" xr:uid="{00000000-0005-0000-0000-0000FD2C0000}"/>
    <cellStyle name="Millares 3 4 2 2 3 2 3 2" xfId="17850" xr:uid="{00000000-0005-0000-0000-0000FE2C0000}"/>
    <cellStyle name="Millares 3 4 2 2 3 2 3 2 2" xfId="35355" xr:uid="{0B3D21EC-8EA3-4D3F-8913-56E85E279A0E}"/>
    <cellStyle name="Millares 3 4 2 2 3 2 3 3" xfId="26603" xr:uid="{336C9822-6485-4B70-AFEB-F5CA11208860}"/>
    <cellStyle name="Millares 3 4 2 2 3 2 4" xfId="13474" xr:uid="{00000000-0005-0000-0000-0000FF2C0000}"/>
    <cellStyle name="Millares 3 4 2 2 3 2 4 2" xfId="30979" xr:uid="{6C313561-93FA-4158-B47E-FFF7F57E4CC7}"/>
    <cellStyle name="Millares 3 4 2 2 3 2 5" xfId="22227" xr:uid="{B1E4E260-C2E0-4403-8000-E714D526D51D}"/>
    <cellStyle name="Millares 3 4 2 2 3 3" xfId="5814" xr:uid="{00000000-0005-0000-0000-0000002D0000}"/>
    <cellStyle name="Millares 3 4 2 2 3 3 2" xfId="10191" xr:uid="{00000000-0005-0000-0000-0000012D0000}"/>
    <cellStyle name="Millares 3 4 2 2 3 3 2 2" xfId="18944" xr:uid="{00000000-0005-0000-0000-0000022D0000}"/>
    <cellStyle name="Millares 3 4 2 2 3 3 2 2 2" xfId="36449" xr:uid="{0149C0FA-A10A-4F20-9D74-53415D974F73}"/>
    <cellStyle name="Millares 3 4 2 2 3 3 2 3" xfId="27697" xr:uid="{1176D71E-F031-4A6B-8B59-370C5010EE5E}"/>
    <cellStyle name="Millares 3 4 2 2 3 3 3" xfId="14568" xr:uid="{00000000-0005-0000-0000-0000032D0000}"/>
    <cellStyle name="Millares 3 4 2 2 3 3 3 2" xfId="32073" xr:uid="{3C02566A-1532-40B1-8649-D638134623B7}"/>
    <cellStyle name="Millares 3 4 2 2 3 3 4" xfId="23321" xr:uid="{A827B11E-52A0-4134-8A60-8D00620128DB}"/>
    <cellStyle name="Millares 3 4 2 2 3 4" xfId="8003" xr:uid="{00000000-0005-0000-0000-0000042D0000}"/>
    <cellStyle name="Millares 3 4 2 2 3 4 2" xfId="16756" xr:uid="{00000000-0005-0000-0000-0000052D0000}"/>
    <cellStyle name="Millares 3 4 2 2 3 4 2 2" xfId="34261" xr:uid="{3F9F07F1-89F5-481C-8A36-2BAC3CF848BF}"/>
    <cellStyle name="Millares 3 4 2 2 3 4 3" xfId="25509" xr:uid="{13EF6EEB-F3B8-42A7-99C8-95AEF6526D10}"/>
    <cellStyle name="Millares 3 4 2 2 3 5" xfId="12380" xr:uid="{00000000-0005-0000-0000-0000062D0000}"/>
    <cellStyle name="Millares 3 4 2 2 3 5 2" xfId="29885" xr:uid="{A381B3E4-E201-4398-A5BA-F64A52DC038B}"/>
    <cellStyle name="Millares 3 4 2 2 3 6" xfId="21133" xr:uid="{CDE7ADBC-1B7B-416C-A06A-331F83798292}"/>
    <cellStyle name="Millares 3 4 2 2 4" xfId="4171" xr:uid="{00000000-0005-0000-0000-0000072D0000}"/>
    <cellStyle name="Millares 3 4 2 2 4 2" xfId="6360" xr:uid="{00000000-0005-0000-0000-0000082D0000}"/>
    <cellStyle name="Millares 3 4 2 2 4 2 2" xfId="10737" xr:uid="{00000000-0005-0000-0000-0000092D0000}"/>
    <cellStyle name="Millares 3 4 2 2 4 2 2 2" xfId="19490" xr:uid="{00000000-0005-0000-0000-00000A2D0000}"/>
    <cellStyle name="Millares 3 4 2 2 4 2 2 2 2" xfId="36995" xr:uid="{029AA172-06E1-4EF1-9492-D6BA6AA6156B}"/>
    <cellStyle name="Millares 3 4 2 2 4 2 2 3" xfId="28243" xr:uid="{1C25A92C-C03B-49D5-9CDB-AC5844D81854}"/>
    <cellStyle name="Millares 3 4 2 2 4 2 3" xfId="15114" xr:uid="{00000000-0005-0000-0000-00000B2D0000}"/>
    <cellStyle name="Millares 3 4 2 2 4 2 3 2" xfId="32619" xr:uid="{9095E9A0-DF2A-434D-83B7-616541509B0D}"/>
    <cellStyle name="Millares 3 4 2 2 4 2 4" xfId="23867" xr:uid="{9E2EE94A-42A7-492F-A7CE-8EC25FB16A52}"/>
    <cellStyle name="Millares 3 4 2 2 4 3" xfId="8549" xr:uid="{00000000-0005-0000-0000-00000C2D0000}"/>
    <cellStyle name="Millares 3 4 2 2 4 3 2" xfId="17302" xr:uid="{00000000-0005-0000-0000-00000D2D0000}"/>
    <cellStyle name="Millares 3 4 2 2 4 3 2 2" xfId="34807" xr:uid="{D1F34AEF-58DE-49F0-B30D-D641871E3A4C}"/>
    <cellStyle name="Millares 3 4 2 2 4 3 3" xfId="26055" xr:uid="{3AE8A729-A1EE-4BA3-ABEC-7AB609EA88DA}"/>
    <cellStyle name="Millares 3 4 2 2 4 4" xfId="12926" xr:uid="{00000000-0005-0000-0000-00000E2D0000}"/>
    <cellStyle name="Millares 3 4 2 2 4 4 2" xfId="30431" xr:uid="{5519EC05-529A-4AEA-9B34-B94ACC02B057}"/>
    <cellStyle name="Millares 3 4 2 2 4 5" xfId="21679" xr:uid="{D3CDC09E-53CB-46D7-8406-C45254EC5AFB}"/>
    <cellStyle name="Millares 3 4 2 2 5" xfId="5266" xr:uid="{00000000-0005-0000-0000-00000F2D0000}"/>
    <cellStyle name="Millares 3 4 2 2 5 2" xfId="9643" xr:uid="{00000000-0005-0000-0000-0000102D0000}"/>
    <cellStyle name="Millares 3 4 2 2 5 2 2" xfId="18396" xr:uid="{00000000-0005-0000-0000-0000112D0000}"/>
    <cellStyle name="Millares 3 4 2 2 5 2 2 2" xfId="35901" xr:uid="{E9633E14-84BF-4F49-8BC2-A568277948BE}"/>
    <cellStyle name="Millares 3 4 2 2 5 2 3" xfId="27149" xr:uid="{360C352D-DB5C-4BF0-8513-DBD8C3FD3FF2}"/>
    <cellStyle name="Millares 3 4 2 2 5 3" xfId="14020" xr:uid="{00000000-0005-0000-0000-0000122D0000}"/>
    <cellStyle name="Millares 3 4 2 2 5 3 2" xfId="31525" xr:uid="{7401F393-42F0-475A-9CC9-F237D5AD8C90}"/>
    <cellStyle name="Millares 3 4 2 2 5 4" xfId="22773" xr:uid="{C5AA170B-9CF3-4729-89A5-42D3817F361C}"/>
    <cellStyle name="Millares 3 4 2 2 6" xfId="7455" xr:uid="{00000000-0005-0000-0000-0000132D0000}"/>
    <cellStyle name="Millares 3 4 2 2 6 2" xfId="16208" xr:uid="{00000000-0005-0000-0000-0000142D0000}"/>
    <cellStyle name="Millares 3 4 2 2 6 2 2" xfId="33713" xr:uid="{4F4DEFC1-569A-4666-841D-457D02CA8265}"/>
    <cellStyle name="Millares 3 4 2 2 6 3" xfId="24961" xr:uid="{281EC561-EFF3-4DBC-8CCD-6A5AF10CCE85}"/>
    <cellStyle name="Millares 3 4 2 2 7" xfId="11832" xr:uid="{00000000-0005-0000-0000-0000152D0000}"/>
    <cellStyle name="Millares 3 4 2 2 7 2" xfId="29337" xr:uid="{7EDE3958-875D-4EE5-B77A-D0B009EDC569}"/>
    <cellStyle name="Millares 3 4 2 2 8" xfId="20585" xr:uid="{0D55D549-8CF0-412D-9D14-14178F82FFBF}"/>
    <cellStyle name="Millares 3 4 2 3" xfId="3232" xr:uid="{00000000-0005-0000-0000-0000162D0000}"/>
    <cellStyle name="Millares 3 4 2 3 2" xfId="3785" xr:uid="{00000000-0005-0000-0000-0000172D0000}"/>
    <cellStyle name="Millares 3 4 2 3 2 2" xfId="4881" xr:uid="{00000000-0005-0000-0000-0000182D0000}"/>
    <cellStyle name="Millares 3 4 2 3 2 2 2" xfId="7070" xr:uid="{00000000-0005-0000-0000-0000192D0000}"/>
    <cellStyle name="Millares 3 4 2 3 2 2 2 2" xfId="11447" xr:uid="{00000000-0005-0000-0000-00001A2D0000}"/>
    <cellStyle name="Millares 3 4 2 3 2 2 2 2 2" xfId="20200" xr:uid="{00000000-0005-0000-0000-00001B2D0000}"/>
    <cellStyle name="Millares 3 4 2 3 2 2 2 2 2 2" xfId="37705" xr:uid="{16215805-D727-433B-8392-FCE67B548390}"/>
    <cellStyle name="Millares 3 4 2 3 2 2 2 2 3" xfId="28953" xr:uid="{307093C1-9920-44B8-A751-70A787C33148}"/>
    <cellStyle name="Millares 3 4 2 3 2 2 2 3" xfId="15824" xr:uid="{00000000-0005-0000-0000-00001C2D0000}"/>
    <cellStyle name="Millares 3 4 2 3 2 2 2 3 2" xfId="33329" xr:uid="{82A8615E-6008-4268-8D4B-A7A21F5A5A20}"/>
    <cellStyle name="Millares 3 4 2 3 2 2 2 4" xfId="24577" xr:uid="{F622F569-F32B-4BB5-8A06-2DF3B455A1A2}"/>
    <cellStyle name="Millares 3 4 2 3 2 2 3" xfId="9259" xr:uid="{00000000-0005-0000-0000-00001D2D0000}"/>
    <cellStyle name="Millares 3 4 2 3 2 2 3 2" xfId="18012" xr:uid="{00000000-0005-0000-0000-00001E2D0000}"/>
    <cellStyle name="Millares 3 4 2 3 2 2 3 2 2" xfId="35517" xr:uid="{6C747187-E846-4444-B9AA-29EBDA346A58}"/>
    <cellStyle name="Millares 3 4 2 3 2 2 3 3" xfId="26765" xr:uid="{0C793E67-1182-4436-A374-8FB36FD09581}"/>
    <cellStyle name="Millares 3 4 2 3 2 2 4" xfId="13636" xr:uid="{00000000-0005-0000-0000-00001F2D0000}"/>
    <cellStyle name="Millares 3 4 2 3 2 2 4 2" xfId="31141" xr:uid="{45CAE541-FF64-417F-A13C-6535E1541D83}"/>
    <cellStyle name="Millares 3 4 2 3 2 2 5" xfId="22389" xr:uid="{F9CF5E69-DB94-40B7-B6EF-F8ED6FA4AB27}"/>
    <cellStyle name="Millares 3 4 2 3 2 3" xfId="5976" xr:uid="{00000000-0005-0000-0000-0000202D0000}"/>
    <cellStyle name="Millares 3 4 2 3 2 3 2" xfId="10353" xr:uid="{00000000-0005-0000-0000-0000212D0000}"/>
    <cellStyle name="Millares 3 4 2 3 2 3 2 2" xfId="19106" xr:uid="{00000000-0005-0000-0000-0000222D0000}"/>
    <cellStyle name="Millares 3 4 2 3 2 3 2 2 2" xfId="36611" xr:uid="{1EE4D395-A61C-4BD1-B0BE-A4FEC5A50B71}"/>
    <cellStyle name="Millares 3 4 2 3 2 3 2 3" xfId="27859" xr:uid="{486D53BD-170E-4F20-B300-A1F9334E349A}"/>
    <cellStyle name="Millares 3 4 2 3 2 3 3" xfId="14730" xr:uid="{00000000-0005-0000-0000-0000232D0000}"/>
    <cellStyle name="Millares 3 4 2 3 2 3 3 2" xfId="32235" xr:uid="{19722E87-3977-4832-9383-FFF5289D87C6}"/>
    <cellStyle name="Millares 3 4 2 3 2 3 4" xfId="23483" xr:uid="{FE650792-D36F-4462-BCFF-0CE0563D7441}"/>
    <cellStyle name="Millares 3 4 2 3 2 4" xfId="8165" xr:uid="{00000000-0005-0000-0000-0000242D0000}"/>
    <cellStyle name="Millares 3 4 2 3 2 4 2" xfId="16918" xr:uid="{00000000-0005-0000-0000-0000252D0000}"/>
    <cellStyle name="Millares 3 4 2 3 2 4 2 2" xfId="34423" xr:uid="{5FC3FC16-EE37-4D08-9D73-01CD8467D09D}"/>
    <cellStyle name="Millares 3 4 2 3 2 4 3" xfId="25671" xr:uid="{B4FFFC82-44F8-4ED9-AF83-01F54ADED59F}"/>
    <cellStyle name="Millares 3 4 2 3 2 5" xfId="12542" xr:uid="{00000000-0005-0000-0000-0000262D0000}"/>
    <cellStyle name="Millares 3 4 2 3 2 5 2" xfId="30047" xr:uid="{AAF02601-3CF2-4B62-9618-2B1B7055399C}"/>
    <cellStyle name="Millares 3 4 2 3 2 6" xfId="21295" xr:uid="{AE2D3DED-4368-446A-BB9E-708B982E69D9}"/>
    <cellStyle name="Millares 3 4 2 3 3" xfId="4333" xr:uid="{00000000-0005-0000-0000-0000272D0000}"/>
    <cellStyle name="Millares 3 4 2 3 3 2" xfId="6522" xr:uid="{00000000-0005-0000-0000-0000282D0000}"/>
    <cellStyle name="Millares 3 4 2 3 3 2 2" xfId="10899" xr:uid="{00000000-0005-0000-0000-0000292D0000}"/>
    <cellStyle name="Millares 3 4 2 3 3 2 2 2" xfId="19652" xr:uid="{00000000-0005-0000-0000-00002A2D0000}"/>
    <cellStyle name="Millares 3 4 2 3 3 2 2 2 2" xfId="37157" xr:uid="{F409EAAB-EFC2-4A2C-81DA-11AB361F71C4}"/>
    <cellStyle name="Millares 3 4 2 3 3 2 2 3" xfId="28405" xr:uid="{ED3623A7-694F-46CE-9D02-7080CD07BCA8}"/>
    <cellStyle name="Millares 3 4 2 3 3 2 3" xfId="15276" xr:uid="{00000000-0005-0000-0000-00002B2D0000}"/>
    <cellStyle name="Millares 3 4 2 3 3 2 3 2" xfId="32781" xr:uid="{0B37A830-55CA-42E1-B093-D1322557EA65}"/>
    <cellStyle name="Millares 3 4 2 3 3 2 4" xfId="24029" xr:uid="{02B00508-EEA5-4D5D-9F57-C2AC2476946C}"/>
    <cellStyle name="Millares 3 4 2 3 3 3" xfId="8711" xr:uid="{00000000-0005-0000-0000-00002C2D0000}"/>
    <cellStyle name="Millares 3 4 2 3 3 3 2" xfId="17464" xr:uid="{00000000-0005-0000-0000-00002D2D0000}"/>
    <cellStyle name="Millares 3 4 2 3 3 3 2 2" xfId="34969" xr:uid="{6D1F5795-ED3A-41A6-8E9F-8D9343C09777}"/>
    <cellStyle name="Millares 3 4 2 3 3 3 3" xfId="26217" xr:uid="{A9EB98F6-53B4-431E-B20D-0D1354B94713}"/>
    <cellStyle name="Millares 3 4 2 3 3 4" xfId="13088" xr:uid="{00000000-0005-0000-0000-00002E2D0000}"/>
    <cellStyle name="Millares 3 4 2 3 3 4 2" xfId="30593" xr:uid="{A6711659-3BAA-48CA-8749-8934E3F70B0E}"/>
    <cellStyle name="Millares 3 4 2 3 3 5" xfId="21841" xr:uid="{DC88A870-EF4E-462F-99EE-2116CF25658E}"/>
    <cellStyle name="Millares 3 4 2 3 4" xfId="5428" xr:uid="{00000000-0005-0000-0000-00002F2D0000}"/>
    <cellStyle name="Millares 3 4 2 3 4 2" xfId="9805" xr:uid="{00000000-0005-0000-0000-0000302D0000}"/>
    <cellStyle name="Millares 3 4 2 3 4 2 2" xfId="18558" xr:uid="{00000000-0005-0000-0000-0000312D0000}"/>
    <cellStyle name="Millares 3 4 2 3 4 2 2 2" xfId="36063" xr:uid="{ECB4C597-F9D9-4BB4-ADDD-FBD7FF7FA502}"/>
    <cellStyle name="Millares 3 4 2 3 4 2 3" xfId="27311" xr:uid="{312ED05C-5535-4824-9B55-E912F79F8548}"/>
    <cellStyle name="Millares 3 4 2 3 4 3" xfId="14182" xr:uid="{00000000-0005-0000-0000-0000322D0000}"/>
    <cellStyle name="Millares 3 4 2 3 4 3 2" xfId="31687" xr:uid="{3F4D1317-8B60-446C-ADB6-435147A5D8B3}"/>
    <cellStyle name="Millares 3 4 2 3 4 4" xfId="22935" xr:uid="{AA73EB4F-5D97-4584-A571-209549D65276}"/>
    <cellStyle name="Millares 3 4 2 3 5" xfId="7617" xr:uid="{00000000-0005-0000-0000-0000332D0000}"/>
    <cellStyle name="Millares 3 4 2 3 5 2" xfId="16370" xr:uid="{00000000-0005-0000-0000-0000342D0000}"/>
    <cellStyle name="Millares 3 4 2 3 5 2 2" xfId="33875" xr:uid="{52504D43-279E-4A32-8E3F-BC42A4F082F3}"/>
    <cellStyle name="Millares 3 4 2 3 5 3" xfId="25123" xr:uid="{F7E25AAC-E3C3-44BE-800F-977F947A52F9}"/>
    <cellStyle name="Millares 3 4 2 3 6" xfId="11994" xr:uid="{00000000-0005-0000-0000-0000352D0000}"/>
    <cellStyle name="Millares 3 4 2 3 6 2" xfId="29499" xr:uid="{6682508E-2CCB-4465-B371-EBAE059A89C9}"/>
    <cellStyle name="Millares 3 4 2 3 7" xfId="20747" xr:uid="{55CEAE86-A054-45DD-87C2-1C6774C2900E}"/>
    <cellStyle name="Millares 3 4 2 4" xfId="3511" xr:uid="{00000000-0005-0000-0000-0000362D0000}"/>
    <cellStyle name="Millares 3 4 2 4 2" xfId="4607" xr:uid="{00000000-0005-0000-0000-0000372D0000}"/>
    <cellStyle name="Millares 3 4 2 4 2 2" xfId="6796" xr:uid="{00000000-0005-0000-0000-0000382D0000}"/>
    <cellStyle name="Millares 3 4 2 4 2 2 2" xfId="11173" xr:uid="{00000000-0005-0000-0000-0000392D0000}"/>
    <cellStyle name="Millares 3 4 2 4 2 2 2 2" xfId="19926" xr:uid="{00000000-0005-0000-0000-00003A2D0000}"/>
    <cellStyle name="Millares 3 4 2 4 2 2 2 2 2" xfId="37431" xr:uid="{489A6062-6A8D-4FD1-8E7E-9EEB77475F66}"/>
    <cellStyle name="Millares 3 4 2 4 2 2 2 3" xfId="28679" xr:uid="{05EC04CB-B697-4084-8680-99022A56B351}"/>
    <cellStyle name="Millares 3 4 2 4 2 2 3" xfId="15550" xr:uid="{00000000-0005-0000-0000-00003B2D0000}"/>
    <cellStyle name="Millares 3 4 2 4 2 2 3 2" xfId="33055" xr:uid="{DE25E2FE-9719-4211-A5CE-CFF0F68CA3EC}"/>
    <cellStyle name="Millares 3 4 2 4 2 2 4" xfId="24303" xr:uid="{411A12BE-E9A9-426D-B3CA-6CA52FD14D83}"/>
    <cellStyle name="Millares 3 4 2 4 2 3" xfId="8985" xr:uid="{00000000-0005-0000-0000-00003C2D0000}"/>
    <cellStyle name="Millares 3 4 2 4 2 3 2" xfId="17738" xr:uid="{00000000-0005-0000-0000-00003D2D0000}"/>
    <cellStyle name="Millares 3 4 2 4 2 3 2 2" xfId="35243" xr:uid="{43E3B633-2CFE-4624-808D-48D8E6409FF9}"/>
    <cellStyle name="Millares 3 4 2 4 2 3 3" xfId="26491" xr:uid="{67A47B9E-4B91-4BC7-9EC5-727350CDE229}"/>
    <cellStyle name="Millares 3 4 2 4 2 4" xfId="13362" xr:uid="{00000000-0005-0000-0000-00003E2D0000}"/>
    <cellStyle name="Millares 3 4 2 4 2 4 2" xfId="30867" xr:uid="{DF0CD2A2-2517-4867-A765-D69CA85AE7A8}"/>
    <cellStyle name="Millares 3 4 2 4 2 5" xfId="22115" xr:uid="{475E6838-6FB6-4545-88E6-6A1201078CD6}"/>
    <cellStyle name="Millares 3 4 2 4 3" xfId="5702" xr:uid="{00000000-0005-0000-0000-00003F2D0000}"/>
    <cellStyle name="Millares 3 4 2 4 3 2" xfId="10079" xr:uid="{00000000-0005-0000-0000-0000402D0000}"/>
    <cellStyle name="Millares 3 4 2 4 3 2 2" xfId="18832" xr:uid="{00000000-0005-0000-0000-0000412D0000}"/>
    <cellStyle name="Millares 3 4 2 4 3 2 2 2" xfId="36337" xr:uid="{982CA907-5658-4D42-B90D-050C1E6805B0}"/>
    <cellStyle name="Millares 3 4 2 4 3 2 3" xfId="27585" xr:uid="{8FD5998A-956D-4FC7-B74F-23A3D7F681CD}"/>
    <cellStyle name="Millares 3 4 2 4 3 3" xfId="14456" xr:uid="{00000000-0005-0000-0000-0000422D0000}"/>
    <cellStyle name="Millares 3 4 2 4 3 3 2" xfId="31961" xr:uid="{0E12AD9E-7F49-4EC8-84E6-7D310CC77D83}"/>
    <cellStyle name="Millares 3 4 2 4 3 4" xfId="23209" xr:uid="{EDC85DB8-7DA0-4178-BB39-30CE02191280}"/>
    <cellStyle name="Millares 3 4 2 4 4" xfId="7891" xr:uid="{00000000-0005-0000-0000-0000432D0000}"/>
    <cellStyle name="Millares 3 4 2 4 4 2" xfId="16644" xr:uid="{00000000-0005-0000-0000-0000442D0000}"/>
    <cellStyle name="Millares 3 4 2 4 4 2 2" xfId="34149" xr:uid="{564AED09-C63D-4A00-803A-CEE73AC60BF7}"/>
    <cellStyle name="Millares 3 4 2 4 4 3" xfId="25397" xr:uid="{2BFF5A93-E00A-44FC-A039-2992E2AEA063}"/>
    <cellStyle name="Millares 3 4 2 4 5" xfId="12268" xr:uid="{00000000-0005-0000-0000-0000452D0000}"/>
    <cellStyle name="Millares 3 4 2 4 5 2" xfId="29773" xr:uid="{943DFD4E-5520-4B73-9622-B93C9C0BE17C}"/>
    <cellStyle name="Millares 3 4 2 4 6" xfId="21021" xr:uid="{DFCB02F2-2BC6-4B42-B84D-9E7869D9F1ED}"/>
    <cellStyle name="Millares 3 4 2 5" xfId="4059" xr:uid="{00000000-0005-0000-0000-0000462D0000}"/>
    <cellStyle name="Millares 3 4 2 5 2" xfId="6248" xr:uid="{00000000-0005-0000-0000-0000472D0000}"/>
    <cellStyle name="Millares 3 4 2 5 2 2" xfId="10625" xr:uid="{00000000-0005-0000-0000-0000482D0000}"/>
    <cellStyle name="Millares 3 4 2 5 2 2 2" xfId="19378" xr:uid="{00000000-0005-0000-0000-0000492D0000}"/>
    <cellStyle name="Millares 3 4 2 5 2 2 2 2" xfId="36883" xr:uid="{AFD6BB83-E1C3-456F-8AC1-BAD8D0D12692}"/>
    <cellStyle name="Millares 3 4 2 5 2 2 3" xfId="28131" xr:uid="{E26E7114-80C5-44AF-8EA1-5008E4CC7BF0}"/>
    <cellStyle name="Millares 3 4 2 5 2 3" xfId="15002" xr:uid="{00000000-0005-0000-0000-00004A2D0000}"/>
    <cellStyle name="Millares 3 4 2 5 2 3 2" xfId="32507" xr:uid="{F862CFC4-3E9D-4F79-9232-3DD41364CEA8}"/>
    <cellStyle name="Millares 3 4 2 5 2 4" xfId="23755" xr:uid="{FFDDDB29-23F5-4A31-ADEA-315BD2AD0FEE}"/>
    <cellStyle name="Millares 3 4 2 5 3" xfId="8437" xr:uid="{00000000-0005-0000-0000-00004B2D0000}"/>
    <cellStyle name="Millares 3 4 2 5 3 2" xfId="17190" xr:uid="{00000000-0005-0000-0000-00004C2D0000}"/>
    <cellStyle name="Millares 3 4 2 5 3 2 2" xfId="34695" xr:uid="{38B34DE8-99C8-4F1F-8FA1-E628ACBCBD88}"/>
    <cellStyle name="Millares 3 4 2 5 3 3" xfId="25943" xr:uid="{07596A23-7670-493D-AA58-53802C5AC819}"/>
    <cellStyle name="Millares 3 4 2 5 4" xfId="12814" xr:uid="{00000000-0005-0000-0000-00004D2D0000}"/>
    <cellStyle name="Millares 3 4 2 5 4 2" xfId="30319" xr:uid="{CE27762B-1ABE-49F8-9BC2-F5EA1E8753E4}"/>
    <cellStyle name="Millares 3 4 2 5 5" xfId="21567" xr:uid="{C5C75512-EA1D-4B0A-8BDE-F47202910E52}"/>
    <cellStyle name="Millares 3 4 2 6" xfId="5154" xr:uid="{00000000-0005-0000-0000-00004E2D0000}"/>
    <cellStyle name="Millares 3 4 2 6 2" xfId="9531" xr:uid="{00000000-0005-0000-0000-00004F2D0000}"/>
    <cellStyle name="Millares 3 4 2 6 2 2" xfId="18284" xr:uid="{00000000-0005-0000-0000-0000502D0000}"/>
    <cellStyle name="Millares 3 4 2 6 2 2 2" xfId="35789" xr:uid="{4281489E-BF35-4D18-9402-D68A33B0B8D4}"/>
    <cellStyle name="Millares 3 4 2 6 2 3" xfId="27037" xr:uid="{C43697B8-FE1E-4CC2-958B-515119580516}"/>
    <cellStyle name="Millares 3 4 2 6 3" xfId="13908" xr:uid="{00000000-0005-0000-0000-0000512D0000}"/>
    <cellStyle name="Millares 3 4 2 6 3 2" xfId="31413" xr:uid="{BFE7FC5A-521F-44D9-8405-F780EC324AA4}"/>
    <cellStyle name="Millares 3 4 2 6 4" xfId="22661" xr:uid="{BFCE0691-D2E1-49E7-BE18-296F96ED907D}"/>
    <cellStyle name="Millares 3 4 2 7" xfId="7343" xr:uid="{00000000-0005-0000-0000-0000522D0000}"/>
    <cellStyle name="Millares 3 4 2 7 2" xfId="16096" xr:uid="{00000000-0005-0000-0000-0000532D0000}"/>
    <cellStyle name="Millares 3 4 2 7 2 2" xfId="33601" xr:uid="{CE1585B6-ED5A-492D-872A-A853222E8A04}"/>
    <cellStyle name="Millares 3 4 2 7 3" xfId="24849" xr:uid="{72C868EA-812E-4FDA-B7E2-64D23F0F8415}"/>
    <cellStyle name="Millares 3 4 2 8" xfId="11720" xr:uid="{00000000-0005-0000-0000-0000542D0000}"/>
    <cellStyle name="Millares 3 4 2 8 2" xfId="29225" xr:uid="{7F2A735B-1775-4E37-B8AA-CEA4D07EE34B}"/>
    <cellStyle name="Millares 3 4 2 9" xfId="20473" xr:uid="{0FD52D99-6252-4886-BD23-107F9EC12E21}"/>
    <cellStyle name="Millares 3 4 3" xfId="3011" xr:uid="{00000000-0005-0000-0000-0000552D0000}"/>
    <cellStyle name="Millares 3 4 3 2" xfId="3287" xr:uid="{00000000-0005-0000-0000-0000562D0000}"/>
    <cellStyle name="Millares 3 4 3 2 2" xfId="3840" xr:uid="{00000000-0005-0000-0000-0000572D0000}"/>
    <cellStyle name="Millares 3 4 3 2 2 2" xfId="4936" xr:uid="{00000000-0005-0000-0000-0000582D0000}"/>
    <cellStyle name="Millares 3 4 3 2 2 2 2" xfId="7125" xr:uid="{00000000-0005-0000-0000-0000592D0000}"/>
    <cellStyle name="Millares 3 4 3 2 2 2 2 2" xfId="11502" xr:uid="{00000000-0005-0000-0000-00005A2D0000}"/>
    <cellStyle name="Millares 3 4 3 2 2 2 2 2 2" xfId="20255" xr:uid="{00000000-0005-0000-0000-00005B2D0000}"/>
    <cellStyle name="Millares 3 4 3 2 2 2 2 2 2 2" xfId="37760" xr:uid="{51EF237A-F879-42E3-B6A6-73EACAFF8C89}"/>
    <cellStyle name="Millares 3 4 3 2 2 2 2 2 3" xfId="29008" xr:uid="{E3B07368-0DF3-4B14-B14E-4A574109D233}"/>
    <cellStyle name="Millares 3 4 3 2 2 2 2 3" xfId="15879" xr:uid="{00000000-0005-0000-0000-00005C2D0000}"/>
    <cellStyle name="Millares 3 4 3 2 2 2 2 3 2" xfId="33384" xr:uid="{D38B7DDA-668F-4C2E-9EDD-7BE01EC11C32}"/>
    <cellStyle name="Millares 3 4 3 2 2 2 2 4" xfId="24632" xr:uid="{443F5A22-E736-462D-9A7A-E3E38356BA26}"/>
    <cellStyle name="Millares 3 4 3 2 2 2 3" xfId="9314" xr:uid="{00000000-0005-0000-0000-00005D2D0000}"/>
    <cellStyle name="Millares 3 4 3 2 2 2 3 2" xfId="18067" xr:uid="{00000000-0005-0000-0000-00005E2D0000}"/>
    <cellStyle name="Millares 3 4 3 2 2 2 3 2 2" xfId="35572" xr:uid="{A99F83B5-8695-448F-97BE-402310E8AB95}"/>
    <cellStyle name="Millares 3 4 3 2 2 2 3 3" xfId="26820" xr:uid="{ED71B0F6-CDCA-4297-BFFA-20660B1368E2}"/>
    <cellStyle name="Millares 3 4 3 2 2 2 4" xfId="13691" xr:uid="{00000000-0005-0000-0000-00005F2D0000}"/>
    <cellStyle name="Millares 3 4 3 2 2 2 4 2" xfId="31196" xr:uid="{82046CF3-2ACD-43C5-AB77-9BC45BCC335E}"/>
    <cellStyle name="Millares 3 4 3 2 2 2 5" xfId="22444" xr:uid="{9632C3E3-9203-49E3-9EA9-D9950445ABA6}"/>
    <cellStyle name="Millares 3 4 3 2 2 3" xfId="6031" xr:uid="{00000000-0005-0000-0000-0000602D0000}"/>
    <cellStyle name="Millares 3 4 3 2 2 3 2" xfId="10408" xr:uid="{00000000-0005-0000-0000-0000612D0000}"/>
    <cellStyle name="Millares 3 4 3 2 2 3 2 2" xfId="19161" xr:uid="{00000000-0005-0000-0000-0000622D0000}"/>
    <cellStyle name="Millares 3 4 3 2 2 3 2 2 2" xfId="36666" xr:uid="{2582E505-3660-46B6-B36F-5C0D6926A75C}"/>
    <cellStyle name="Millares 3 4 3 2 2 3 2 3" xfId="27914" xr:uid="{4720F82E-7F40-4662-851A-0A7E6B179698}"/>
    <cellStyle name="Millares 3 4 3 2 2 3 3" xfId="14785" xr:uid="{00000000-0005-0000-0000-0000632D0000}"/>
    <cellStyle name="Millares 3 4 3 2 2 3 3 2" xfId="32290" xr:uid="{16C95049-F500-4132-B102-BB2A39633DA6}"/>
    <cellStyle name="Millares 3 4 3 2 2 3 4" xfId="23538" xr:uid="{ADFB40BB-49CC-4667-9174-8666C1BB6DE9}"/>
    <cellStyle name="Millares 3 4 3 2 2 4" xfId="8220" xr:uid="{00000000-0005-0000-0000-0000642D0000}"/>
    <cellStyle name="Millares 3 4 3 2 2 4 2" xfId="16973" xr:uid="{00000000-0005-0000-0000-0000652D0000}"/>
    <cellStyle name="Millares 3 4 3 2 2 4 2 2" xfId="34478" xr:uid="{1C918D0D-7F0D-4C6B-AAF5-2E5937E4119D}"/>
    <cellStyle name="Millares 3 4 3 2 2 4 3" xfId="25726" xr:uid="{5C0F6735-64A1-433A-8F84-4FB44D1E7541}"/>
    <cellStyle name="Millares 3 4 3 2 2 5" xfId="12597" xr:uid="{00000000-0005-0000-0000-0000662D0000}"/>
    <cellStyle name="Millares 3 4 3 2 2 5 2" xfId="30102" xr:uid="{93DFD161-ACFC-4992-B508-907A36B6488F}"/>
    <cellStyle name="Millares 3 4 3 2 2 6" xfId="21350" xr:uid="{A9278DB7-F139-4B46-867A-B4FFFE4B6252}"/>
    <cellStyle name="Millares 3 4 3 2 3" xfId="4388" xr:uid="{00000000-0005-0000-0000-0000672D0000}"/>
    <cellStyle name="Millares 3 4 3 2 3 2" xfId="6577" xr:uid="{00000000-0005-0000-0000-0000682D0000}"/>
    <cellStyle name="Millares 3 4 3 2 3 2 2" xfId="10954" xr:uid="{00000000-0005-0000-0000-0000692D0000}"/>
    <cellStyle name="Millares 3 4 3 2 3 2 2 2" xfId="19707" xr:uid="{00000000-0005-0000-0000-00006A2D0000}"/>
    <cellStyle name="Millares 3 4 3 2 3 2 2 2 2" xfId="37212" xr:uid="{0D1F8636-71F2-4BDD-992F-BC02DC077B62}"/>
    <cellStyle name="Millares 3 4 3 2 3 2 2 3" xfId="28460" xr:uid="{BBFBE781-BE79-4230-848D-A9663BEA0718}"/>
    <cellStyle name="Millares 3 4 3 2 3 2 3" xfId="15331" xr:uid="{00000000-0005-0000-0000-00006B2D0000}"/>
    <cellStyle name="Millares 3 4 3 2 3 2 3 2" xfId="32836" xr:uid="{39450FF6-C7AF-41A3-A841-C3A3C95EB388}"/>
    <cellStyle name="Millares 3 4 3 2 3 2 4" xfId="24084" xr:uid="{EEB22B38-EC2A-4625-B7E8-D1868B655172}"/>
    <cellStyle name="Millares 3 4 3 2 3 3" xfId="8766" xr:uid="{00000000-0005-0000-0000-00006C2D0000}"/>
    <cellStyle name="Millares 3 4 3 2 3 3 2" xfId="17519" xr:uid="{00000000-0005-0000-0000-00006D2D0000}"/>
    <cellStyle name="Millares 3 4 3 2 3 3 2 2" xfId="35024" xr:uid="{02FD3750-2926-4305-A050-D7AE9E1E4C31}"/>
    <cellStyle name="Millares 3 4 3 2 3 3 3" xfId="26272" xr:uid="{47CFB4B0-659D-4597-B312-8D120B405ED9}"/>
    <cellStyle name="Millares 3 4 3 2 3 4" xfId="13143" xr:uid="{00000000-0005-0000-0000-00006E2D0000}"/>
    <cellStyle name="Millares 3 4 3 2 3 4 2" xfId="30648" xr:uid="{BEE9E10E-AE47-4608-A803-174D59D9AEE5}"/>
    <cellStyle name="Millares 3 4 3 2 3 5" xfId="21896" xr:uid="{AC99918F-9F50-4176-BB18-92F20704082A}"/>
    <cellStyle name="Millares 3 4 3 2 4" xfId="5483" xr:uid="{00000000-0005-0000-0000-00006F2D0000}"/>
    <cellStyle name="Millares 3 4 3 2 4 2" xfId="9860" xr:uid="{00000000-0005-0000-0000-0000702D0000}"/>
    <cellStyle name="Millares 3 4 3 2 4 2 2" xfId="18613" xr:uid="{00000000-0005-0000-0000-0000712D0000}"/>
    <cellStyle name="Millares 3 4 3 2 4 2 2 2" xfId="36118" xr:uid="{A8E502E4-B7B1-4C38-9EBE-C26345E6E7CA}"/>
    <cellStyle name="Millares 3 4 3 2 4 2 3" xfId="27366" xr:uid="{B2B35E62-806D-4ABD-975B-4BAEB351814D}"/>
    <cellStyle name="Millares 3 4 3 2 4 3" xfId="14237" xr:uid="{00000000-0005-0000-0000-0000722D0000}"/>
    <cellStyle name="Millares 3 4 3 2 4 3 2" xfId="31742" xr:uid="{1BF4F42A-E220-403D-AE0A-11D47614D607}"/>
    <cellStyle name="Millares 3 4 3 2 4 4" xfId="22990" xr:uid="{CCADE357-0F4A-43D7-90A0-C4B49F4FE619}"/>
    <cellStyle name="Millares 3 4 3 2 5" xfId="7672" xr:uid="{00000000-0005-0000-0000-0000732D0000}"/>
    <cellStyle name="Millares 3 4 3 2 5 2" xfId="16425" xr:uid="{00000000-0005-0000-0000-0000742D0000}"/>
    <cellStyle name="Millares 3 4 3 2 5 2 2" xfId="33930" xr:uid="{BA160EEB-DE28-492B-8F46-A67F98813303}"/>
    <cellStyle name="Millares 3 4 3 2 5 3" xfId="25178" xr:uid="{C9ADB41F-902E-4BBD-9174-E5D9E8D583D5}"/>
    <cellStyle name="Millares 3 4 3 2 6" xfId="12049" xr:uid="{00000000-0005-0000-0000-0000752D0000}"/>
    <cellStyle name="Millares 3 4 3 2 6 2" xfId="29554" xr:uid="{5D486FDC-DD80-46D1-AA8E-5B6E37192D5F}"/>
    <cellStyle name="Millares 3 4 3 2 7" xfId="20802" xr:uid="{CDECFDEA-A886-43E9-93D0-41510CA3CEC7}"/>
    <cellStyle name="Millares 3 4 3 3" xfId="3566" xr:uid="{00000000-0005-0000-0000-0000762D0000}"/>
    <cellStyle name="Millares 3 4 3 3 2" xfId="4662" xr:uid="{00000000-0005-0000-0000-0000772D0000}"/>
    <cellStyle name="Millares 3 4 3 3 2 2" xfId="6851" xr:uid="{00000000-0005-0000-0000-0000782D0000}"/>
    <cellStyle name="Millares 3 4 3 3 2 2 2" xfId="11228" xr:uid="{00000000-0005-0000-0000-0000792D0000}"/>
    <cellStyle name="Millares 3 4 3 3 2 2 2 2" xfId="19981" xr:uid="{00000000-0005-0000-0000-00007A2D0000}"/>
    <cellStyle name="Millares 3 4 3 3 2 2 2 2 2" xfId="37486" xr:uid="{F692D02E-D87A-456D-87A4-E2AF2677B721}"/>
    <cellStyle name="Millares 3 4 3 3 2 2 2 3" xfId="28734" xr:uid="{196706BF-7A8F-41D3-AEB7-ED222536CC42}"/>
    <cellStyle name="Millares 3 4 3 3 2 2 3" xfId="15605" xr:uid="{00000000-0005-0000-0000-00007B2D0000}"/>
    <cellStyle name="Millares 3 4 3 3 2 2 3 2" xfId="33110" xr:uid="{0032C437-2DB3-47E8-8C9C-ED6C6FE281F4}"/>
    <cellStyle name="Millares 3 4 3 3 2 2 4" xfId="24358" xr:uid="{93956F86-3850-4385-874B-B5F90E27001C}"/>
    <cellStyle name="Millares 3 4 3 3 2 3" xfId="9040" xr:uid="{00000000-0005-0000-0000-00007C2D0000}"/>
    <cellStyle name="Millares 3 4 3 3 2 3 2" xfId="17793" xr:uid="{00000000-0005-0000-0000-00007D2D0000}"/>
    <cellStyle name="Millares 3 4 3 3 2 3 2 2" xfId="35298" xr:uid="{C33F19FF-66F8-41BA-80E6-C0BD41B88AA4}"/>
    <cellStyle name="Millares 3 4 3 3 2 3 3" xfId="26546" xr:uid="{B364C27F-161C-4969-9781-2AD52D84D4C4}"/>
    <cellStyle name="Millares 3 4 3 3 2 4" xfId="13417" xr:uid="{00000000-0005-0000-0000-00007E2D0000}"/>
    <cellStyle name="Millares 3 4 3 3 2 4 2" xfId="30922" xr:uid="{6CA97858-A6E4-4BF3-8291-2E9F34D06E8E}"/>
    <cellStyle name="Millares 3 4 3 3 2 5" xfId="22170" xr:uid="{AC3E198D-082D-4789-B50A-F656C731D278}"/>
    <cellStyle name="Millares 3 4 3 3 3" xfId="5757" xr:uid="{00000000-0005-0000-0000-00007F2D0000}"/>
    <cellStyle name="Millares 3 4 3 3 3 2" xfId="10134" xr:uid="{00000000-0005-0000-0000-0000802D0000}"/>
    <cellStyle name="Millares 3 4 3 3 3 2 2" xfId="18887" xr:uid="{00000000-0005-0000-0000-0000812D0000}"/>
    <cellStyle name="Millares 3 4 3 3 3 2 2 2" xfId="36392" xr:uid="{BBC6FC46-B60B-4D8D-9FC2-4843AE0A97F6}"/>
    <cellStyle name="Millares 3 4 3 3 3 2 3" xfId="27640" xr:uid="{911A731E-199F-4056-8681-0EB968A2E874}"/>
    <cellStyle name="Millares 3 4 3 3 3 3" xfId="14511" xr:uid="{00000000-0005-0000-0000-0000822D0000}"/>
    <cellStyle name="Millares 3 4 3 3 3 3 2" xfId="32016" xr:uid="{D592B9A4-F64B-4658-81E0-6DC201CDB5BF}"/>
    <cellStyle name="Millares 3 4 3 3 3 4" xfId="23264" xr:uid="{C349F4DA-4D3E-44C6-90CB-1D87D9FA979A}"/>
    <cellStyle name="Millares 3 4 3 3 4" xfId="7946" xr:uid="{00000000-0005-0000-0000-0000832D0000}"/>
    <cellStyle name="Millares 3 4 3 3 4 2" xfId="16699" xr:uid="{00000000-0005-0000-0000-0000842D0000}"/>
    <cellStyle name="Millares 3 4 3 3 4 2 2" xfId="34204" xr:uid="{443E6091-7F1A-439C-B129-99BBA6ADC6FC}"/>
    <cellStyle name="Millares 3 4 3 3 4 3" xfId="25452" xr:uid="{53F792D0-7E5C-4713-B20E-242CE8B52D9D}"/>
    <cellStyle name="Millares 3 4 3 3 5" xfId="12323" xr:uid="{00000000-0005-0000-0000-0000852D0000}"/>
    <cellStyle name="Millares 3 4 3 3 5 2" xfId="29828" xr:uid="{9BEB6109-FC8A-4782-A948-03E427EF72D4}"/>
    <cellStyle name="Millares 3 4 3 3 6" xfId="21076" xr:uid="{FE8D7A8F-204E-4D4F-9D5E-366FF1D902E3}"/>
    <cellStyle name="Millares 3 4 3 4" xfId="4114" xr:uid="{00000000-0005-0000-0000-0000862D0000}"/>
    <cellStyle name="Millares 3 4 3 4 2" xfId="6303" xr:uid="{00000000-0005-0000-0000-0000872D0000}"/>
    <cellStyle name="Millares 3 4 3 4 2 2" xfId="10680" xr:uid="{00000000-0005-0000-0000-0000882D0000}"/>
    <cellStyle name="Millares 3 4 3 4 2 2 2" xfId="19433" xr:uid="{00000000-0005-0000-0000-0000892D0000}"/>
    <cellStyle name="Millares 3 4 3 4 2 2 2 2" xfId="36938" xr:uid="{453CB429-F797-4405-B6D5-F6F95898A502}"/>
    <cellStyle name="Millares 3 4 3 4 2 2 3" xfId="28186" xr:uid="{0C72923C-53A2-489B-993B-655CA98CE8D9}"/>
    <cellStyle name="Millares 3 4 3 4 2 3" xfId="15057" xr:uid="{00000000-0005-0000-0000-00008A2D0000}"/>
    <cellStyle name="Millares 3 4 3 4 2 3 2" xfId="32562" xr:uid="{7E22166E-3209-41F3-97DE-E1E6AD9CBD05}"/>
    <cellStyle name="Millares 3 4 3 4 2 4" xfId="23810" xr:uid="{779A69EC-AE87-4BB4-B52D-754F1B355184}"/>
    <cellStyle name="Millares 3 4 3 4 3" xfId="8492" xr:uid="{00000000-0005-0000-0000-00008B2D0000}"/>
    <cellStyle name="Millares 3 4 3 4 3 2" xfId="17245" xr:uid="{00000000-0005-0000-0000-00008C2D0000}"/>
    <cellStyle name="Millares 3 4 3 4 3 2 2" xfId="34750" xr:uid="{C666AD8B-C56B-4F3C-A60E-6A7B4A4F0492}"/>
    <cellStyle name="Millares 3 4 3 4 3 3" xfId="25998" xr:uid="{18F55B9E-C961-446A-B99A-C8F6DC473E89}"/>
    <cellStyle name="Millares 3 4 3 4 4" xfId="12869" xr:uid="{00000000-0005-0000-0000-00008D2D0000}"/>
    <cellStyle name="Millares 3 4 3 4 4 2" xfId="30374" xr:uid="{E272450F-2F2C-4E3A-95A2-3A1168C7B850}"/>
    <cellStyle name="Millares 3 4 3 4 5" xfId="21622" xr:uid="{46619858-C45B-467D-980A-2537CC8273EA}"/>
    <cellStyle name="Millares 3 4 3 5" xfId="5209" xr:uid="{00000000-0005-0000-0000-00008E2D0000}"/>
    <cellStyle name="Millares 3 4 3 5 2" xfId="9586" xr:uid="{00000000-0005-0000-0000-00008F2D0000}"/>
    <cellStyle name="Millares 3 4 3 5 2 2" xfId="18339" xr:uid="{00000000-0005-0000-0000-0000902D0000}"/>
    <cellStyle name="Millares 3 4 3 5 2 2 2" xfId="35844" xr:uid="{45CA22F2-5248-4F34-A10A-8ADAE9C99819}"/>
    <cellStyle name="Millares 3 4 3 5 2 3" xfId="27092" xr:uid="{84A94E46-862B-47DA-9E08-EB400746170E}"/>
    <cellStyle name="Millares 3 4 3 5 3" xfId="13963" xr:uid="{00000000-0005-0000-0000-0000912D0000}"/>
    <cellStyle name="Millares 3 4 3 5 3 2" xfId="31468" xr:uid="{4EBDF3C8-06B4-4339-8BB2-568D0A505B8B}"/>
    <cellStyle name="Millares 3 4 3 5 4" xfId="22716" xr:uid="{0930768D-8D4E-4007-9AE7-6C2D8790109A}"/>
    <cellStyle name="Millares 3 4 3 6" xfId="7398" xr:uid="{00000000-0005-0000-0000-0000922D0000}"/>
    <cellStyle name="Millares 3 4 3 6 2" xfId="16151" xr:uid="{00000000-0005-0000-0000-0000932D0000}"/>
    <cellStyle name="Millares 3 4 3 6 2 2" xfId="33656" xr:uid="{F9578A17-8708-4E7D-A97E-90390225BC25}"/>
    <cellStyle name="Millares 3 4 3 6 3" xfId="24904" xr:uid="{80231DB5-32B5-4653-B41D-32696BEAF31F}"/>
    <cellStyle name="Millares 3 4 3 7" xfId="11775" xr:uid="{00000000-0005-0000-0000-0000942D0000}"/>
    <cellStyle name="Millares 3 4 3 7 2" xfId="29280" xr:uid="{6709EDA2-B391-491F-BAF7-0C59C6A2BD2E}"/>
    <cellStyle name="Millares 3 4 3 8" xfId="20528" xr:uid="{11C44A63-7B88-40C8-9818-81C130B58F11}"/>
    <cellStyle name="Millares 3 4 4" xfId="2898" xr:uid="{00000000-0005-0000-0000-0000952D0000}"/>
    <cellStyle name="Millares 3 4 4 2" xfId="3177" xr:uid="{00000000-0005-0000-0000-0000962D0000}"/>
    <cellStyle name="Millares 3 4 4 2 2" xfId="3730" xr:uid="{00000000-0005-0000-0000-0000972D0000}"/>
    <cellStyle name="Millares 3 4 4 2 2 2" xfId="4826" xr:uid="{00000000-0005-0000-0000-0000982D0000}"/>
    <cellStyle name="Millares 3 4 4 2 2 2 2" xfId="7015" xr:uid="{00000000-0005-0000-0000-0000992D0000}"/>
    <cellStyle name="Millares 3 4 4 2 2 2 2 2" xfId="11392" xr:uid="{00000000-0005-0000-0000-00009A2D0000}"/>
    <cellStyle name="Millares 3 4 4 2 2 2 2 2 2" xfId="20145" xr:uid="{00000000-0005-0000-0000-00009B2D0000}"/>
    <cellStyle name="Millares 3 4 4 2 2 2 2 2 2 2" xfId="37650" xr:uid="{3AB862C5-51B9-4202-9CED-69308BC6A3E2}"/>
    <cellStyle name="Millares 3 4 4 2 2 2 2 2 3" xfId="28898" xr:uid="{2C3DFC1C-D2B4-4DC5-9E2F-5BBC8371474F}"/>
    <cellStyle name="Millares 3 4 4 2 2 2 2 3" xfId="15769" xr:uid="{00000000-0005-0000-0000-00009C2D0000}"/>
    <cellStyle name="Millares 3 4 4 2 2 2 2 3 2" xfId="33274" xr:uid="{87D0F243-A6E3-4A16-B247-54BA133C1166}"/>
    <cellStyle name="Millares 3 4 4 2 2 2 2 4" xfId="24522" xr:uid="{F65DDFDF-124A-4622-BD8C-C183A3581E94}"/>
    <cellStyle name="Millares 3 4 4 2 2 2 3" xfId="9204" xr:uid="{00000000-0005-0000-0000-00009D2D0000}"/>
    <cellStyle name="Millares 3 4 4 2 2 2 3 2" xfId="17957" xr:uid="{00000000-0005-0000-0000-00009E2D0000}"/>
    <cellStyle name="Millares 3 4 4 2 2 2 3 2 2" xfId="35462" xr:uid="{CAC40B0B-9198-4250-95A8-1C729191F9C3}"/>
    <cellStyle name="Millares 3 4 4 2 2 2 3 3" xfId="26710" xr:uid="{16A9ED8C-6106-4851-8FD9-6A4EFB7F3E9C}"/>
    <cellStyle name="Millares 3 4 4 2 2 2 4" xfId="13581" xr:uid="{00000000-0005-0000-0000-00009F2D0000}"/>
    <cellStyle name="Millares 3 4 4 2 2 2 4 2" xfId="31086" xr:uid="{96493FD5-A68A-453D-80F6-C073FA6D31AB}"/>
    <cellStyle name="Millares 3 4 4 2 2 2 5" xfId="22334" xr:uid="{010DFFD9-5143-4FE3-80D0-4F653ECD9760}"/>
    <cellStyle name="Millares 3 4 4 2 2 3" xfId="5921" xr:uid="{00000000-0005-0000-0000-0000A02D0000}"/>
    <cellStyle name="Millares 3 4 4 2 2 3 2" xfId="10298" xr:uid="{00000000-0005-0000-0000-0000A12D0000}"/>
    <cellStyle name="Millares 3 4 4 2 2 3 2 2" xfId="19051" xr:uid="{00000000-0005-0000-0000-0000A22D0000}"/>
    <cellStyle name="Millares 3 4 4 2 2 3 2 2 2" xfId="36556" xr:uid="{19D31514-0898-4BDF-8C59-DDF6C2054C75}"/>
    <cellStyle name="Millares 3 4 4 2 2 3 2 3" xfId="27804" xr:uid="{02A369DA-B27F-45E5-9AB9-D7F35A6FF268}"/>
    <cellStyle name="Millares 3 4 4 2 2 3 3" xfId="14675" xr:uid="{00000000-0005-0000-0000-0000A32D0000}"/>
    <cellStyle name="Millares 3 4 4 2 2 3 3 2" xfId="32180" xr:uid="{9811F56C-5502-480E-B7AD-8FC20F6EB75A}"/>
    <cellStyle name="Millares 3 4 4 2 2 3 4" xfId="23428" xr:uid="{B665606F-CB59-4B78-8C5C-B8574DB69B96}"/>
    <cellStyle name="Millares 3 4 4 2 2 4" xfId="8110" xr:uid="{00000000-0005-0000-0000-0000A42D0000}"/>
    <cellStyle name="Millares 3 4 4 2 2 4 2" xfId="16863" xr:uid="{00000000-0005-0000-0000-0000A52D0000}"/>
    <cellStyle name="Millares 3 4 4 2 2 4 2 2" xfId="34368" xr:uid="{C5F6E1AA-FC42-4DF8-806B-5344F40BB7C5}"/>
    <cellStyle name="Millares 3 4 4 2 2 4 3" xfId="25616" xr:uid="{3047E4BE-E19F-4BAE-9759-F8690869E6CD}"/>
    <cellStyle name="Millares 3 4 4 2 2 5" xfId="12487" xr:uid="{00000000-0005-0000-0000-0000A62D0000}"/>
    <cellStyle name="Millares 3 4 4 2 2 5 2" xfId="29992" xr:uid="{0E9F0289-12D1-4B18-A53B-22BFA41D08FE}"/>
    <cellStyle name="Millares 3 4 4 2 2 6" xfId="21240" xr:uid="{32E4C344-C5EE-454D-BAFC-093567D742C6}"/>
    <cellStyle name="Millares 3 4 4 2 3" xfId="4278" xr:uid="{00000000-0005-0000-0000-0000A72D0000}"/>
    <cellStyle name="Millares 3 4 4 2 3 2" xfId="6467" xr:uid="{00000000-0005-0000-0000-0000A82D0000}"/>
    <cellStyle name="Millares 3 4 4 2 3 2 2" xfId="10844" xr:uid="{00000000-0005-0000-0000-0000A92D0000}"/>
    <cellStyle name="Millares 3 4 4 2 3 2 2 2" xfId="19597" xr:uid="{00000000-0005-0000-0000-0000AA2D0000}"/>
    <cellStyle name="Millares 3 4 4 2 3 2 2 2 2" xfId="37102" xr:uid="{C214B43B-8F14-4768-82E7-6BE4CE468560}"/>
    <cellStyle name="Millares 3 4 4 2 3 2 2 3" xfId="28350" xr:uid="{C477E200-065D-4959-9533-C47C3883B8EF}"/>
    <cellStyle name="Millares 3 4 4 2 3 2 3" xfId="15221" xr:uid="{00000000-0005-0000-0000-0000AB2D0000}"/>
    <cellStyle name="Millares 3 4 4 2 3 2 3 2" xfId="32726" xr:uid="{71A57C76-8BE5-42B3-B532-FF3E4268B410}"/>
    <cellStyle name="Millares 3 4 4 2 3 2 4" xfId="23974" xr:uid="{53DAF357-8961-4973-9964-56F2DB4ED582}"/>
    <cellStyle name="Millares 3 4 4 2 3 3" xfId="8656" xr:uid="{00000000-0005-0000-0000-0000AC2D0000}"/>
    <cellStyle name="Millares 3 4 4 2 3 3 2" xfId="17409" xr:uid="{00000000-0005-0000-0000-0000AD2D0000}"/>
    <cellStyle name="Millares 3 4 4 2 3 3 2 2" xfId="34914" xr:uid="{E6BBC970-F002-4FE0-B9CB-14A6E0D17AC2}"/>
    <cellStyle name="Millares 3 4 4 2 3 3 3" xfId="26162" xr:uid="{090BDE47-4D2A-4288-AC3D-DECF7F7895AE}"/>
    <cellStyle name="Millares 3 4 4 2 3 4" xfId="13033" xr:uid="{00000000-0005-0000-0000-0000AE2D0000}"/>
    <cellStyle name="Millares 3 4 4 2 3 4 2" xfId="30538" xr:uid="{9008C4C9-D372-4410-9E7B-C082DD9309FD}"/>
    <cellStyle name="Millares 3 4 4 2 3 5" xfId="21786" xr:uid="{D39C4466-030F-4A5A-9677-88719A7ECC13}"/>
    <cellStyle name="Millares 3 4 4 2 4" xfId="5373" xr:uid="{00000000-0005-0000-0000-0000AF2D0000}"/>
    <cellStyle name="Millares 3 4 4 2 4 2" xfId="9750" xr:uid="{00000000-0005-0000-0000-0000B02D0000}"/>
    <cellStyle name="Millares 3 4 4 2 4 2 2" xfId="18503" xr:uid="{00000000-0005-0000-0000-0000B12D0000}"/>
    <cellStyle name="Millares 3 4 4 2 4 2 2 2" xfId="36008" xr:uid="{3070B303-9C3D-4371-B162-1D7DCCD57927}"/>
    <cellStyle name="Millares 3 4 4 2 4 2 3" xfId="27256" xr:uid="{59E6710E-DF40-447C-9E52-8B5AD9925F3E}"/>
    <cellStyle name="Millares 3 4 4 2 4 3" xfId="14127" xr:uid="{00000000-0005-0000-0000-0000B22D0000}"/>
    <cellStyle name="Millares 3 4 4 2 4 3 2" xfId="31632" xr:uid="{969905F5-7150-41C1-A52B-1B772764002C}"/>
    <cellStyle name="Millares 3 4 4 2 4 4" xfId="22880" xr:uid="{026F1B32-0AC0-4F76-ADBA-78D318374C6E}"/>
    <cellStyle name="Millares 3 4 4 2 5" xfId="7562" xr:uid="{00000000-0005-0000-0000-0000B32D0000}"/>
    <cellStyle name="Millares 3 4 4 2 5 2" xfId="16315" xr:uid="{00000000-0005-0000-0000-0000B42D0000}"/>
    <cellStyle name="Millares 3 4 4 2 5 2 2" xfId="33820" xr:uid="{01DB2118-5AB3-478F-8FC6-C68D9A2A3E63}"/>
    <cellStyle name="Millares 3 4 4 2 5 3" xfId="25068" xr:uid="{5BC6736F-5D02-4AB6-A021-D7162EF6D304}"/>
    <cellStyle name="Millares 3 4 4 2 6" xfId="11939" xr:uid="{00000000-0005-0000-0000-0000B52D0000}"/>
    <cellStyle name="Millares 3 4 4 2 6 2" xfId="29444" xr:uid="{5C657D37-C4B2-404E-A6D8-25BF942AE742}"/>
    <cellStyle name="Millares 3 4 4 2 7" xfId="20692" xr:uid="{CD173EE8-8F6D-438A-A938-0403D2C55C1F}"/>
    <cellStyle name="Millares 3 4 4 3" xfId="3456" xr:uid="{00000000-0005-0000-0000-0000B62D0000}"/>
    <cellStyle name="Millares 3 4 4 3 2" xfId="4552" xr:uid="{00000000-0005-0000-0000-0000B72D0000}"/>
    <cellStyle name="Millares 3 4 4 3 2 2" xfId="6741" xr:uid="{00000000-0005-0000-0000-0000B82D0000}"/>
    <cellStyle name="Millares 3 4 4 3 2 2 2" xfId="11118" xr:uid="{00000000-0005-0000-0000-0000B92D0000}"/>
    <cellStyle name="Millares 3 4 4 3 2 2 2 2" xfId="19871" xr:uid="{00000000-0005-0000-0000-0000BA2D0000}"/>
    <cellStyle name="Millares 3 4 4 3 2 2 2 2 2" xfId="37376" xr:uid="{AA4179AD-C1F2-4F31-92EC-BF10C059B4FB}"/>
    <cellStyle name="Millares 3 4 4 3 2 2 2 3" xfId="28624" xr:uid="{14BA1525-B44A-46AE-83D8-B3467428CEA4}"/>
    <cellStyle name="Millares 3 4 4 3 2 2 3" xfId="15495" xr:uid="{00000000-0005-0000-0000-0000BB2D0000}"/>
    <cellStyle name="Millares 3 4 4 3 2 2 3 2" xfId="33000" xr:uid="{978841C5-70A4-4845-B92B-7E2C4F1F2020}"/>
    <cellStyle name="Millares 3 4 4 3 2 2 4" xfId="24248" xr:uid="{2845799F-93AF-4234-A2DB-117B73C37301}"/>
    <cellStyle name="Millares 3 4 4 3 2 3" xfId="8930" xr:uid="{00000000-0005-0000-0000-0000BC2D0000}"/>
    <cellStyle name="Millares 3 4 4 3 2 3 2" xfId="17683" xr:uid="{00000000-0005-0000-0000-0000BD2D0000}"/>
    <cellStyle name="Millares 3 4 4 3 2 3 2 2" xfId="35188" xr:uid="{D0DBDCCF-B3A7-4BB3-B103-F9E379C9713A}"/>
    <cellStyle name="Millares 3 4 4 3 2 3 3" xfId="26436" xr:uid="{4B6B77E0-F25F-445F-9D00-D7106E97770D}"/>
    <cellStyle name="Millares 3 4 4 3 2 4" xfId="13307" xr:uid="{00000000-0005-0000-0000-0000BE2D0000}"/>
    <cellStyle name="Millares 3 4 4 3 2 4 2" xfId="30812" xr:uid="{54211202-D5C2-46CA-9917-A6ABE9F0CB45}"/>
    <cellStyle name="Millares 3 4 4 3 2 5" xfId="22060" xr:uid="{04FD569E-0A1A-4DCF-9A9B-0CE233891BF9}"/>
    <cellStyle name="Millares 3 4 4 3 3" xfId="5647" xr:uid="{00000000-0005-0000-0000-0000BF2D0000}"/>
    <cellStyle name="Millares 3 4 4 3 3 2" xfId="10024" xr:uid="{00000000-0005-0000-0000-0000C02D0000}"/>
    <cellStyle name="Millares 3 4 4 3 3 2 2" xfId="18777" xr:uid="{00000000-0005-0000-0000-0000C12D0000}"/>
    <cellStyle name="Millares 3 4 4 3 3 2 2 2" xfId="36282" xr:uid="{EA7351B2-A460-4E57-9054-21E63490F833}"/>
    <cellStyle name="Millares 3 4 4 3 3 2 3" xfId="27530" xr:uid="{21FB8F2C-78B1-4CED-8FDF-C8B2B54EA991}"/>
    <cellStyle name="Millares 3 4 4 3 3 3" xfId="14401" xr:uid="{00000000-0005-0000-0000-0000C22D0000}"/>
    <cellStyle name="Millares 3 4 4 3 3 3 2" xfId="31906" xr:uid="{E90471B4-F3D2-40E5-A4C9-F6741FF0076A}"/>
    <cellStyle name="Millares 3 4 4 3 3 4" xfId="23154" xr:uid="{1AC26F13-6CB3-46C2-AE9C-5CD5F7D60E03}"/>
    <cellStyle name="Millares 3 4 4 3 4" xfId="7836" xr:uid="{00000000-0005-0000-0000-0000C32D0000}"/>
    <cellStyle name="Millares 3 4 4 3 4 2" xfId="16589" xr:uid="{00000000-0005-0000-0000-0000C42D0000}"/>
    <cellStyle name="Millares 3 4 4 3 4 2 2" xfId="34094" xr:uid="{54CA796C-D8A7-42BE-8D5C-81670D48029A}"/>
    <cellStyle name="Millares 3 4 4 3 4 3" xfId="25342" xr:uid="{3D6EE31C-E470-47A3-8037-B37230DFFFDA}"/>
    <cellStyle name="Millares 3 4 4 3 5" xfId="12213" xr:uid="{00000000-0005-0000-0000-0000C52D0000}"/>
    <cellStyle name="Millares 3 4 4 3 5 2" xfId="29718" xr:uid="{94DC2A01-F36F-4E41-8797-5D19772729FA}"/>
    <cellStyle name="Millares 3 4 4 3 6" xfId="20966" xr:uid="{8E9D2C0C-09CB-4615-8CA0-51429E7C1425}"/>
    <cellStyle name="Millares 3 4 4 4" xfId="4004" xr:uid="{00000000-0005-0000-0000-0000C62D0000}"/>
    <cellStyle name="Millares 3 4 4 4 2" xfId="6193" xr:uid="{00000000-0005-0000-0000-0000C72D0000}"/>
    <cellStyle name="Millares 3 4 4 4 2 2" xfId="10570" xr:uid="{00000000-0005-0000-0000-0000C82D0000}"/>
    <cellStyle name="Millares 3 4 4 4 2 2 2" xfId="19323" xr:uid="{00000000-0005-0000-0000-0000C92D0000}"/>
    <cellStyle name="Millares 3 4 4 4 2 2 2 2" xfId="36828" xr:uid="{CC35EF97-BC57-4B8A-8D36-27D94EA30980}"/>
    <cellStyle name="Millares 3 4 4 4 2 2 3" xfId="28076" xr:uid="{7AE005DE-5249-4129-AAC3-285B888CDF35}"/>
    <cellStyle name="Millares 3 4 4 4 2 3" xfId="14947" xr:uid="{00000000-0005-0000-0000-0000CA2D0000}"/>
    <cellStyle name="Millares 3 4 4 4 2 3 2" xfId="32452" xr:uid="{F14DAD51-4EB9-4C0E-BE40-E754F7640BA5}"/>
    <cellStyle name="Millares 3 4 4 4 2 4" xfId="23700" xr:uid="{4E572FD1-A768-4C85-8E85-7DF25AC1B626}"/>
    <cellStyle name="Millares 3 4 4 4 3" xfId="8382" xr:uid="{00000000-0005-0000-0000-0000CB2D0000}"/>
    <cellStyle name="Millares 3 4 4 4 3 2" xfId="17135" xr:uid="{00000000-0005-0000-0000-0000CC2D0000}"/>
    <cellStyle name="Millares 3 4 4 4 3 2 2" xfId="34640" xr:uid="{0E0DC861-229F-4148-A3C4-72A67E3482A7}"/>
    <cellStyle name="Millares 3 4 4 4 3 3" xfId="25888" xr:uid="{31A6284C-D4E5-4D80-9280-FE92F059A7A2}"/>
    <cellStyle name="Millares 3 4 4 4 4" xfId="12759" xr:uid="{00000000-0005-0000-0000-0000CD2D0000}"/>
    <cellStyle name="Millares 3 4 4 4 4 2" xfId="30264" xr:uid="{80735283-E77E-4976-8A69-75AA555082EA}"/>
    <cellStyle name="Millares 3 4 4 4 5" xfId="21512" xr:uid="{7D2EC138-442A-4467-A7B8-E8F1C72C03F1}"/>
    <cellStyle name="Millares 3 4 4 5" xfId="5099" xr:uid="{00000000-0005-0000-0000-0000CE2D0000}"/>
    <cellStyle name="Millares 3 4 4 5 2" xfId="9476" xr:uid="{00000000-0005-0000-0000-0000CF2D0000}"/>
    <cellStyle name="Millares 3 4 4 5 2 2" xfId="18229" xr:uid="{00000000-0005-0000-0000-0000D02D0000}"/>
    <cellStyle name="Millares 3 4 4 5 2 2 2" xfId="35734" xr:uid="{3B431485-22C7-4D57-9140-87531403FD91}"/>
    <cellStyle name="Millares 3 4 4 5 2 3" xfId="26982" xr:uid="{810F5749-27D8-4AE6-8A25-7C13DB7C83DE}"/>
    <cellStyle name="Millares 3 4 4 5 3" xfId="13853" xr:uid="{00000000-0005-0000-0000-0000D12D0000}"/>
    <cellStyle name="Millares 3 4 4 5 3 2" xfId="31358" xr:uid="{B4714AA2-7BAD-4042-A291-928F5324B3DC}"/>
    <cellStyle name="Millares 3 4 4 5 4" xfId="22606" xr:uid="{EA85026E-70CD-471A-8AC9-5F7279AF2C95}"/>
    <cellStyle name="Millares 3 4 4 6" xfId="7288" xr:uid="{00000000-0005-0000-0000-0000D22D0000}"/>
    <cellStyle name="Millares 3 4 4 6 2" xfId="16041" xr:uid="{00000000-0005-0000-0000-0000D32D0000}"/>
    <cellStyle name="Millares 3 4 4 6 2 2" xfId="33546" xr:uid="{1E9D88FE-B60D-42AF-BA3A-BB9648B40B09}"/>
    <cellStyle name="Millares 3 4 4 6 3" xfId="24794" xr:uid="{AA035A29-CCAE-4F22-9A2D-0EEBC0D2F4C5}"/>
    <cellStyle name="Millares 3 4 4 7" xfId="11665" xr:uid="{00000000-0005-0000-0000-0000D42D0000}"/>
    <cellStyle name="Millares 3 4 4 7 2" xfId="29170" xr:uid="{83530E96-7DB1-4DA6-877E-998C4592FFC6}"/>
    <cellStyle name="Millares 3 4 4 8" xfId="20418" xr:uid="{4C84082C-1852-4AD8-88B4-781BBDE683C4}"/>
    <cellStyle name="Millares 3 4 5" xfId="3127" xr:uid="{00000000-0005-0000-0000-0000D52D0000}"/>
    <cellStyle name="Millares 3 4 5 2" xfId="3681" xr:uid="{00000000-0005-0000-0000-0000D62D0000}"/>
    <cellStyle name="Millares 3 4 5 2 2" xfId="4777" xr:uid="{00000000-0005-0000-0000-0000D72D0000}"/>
    <cellStyle name="Millares 3 4 5 2 2 2" xfId="6966" xr:uid="{00000000-0005-0000-0000-0000D82D0000}"/>
    <cellStyle name="Millares 3 4 5 2 2 2 2" xfId="11343" xr:uid="{00000000-0005-0000-0000-0000D92D0000}"/>
    <cellStyle name="Millares 3 4 5 2 2 2 2 2" xfId="20096" xr:uid="{00000000-0005-0000-0000-0000DA2D0000}"/>
    <cellStyle name="Millares 3 4 5 2 2 2 2 2 2" xfId="37601" xr:uid="{90663B57-E0CD-4C53-AF18-8447F90EB6EF}"/>
    <cellStyle name="Millares 3 4 5 2 2 2 2 3" xfId="28849" xr:uid="{DABADA4F-FBA7-4A2E-A565-C7E08B385E73}"/>
    <cellStyle name="Millares 3 4 5 2 2 2 3" xfId="15720" xr:uid="{00000000-0005-0000-0000-0000DB2D0000}"/>
    <cellStyle name="Millares 3 4 5 2 2 2 3 2" xfId="33225" xr:uid="{9C098E29-CA4D-457F-81F8-0325A494C9B6}"/>
    <cellStyle name="Millares 3 4 5 2 2 2 4" xfId="24473" xr:uid="{8853DC04-85E2-4D3C-8E17-0B13E7A32343}"/>
    <cellStyle name="Millares 3 4 5 2 2 3" xfId="9155" xr:uid="{00000000-0005-0000-0000-0000DC2D0000}"/>
    <cellStyle name="Millares 3 4 5 2 2 3 2" xfId="17908" xr:uid="{00000000-0005-0000-0000-0000DD2D0000}"/>
    <cellStyle name="Millares 3 4 5 2 2 3 2 2" xfId="35413" xr:uid="{480437FB-B317-4871-8FE9-FEF9073B129A}"/>
    <cellStyle name="Millares 3 4 5 2 2 3 3" xfId="26661" xr:uid="{0C3F2F60-F7F3-415B-8F45-EA6228E61695}"/>
    <cellStyle name="Millares 3 4 5 2 2 4" xfId="13532" xr:uid="{00000000-0005-0000-0000-0000DE2D0000}"/>
    <cellStyle name="Millares 3 4 5 2 2 4 2" xfId="31037" xr:uid="{058654CC-9AFF-470D-98A5-34837D4A2E5E}"/>
    <cellStyle name="Millares 3 4 5 2 2 5" xfId="22285" xr:uid="{0265B828-D3D4-4574-B2AF-0B772711AA47}"/>
    <cellStyle name="Millares 3 4 5 2 3" xfId="5872" xr:uid="{00000000-0005-0000-0000-0000DF2D0000}"/>
    <cellStyle name="Millares 3 4 5 2 3 2" xfId="10249" xr:uid="{00000000-0005-0000-0000-0000E02D0000}"/>
    <cellStyle name="Millares 3 4 5 2 3 2 2" xfId="19002" xr:uid="{00000000-0005-0000-0000-0000E12D0000}"/>
    <cellStyle name="Millares 3 4 5 2 3 2 2 2" xfId="36507" xr:uid="{5F99CE0C-FD81-4CD1-829F-1F97AC36D3FB}"/>
    <cellStyle name="Millares 3 4 5 2 3 2 3" xfId="27755" xr:uid="{DCE1085C-9B13-45AF-806A-4F567E2FC829}"/>
    <cellStyle name="Millares 3 4 5 2 3 3" xfId="14626" xr:uid="{00000000-0005-0000-0000-0000E22D0000}"/>
    <cellStyle name="Millares 3 4 5 2 3 3 2" xfId="32131" xr:uid="{767ACA94-5BCA-4139-B423-BC5D7425A0C6}"/>
    <cellStyle name="Millares 3 4 5 2 3 4" xfId="23379" xr:uid="{7457171E-B552-4AFE-BE12-E44F59B59636}"/>
    <cellStyle name="Millares 3 4 5 2 4" xfId="8061" xr:uid="{00000000-0005-0000-0000-0000E32D0000}"/>
    <cellStyle name="Millares 3 4 5 2 4 2" xfId="16814" xr:uid="{00000000-0005-0000-0000-0000E42D0000}"/>
    <cellStyle name="Millares 3 4 5 2 4 2 2" xfId="34319" xr:uid="{416F9072-7C48-412B-8953-10F2309E45CC}"/>
    <cellStyle name="Millares 3 4 5 2 4 3" xfId="25567" xr:uid="{FF1D9214-1C71-45FC-9EB0-8A538B4904D7}"/>
    <cellStyle name="Millares 3 4 5 2 5" xfId="12438" xr:uid="{00000000-0005-0000-0000-0000E52D0000}"/>
    <cellStyle name="Millares 3 4 5 2 5 2" xfId="29943" xr:uid="{98414A6A-3C27-479A-8F47-71535A6DA853}"/>
    <cellStyle name="Millares 3 4 5 2 6" xfId="21191" xr:uid="{4316E0EC-F6D8-4470-AFB1-CC184245F419}"/>
    <cellStyle name="Millares 3 4 5 3" xfId="4229" xr:uid="{00000000-0005-0000-0000-0000E62D0000}"/>
    <cellStyle name="Millares 3 4 5 3 2" xfId="6418" xr:uid="{00000000-0005-0000-0000-0000E72D0000}"/>
    <cellStyle name="Millares 3 4 5 3 2 2" xfId="10795" xr:uid="{00000000-0005-0000-0000-0000E82D0000}"/>
    <cellStyle name="Millares 3 4 5 3 2 2 2" xfId="19548" xr:uid="{00000000-0005-0000-0000-0000E92D0000}"/>
    <cellStyle name="Millares 3 4 5 3 2 2 2 2" xfId="37053" xr:uid="{52E2B9C5-CD12-4F3F-8011-C54FD6842FFF}"/>
    <cellStyle name="Millares 3 4 5 3 2 2 3" xfId="28301" xr:uid="{F26A014C-9047-49D3-9DD0-E11C9DBA0D0F}"/>
    <cellStyle name="Millares 3 4 5 3 2 3" xfId="15172" xr:uid="{00000000-0005-0000-0000-0000EA2D0000}"/>
    <cellStyle name="Millares 3 4 5 3 2 3 2" xfId="32677" xr:uid="{9C044EA8-CFB0-47B3-9011-B22D140CDC0F}"/>
    <cellStyle name="Millares 3 4 5 3 2 4" xfId="23925" xr:uid="{207473E4-F0C1-4DA5-AC56-487D2D7D5993}"/>
    <cellStyle name="Millares 3 4 5 3 3" xfId="8607" xr:uid="{00000000-0005-0000-0000-0000EB2D0000}"/>
    <cellStyle name="Millares 3 4 5 3 3 2" xfId="17360" xr:uid="{00000000-0005-0000-0000-0000EC2D0000}"/>
    <cellStyle name="Millares 3 4 5 3 3 2 2" xfId="34865" xr:uid="{B5FB2ED0-D5A2-4285-8B20-272545CDF0E4}"/>
    <cellStyle name="Millares 3 4 5 3 3 3" xfId="26113" xr:uid="{CDF296D7-937F-4410-8F61-8383D1B5FD29}"/>
    <cellStyle name="Millares 3 4 5 3 4" xfId="12984" xr:uid="{00000000-0005-0000-0000-0000ED2D0000}"/>
    <cellStyle name="Millares 3 4 5 3 4 2" xfId="30489" xr:uid="{67CA5B5A-D698-4B7E-818E-F5C6F5567166}"/>
    <cellStyle name="Millares 3 4 5 3 5" xfId="21737" xr:uid="{9F0577AB-9A0B-4EA4-AB62-FBB642F62793}"/>
    <cellStyle name="Millares 3 4 5 4" xfId="5324" xr:uid="{00000000-0005-0000-0000-0000EE2D0000}"/>
    <cellStyle name="Millares 3 4 5 4 2" xfId="9701" xr:uid="{00000000-0005-0000-0000-0000EF2D0000}"/>
    <cellStyle name="Millares 3 4 5 4 2 2" xfId="18454" xr:uid="{00000000-0005-0000-0000-0000F02D0000}"/>
    <cellStyle name="Millares 3 4 5 4 2 2 2" xfId="35959" xr:uid="{8C384A81-650B-4C2B-A0B9-FCAC3F9E1ECD}"/>
    <cellStyle name="Millares 3 4 5 4 2 3" xfId="27207" xr:uid="{D46B99E8-08B6-4646-9032-AF2AE9EE767A}"/>
    <cellStyle name="Millares 3 4 5 4 3" xfId="14078" xr:uid="{00000000-0005-0000-0000-0000F12D0000}"/>
    <cellStyle name="Millares 3 4 5 4 3 2" xfId="31583" xr:uid="{C5D0230C-0163-490A-A769-F27F966A3EF2}"/>
    <cellStyle name="Millares 3 4 5 4 4" xfId="22831" xr:uid="{B0CCD9B9-D917-4A09-916F-D33C43D51E6B}"/>
    <cellStyle name="Millares 3 4 5 5" xfId="7513" xr:uid="{00000000-0005-0000-0000-0000F22D0000}"/>
    <cellStyle name="Millares 3 4 5 5 2" xfId="16266" xr:uid="{00000000-0005-0000-0000-0000F32D0000}"/>
    <cellStyle name="Millares 3 4 5 5 2 2" xfId="33771" xr:uid="{FECFD6B8-2409-4551-923A-D0C1A7DDBD51}"/>
    <cellStyle name="Millares 3 4 5 5 3" xfId="25019" xr:uid="{62E082CB-29DF-4CBC-9185-78ED9835B437}"/>
    <cellStyle name="Millares 3 4 5 6" xfId="11890" xr:uid="{00000000-0005-0000-0000-0000F42D0000}"/>
    <cellStyle name="Millares 3 4 5 6 2" xfId="29395" xr:uid="{B6405C02-FC08-460D-88DE-6647CFCED53E}"/>
    <cellStyle name="Millares 3 4 5 7" xfId="20643" xr:uid="{A05467F5-5DFD-4201-8A4C-078CBD095135}"/>
    <cellStyle name="Millares 3 4 6" xfId="3406" xr:uid="{00000000-0005-0000-0000-0000F52D0000}"/>
    <cellStyle name="Millares 3 4 6 2" xfId="4503" xr:uid="{00000000-0005-0000-0000-0000F62D0000}"/>
    <cellStyle name="Millares 3 4 6 2 2" xfId="6692" xr:uid="{00000000-0005-0000-0000-0000F72D0000}"/>
    <cellStyle name="Millares 3 4 6 2 2 2" xfId="11069" xr:uid="{00000000-0005-0000-0000-0000F82D0000}"/>
    <cellStyle name="Millares 3 4 6 2 2 2 2" xfId="19822" xr:uid="{00000000-0005-0000-0000-0000F92D0000}"/>
    <cellStyle name="Millares 3 4 6 2 2 2 2 2" xfId="37327" xr:uid="{E6FA3932-00FF-4BC3-8249-CD5383145D5C}"/>
    <cellStyle name="Millares 3 4 6 2 2 2 3" xfId="28575" xr:uid="{12F5BEED-B001-440F-B79A-A7D55CA615D7}"/>
    <cellStyle name="Millares 3 4 6 2 2 3" xfId="15446" xr:uid="{00000000-0005-0000-0000-0000FA2D0000}"/>
    <cellStyle name="Millares 3 4 6 2 2 3 2" xfId="32951" xr:uid="{8BEE09FF-C6E2-480D-B6DC-A09936D5D14F}"/>
    <cellStyle name="Millares 3 4 6 2 2 4" xfId="24199" xr:uid="{7EE859B9-93BA-4D7B-ADD9-A4758076F836}"/>
    <cellStyle name="Millares 3 4 6 2 3" xfId="8881" xr:uid="{00000000-0005-0000-0000-0000FB2D0000}"/>
    <cellStyle name="Millares 3 4 6 2 3 2" xfId="17634" xr:uid="{00000000-0005-0000-0000-0000FC2D0000}"/>
    <cellStyle name="Millares 3 4 6 2 3 2 2" xfId="35139" xr:uid="{5CBB9455-AA75-4B3E-B5AD-CEE5BA5A4B2E}"/>
    <cellStyle name="Millares 3 4 6 2 3 3" xfId="26387" xr:uid="{A726AF68-331D-49CF-B9D0-19D560E4011D}"/>
    <cellStyle name="Millares 3 4 6 2 4" xfId="13258" xr:uid="{00000000-0005-0000-0000-0000FD2D0000}"/>
    <cellStyle name="Millares 3 4 6 2 4 2" xfId="30763" xr:uid="{3AC38426-B469-47EC-B232-D18325AA0C26}"/>
    <cellStyle name="Millares 3 4 6 2 5" xfId="22011" xr:uid="{394645F3-D371-4E3C-95CC-58438592053A}"/>
    <cellStyle name="Millares 3 4 6 3" xfId="5598" xr:uid="{00000000-0005-0000-0000-0000FE2D0000}"/>
    <cellStyle name="Millares 3 4 6 3 2" xfId="9975" xr:uid="{00000000-0005-0000-0000-0000FF2D0000}"/>
    <cellStyle name="Millares 3 4 6 3 2 2" xfId="18728" xr:uid="{00000000-0005-0000-0000-0000002E0000}"/>
    <cellStyle name="Millares 3 4 6 3 2 2 2" xfId="36233" xr:uid="{EFC230E4-E9EA-4C0D-AC90-E753B84E9CD6}"/>
    <cellStyle name="Millares 3 4 6 3 2 3" xfId="27481" xr:uid="{EEE63DC8-5361-4F1C-9866-1EBBB5C31A28}"/>
    <cellStyle name="Millares 3 4 6 3 3" xfId="14352" xr:uid="{00000000-0005-0000-0000-0000012E0000}"/>
    <cellStyle name="Millares 3 4 6 3 3 2" xfId="31857" xr:uid="{2C40ECD5-DB1D-4E08-9193-582CF1D53973}"/>
    <cellStyle name="Millares 3 4 6 3 4" xfId="23105" xr:uid="{BC0D21EF-F567-4D0D-A400-CF65A0CE46C8}"/>
    <cellStyle name="Millares 3 4 6 4" xfId="7787" xr:uid="{00000000-0005-0000-0000-0000022E0000}"/>
    <cellStyle name="Millares 3 4 6 4 2" xfId="16540" xr:uid="{00000000-0005-0000-0000-0000032E0000}"/>
    <cellStyle name="Millares 3 4 6 4 2 2" xfId="34045" xr:uid="{D8456E37-A9CE-4BEE-88F3-F413C27A02B7}"/>
    <cellStyle name="Millares 3 4 6 4 3" xfId="25293" xr:uid="{BB4B3749-C25E-409C-8122-DEF91E64B4D8}"/>
    <cellStyle name="Millares 3 4 6 5" xfId="12164" xr:uid="{00000000-0005-0000-0000-0000042E0000}"/>
    <cellStyle name="Millares 3 4 6 5 2" xfId="29669" xr:uid="{2AE4049A-A2EB-4799-AC20-51006743204E}"/>
    <cellStyle name="Millares 3 4 6 6" xfId="20917" xr:uid="{D2C471D5-52BE-419A-BB8E-D6BC2EB03CFC}"/>
    <cellStyle name="Millares 3 4 7" xfId="3956" xr:uid="{00000000-0005-0000-0000-0000052E0000}"/>
    <cellStyle name="Millares 3 4 7 2" xfId="6145" xr:uid="{00000000-0005-0000-0000-0000062E0000}"/>
    <cellStyle name="Millares 3 4 7 2 2" xfId="10522" xr:uid="{00000000-0005-0000-0000-0000072E0000}"/>
    <cellStyle name="Millares 3 4 7 2 2 2" xfId="19275" xr:uid="{00000000-0005-0000-0000-0000082E0000}"/>
    <cellStyle name="Millares 3 4 7 2 2 2 2" xfId="36780" xr:uid="{EF1488E4-50D9-4A6B-89E3-15BC3A3A5657}"/>
    <cellStyle name="Millares 3 4 7 2 2 3" xfId="28028" xr:uid="{FE617E8D-8768-4A19-9266-E3C5D335E63E}"/>
    <cellStyle name="Millares 3 4 7 2 3" xfId="14899" xr:uid="{00000000-0005-0000-0000-0000092E0000}"/>
    <cellStyle name="Millares 3 4 7 2 3 2" xfId="32404" xr:uid="{6268F1A0-C6B7-4626-990B-5EE8C3389790}"/>
    <cellStyle name="Millares 3 4 7 2 4" xfId="23652" xr:uid="{E3375B58-1C80-49D7-B28F-F40F1E0B4F9F}"/>
    <cellStyle name="Millares 3 4 7 3" xfId="8334" xr:uid="{00000000-0005-0000-0000-00000A2E0000}"/>
    <cellStyle name="Millares 3 4 7 3 2" xfId="17087" xr:uid="{00000000-0005-0000-0000-00000B2E0000}"/>
    <cellStyle name="Millares 3 4 7 3 2 2" xfId="34592" xr:uid="{74733F99-973C-4CF2-96F6-3B54CFD2C261}"/>
    <cellStyle name="Millares 3 4 7 3 3" xfId="25840" xr:uid="{99AF94A3-A3C8-488C-B811-94A12A2CDA17}"/>
    <cellStyle name="Millares 3 4 7 4" xfId="12711" xr:uid="{00000000-0005-0000-0000-00000C2E0000}"/>
    <cellStyle name="Millares 3 4 7 4 2" xfId="30216" xr:uid="{49100943-911A-40BE-B693-D4CF6DF46E20}"/>
    <cellStyle name="Millares 3 4 7 5" xfId="21464" xr:uid="{B5B767B3-50ED-4ADE-A9A1-E281BAFB3B60}"/>
    <cellStyle name="Millares 3 4 8" xfId="5051" xr:uid="{00000000-0005-0000-0000-00000D2E0000}"/>
    <cellStyle name="Millares 3 4 8 2" xfId="9428" xr:uid="{00000000-0005-0000-0000-00000E2E0000}"/>
    <cellStyle name="Millares 3 4 8 2 2" xfId="18181" xr:uid="{00000000-0005-0000-0000-00000F2E0000}"/>
    <cellStyle name="Millares 3 4 8 2 2 2" xfId="35686" xr:uid="{E2930241-6CB3-4CF6-BF88-39CCC3862041}"/>
    <cellStyle name="Millares 3 4 8 2 3" xfId="26934" xr:uid="{C74ADC0F-D67F-4810-A99E-150608B242AD}"/>
    <cellStyle name="Millares 3 4 8 3" xfId="13805" xr:uid="{00000000-0005-0000-0000-0000102E0000}"/>
    <cellStyle name="Millares 3 4 8 3 2" xfId="31310" xr:uid="{8A9EBD68-0140-4B5F-AC46-29C19C515262}"/>
    <cellStyle name="Millares 3 4 8 4" xfId="22558" xr:uid="{201F5166-77F9-4746-B5F4-F35ACADB4EE7}"/>
    <cellStyle name="Millares 3 4 9" xfId="7240" xr:uid="{00000000-0005-0000-0000-0000112E0000}"/>
    <cellStyle name="Millares 3 4 9 2" xfId="15993" xr:uid="{00000000-0005-0000-0000-0000122E0000}"/>
    <cellStyle name="Millares 3 4 9 2 2" xfId="33498" xr:uid="{12A7D466-DA6E-4E4F-AABD-76E02494DB78}"/>
    <cellStyle name="Millares 3 4 9 3" xfId="24746" xr:uid="{50AAF1CC-35B0-4935-8172-04EBFFA7D634}"/>
    <cellStyle name="Millares 3 5" xfId="2918" xr:uid="{00000000-0005-0000-0000-0000132E0000}"/>
    <cellStyle name="Millares 3 5 2" xfId="3032" xr:uid="{00000000-0005-0000-0000-0000142E0000}"/>
    <cellStyle name="Millares 3 5 2 2" xfId="3308" xr:uid="{00000000-0005-0000-0000-0000152E0000}"/>
    <cellStyle name="Millares 3 5 2 2 2" xfId="3861" xr:uid="{00000000-0005-0000-0000-0000162E0000}"/>
    <cellStyle name="Millares 3 5 2 2 2 2" xfId="4957" xr:uid="{00000000-0005-0000-0000-0000172E0000}"/>
    <cellStyle name="Millares 3 5 2 2 2 2 2" xfId="7146" xr:uid="{00000000-0005-0000-0000-0000182E0000}"/>
    <cellStyle name="Millares 3 5 2 2 2 2 2 2" xfId="11523" xr:uid="{00000000-0005-0000-0000-0000192E0000}"/>
    <cellStyle name="Millares 3 5 2 2 2 2 2 2 2" xfId="20276" xr:uid="{00000000-0005-0000-0000-00001A2E0000}"/>
    <cellStyle name="Millares 3 5 2 2 2 2 2 2 2 2" xfId="37781" xr:uid="{8614883B-6DAF-41A4-9895-91161D4A5315}"/>
    <cellStyle name="Millares 3 5 2 2 2 2 2 2 3" xfId="29029" xr:uid="{AE61F2B2-B248-49CA-866A-7D0DC0344F48}"/>
    <cellStyle name="Millares 3 5 2 2 2 2 2 3" xfId="15900" xr:uid="{00000000-0005-0000-0000-00001B2E0000}"/>
    <cellStyle name="Millares 3 5 2 2 2 2 2 3 2" xfId="33405" xr:uid="{2E31D1F4-422E-4291-9A98-8107C2AB598F}"/>
    <cellStyle name="Millares 3 5 2 2 2 2 2 4" xfId="24653" xr:uid="{1BC3C17B-264C-4B9F-99EC-07C26EBD5E35}"/>
    <cellStyle name="Millares 3 5 2 2 2 2 3" xfId="9335" xr:uid="{00000000-0005-0000-0000-00001C2E0000}"/>
    <cellStyle name="Millares 3 5 2 2 2 2 3 2" xfId="18088" xr:uid="{00000000-0005-0000-0000-00001D2E0000}"/>
    <cellStyle name="Millares 3 5 2 2 2 2 3 2 2" xfId="35593" xr:uid="{A5485625-30A3-4390-9034-FED06E91662E}"/>
    <cellStyle name="Millares 3 5 2 2 2 2 3 3" xfId="26841" xr:uid="{782E01C8-876D-43E0-9652-5A26EBD17481}"/>
    <cellStyle name="Millares 3 5 2 2 2 2 4" xfId="13712" xr:uid="{00000000-0005-0000-0000-00001E2E0000}"/>
    <cellStyle name="Millares 3 5 2 2 2 2 4 2" xfId="31217" xr:uid="{ECBD8848-6EF0-45CF-8114-EA9715E52211}"/>
    <cellStyle name="Millares 3 5 2 2 2 2 5" xfId="22465" xr:uid="{10323FE4-230F-44DA-91B1-3D3787E8ABC8}"/>
    <cellStyle name="Millares 3 5 2 2 2 3" xfId="6052" xr:uid="{00000000-0005-0000-0000-00001F2E0000}"/>
    <cellStyle name="Millares 3 5 2 2 2 3 2" xfId="10429" xr:uid="{00000000-0005-0000-0000-0000202E0000}"/>
    <cellStyle name="Millares 3 5 2 2 2 3 2 2" xfId="19182" xr:uid="{00000000-0005-0000-0000-0000212E0000}"/>
    <cellStyle name="Millares 3 5 2 2 2 3 2 2 2" xfId="36687" xr:uid="{A67D3706-B214-4D37-953A-94A58EEAC66F}"/>
    <cellStyle name="Millares 3 5 2 2 2 3 2 3" xfId="27935" xr:uid="{1E8D7208-75A2-4459-984F-050E540F8C46}"/>
    <cellStyle name="Millares 3 5 2 2 2 3 3" xfId="14806" xr:uid="{00000000-0005-0000-0000-0000222E0000}"/>
    <cellStyle name="Millares 3 5 2 2 2 3 3 2" xfId="32311" xr:uid="{261B3493-29F8-4FFB-A58D-886BD5EEFEFE}"/>
    <cellStyle name="Millares 3 5 2 2 2 3 4" xfId="23559" xr:uid="{5FBC4F99-5AEF-478C-A89F-DE2A78C50655}"/>
    <cellStyle name="Millares 3 5 2 2 2 4" xfId="8241" xr:uid="{00000000-0005-0000-0000-0000232E0000}"/>
    <cellStyle name="Millares 3 5 2 2 2 4 2" xfId="16994" xr:uid="{00000000-0005-0000-0000-0000242E0000}"/>
    <cellStyle name="Millares 3 5 2 2 2 4 2 2" xfId="34499" xr:uid="{966353D3-C478-4D2B-9CF3-6A0073FDF2D9}"/>
    <cellStyle name="Millares 3 5 2 2 2 4 3" xfId="25747" xr:uid="{445FD0ED-5C07-4E3C-BD17-8AB0F3995A8E}"/>
    <cellStyle name="Millares 3 5 2 2 2 5" xfId="12618" xr:uid="{00000000-0005-0000-0000-0000252E0000}"/>
    <cellStyle name="Millares 3 5 2 2 2 5 2" xfId="30123" xr:uid="{19E2056A-068A-46F0-A907-5F8CBA5EF72D}"/>
    <cellStyle name="Millares 3 5 2 2 2 6" xfId="21371" xr:uid="{C34AFEB2-2381-433F-96AB-8A29508B0488}"/>
    <cellStyle name="Millares 3 5 2 2 3" xfId="4409" xr:uid="{00000000-0005-0000-0000-0000262E0000}"/>
    <cellStyle name="Millares 3 5 2 2 3 2" xfId="6598" xr:uid="{00000000-0005-0000-0000-0000272E0000}"/>
    <cellStyle name="Millares 3 5 2 2 3 2 2" xfId="10975" xr:uid="{00000000-0005-0000-0000-0000282E0000}"/>
    <cellStyle name="Millares 3 5 2 2 3 2 2 2" xfId="19728" xr:uid="{00000000-0005-0000-0000-0000292E0000}"/>
    <cellStyle name="Millares 3 5 2 2 3 2 2 2 2" xfId="37233" xr:uid="{037326E1-09AD-4853-83F1-B3F85A478EA3}"/>
    <cellStyle name="Millares 3 5 2 2 3 2 2 3" xfId="28481" xr:uid="{EF51EE17-E1B1-4BFE-BCAC-D9ED78C5EA15}"/>
    <cellStyle name="Millares 3 5 2 2 3 2 3" xfId="15352" xr:uid="{00000000-0005-0000-0000-00002A2E0000}"/>
    <cellStyle name="Millares 3 5 2 2 3 2 3 2" xfId="32857" xr:uid="{D79212C4-A420-4CD9-A1F6-52312CC14A8B}"/>
    <cellStyle name="Millares 3 5 2 2 3 2 4" xfId="24105" xr:uid="{2F79F33D-8975-4610-8B9F-2205D506FECE}"/>
    <cellStyle name="Millares 3 5 2 2 3 3" xfId="8787" xr:uid="{00000000-0005-0000-0000-00002B2E0000}"/>
    <cellStyle name="Millares 3 5 2 2 3 3 2" xfId="17540" xr:uid="{00000000-0005-0000-0000-00002C2E0000}"/>
    <cellStyle name="Millares 3 5 2 2 3 3 2 2" xfId="35045" xr:uid="{98256C56-D537-4177-B791-93B4971EB5D5}"/>
    <cellStyle name="Millares 3 5 2 2 3 3 3" xfId="26293" xr:uid="{77489310-0216-49C4-A889-0AFDDB76E19E}"/>
    <cellStyle name="Millares 3 5 2 2 3 4" xfId="13164" xr:uid="{00000000-0005-0000-0000-00002D2E0000}"/>
    <cellStyle name="Millares 3 5 2 2 3 4 2" xfId="30669" xr:uid="{63E611CF-1B2C-498F-9181-E2D51708086C}"/>
    <cellStyle name="Millares 3 5 2 2 3 5" xfId="21917" xr:uid="{74766453-529D-4D5D-B16A-EDAF4508D192}"/>
    <cellStyle name="Millares 3 5 2 2 4" xfId="5504" xr:uid="{00000000-0005-0000-0000-00002E2E0000}"/>
    <cellStyle name="Millares 3 5 2 2 4 2" xfId="9881" xr:uid="{00000000-0005-0000-0000-00002F2E0000}"/>
    <cellStyle name="Millares 3 5 2 2 4 2 2" xfId="18634" xr:uid="{00000000-0005-0000-0000-0000302E0000}"/>
    <cellStyle name="Millares 3 5 2 2 4 2 2 2" xfId="36139" xr:uid="{503F094E-B289-4CDE-A839-FC0A8163BC07}"/>
    <cellStyle name="Millares 3 5 2 2 4 2 3" xfId="27387" xr:uid="{5F3D43F6-B881-43B4-BE37-60D660859804}"/>
    <cellStyle name="Millares 3 5 2 2 4 3" xfId="14258" xr:uid="{00000000-0005-0000-0000-0000312E0000}"/>
    <cellStyle name="Millares 3 5 2 2 4 3 2" xfId="31763" xr:uid="{D7C61F1A-A073-4E69-A7CC-D49794EDA375}"/>
    <cellStyle name="Millares 3 5 2 2 4 4" xfId="23011" xr:uid="{0BED3550-F1B8-4E45-96B1-D8344BEC4BB8}"/>
    <cellStyle name="Millares 3 5 2 2 5" xfId="7693" xr:uid="{00000000-0005-0000-0000-0000322E0000}"/>
    <cellStyle name="Millares 3 5 2 2 5 2" xfId="16446" xr:uid="{00000000-0005-0000-0000-0000332E0000}"/>
    <cellStyle name="Millares 3 5 2 2 5 2 2" xfId="33951" xr:uid="{D5D434AC-C1C9-4752-ACD0-44A699477E56}"/>
    <cellStyle name="Millares 3 5 2 2 5 3" xfId="25199" xr:uid="{F35BE9E5-2FAF-4211-AA06-84B24B8B862C}"/>
    <cellStyle name="Millares 3 5 2 2 6" xfId="12070" xr:uid="{00000000-0005-0000-0000-0000342E0000}"/>
    <cellStyle name="Millares 3 5 2 2 6 2" xfId="29575" xr:uid="{5F05AA8F-16FD-44A6-A971-A5719013366A}"/>
    <cellStyle name="Millares 3 5 2 2 7" xfId="20823" xr:uid="{B7ADB6B3-4337-40AC-9F4F-356CE979564A}"/>
    <cellStyle name="Millares 3 5 2 3" xfId="3587" xr:uid="{00000000-0005-0000-0000-0000352E0000}"/>
    <cellStyle name="Millares 3 5 2 3 2" xfId="4683" xr:uid="{00000000-0005-0000-0000-0000362E0000}"/>
    <cellStyle name="Millares 3 5 2 3 2 2" xfId="6872" xr:uid="{00000000-0005-0000-0000-0000372E0000}"/>
    <cellStyle name="Millares 3 5 2 3 2 2 2" xfId="11249" xr:uid="{00000000-0005-0000-0000-0000382E0000}"/>
    <cellStyle name="Millares 3 5 2 3 2 2 2 2" xfId="20002" xr:uid="{00000000-0005-0000-0000-0000392E0000}"/>
    <cellStyle name="Millares 3 5 2 3 2 2 2 2 2" xfId="37507" xr:uid="{D6C90E2B-4C02-4513-B3A2-EDC8D3661B52}"/>
    <cellStyle name="Millares 3 5 2 3 2 2 2 3" xfId="28755" xr:uid="{8D8744BE-BFD6-4B74-98AB-24D61C195575}"/>
    <cellStyle name="Millares 3 5 2 3 2 2 3" xfId="15626" xr:uid="{00000000-0005-0000-0000-00003A2E0000}"/>
    <cellStyle name="Millares 3 5 2 3 2 2 3 2" xfId="33131" xr:uid="{C2810D62-DB20-42F7-90D5-BA5568A256EA}"/>
    <cellStyle name="Millares 3 5 2 3 2 2 4" xfId="24379" xr:uid="{5E45D348-91E3-45CA-9FDD-5C3790710D1E}"/>
    <cellStyle name="Millares 3 5 2 3 2 3" xfId="9061" xr:uid="{00000000-0005-0000-0000-00003B2E0000}"/>
    <cellStyle name="Millares 3 5 2 3 2 3 2" xfId="17814" xr:uid="{00000000-0005-0000-0000-00003C2E0000}"/>
    <cellStyle name="Millares 3 5 2 3 2 3 2 2" xfId="35319" xr:uid="{38E8CBA1-53E8-4D17-B29E-CAFB3CE71038}"/>
    <cellStyle name="Millares 3 5 2 3 2 3 3" xfId="26567" xr:uid="{CDDEF3F3-4E32-4F23-855C-68DCCAAD22BA}"/>
    <cellStyle name="Millares 3 5 2 3 2 4" xfId="13438" xr:uid="{00000000-0005-0000-0000-00003D2E0000}"/>
    <cellStyle name="Millares 3 5 2 3 2 4 2" xfId="30943" xr:uid="{3C7612CA-08C0-465A-A180-DB53A5A43B71}"/>
    <cellStyle name="Millares 3 5 2 3 2 5" xfId="22191" xr:uid="{A3021E4D-5499-4937-871B-54A0A6641F50}"/>
    <cellStyle name="Millares 3 5 2 3 3" xfId="5778" xr:uid="{00000000-0005-0000-0000-00003E2E0000}"/>
    <cellStyle name="Millares 3 5 2 3 3 2" xfId="10155" xr:uid="{00000000-0005-0000-0000-00003F2E0000}"/>
    <cellStyle name="Millares 3 5 2 3 3 2 2" xfId="18908" xr:uid="{00000000-0005-0000-0000-0000402E0000}"/>
    <cellStyle name="Millares 3 5 2 3 3 2 2 2" xfId="36413" xr:uid="{846A3E95-5FA1-49A3-A777-10C3B08C27C6}"/>
    <cellStyle name="Millares 3 5 2 3 3 2 3" xfId="27661" xr:uid="{3F9FCEF4-6049-46CC-9E35-ACB5743DC520}"/>
    <cellStyle name="Millares 3 5 2 3 3 3" xfId="14532" xr:uid="{00000000-0005-0000-0000-0000412E0000}"/>
    <cellStyle name="Millares 3 5 2 3 3 3 2" xfId="32037" xr:uid="{07DDD270-0484-477D-A14F-B8776201A555}"/>
    <cellStyle name="Millares 3 5 2 3 3 4" xfId="23285" xr:uid="{8CE2D884-0363-45B8-8390-F6A35F0C7603}"/>
    <cellStyle name="Millares 3 5 2 3 4" xfId="7967" xr:uid="{00000000-0005-0000-0000-0000422E0000}"/>
    <cellStyle name="Millares 3 5 2 3 4 2" xfId="16720" xr:uid="{00000000-0005-0000-0000-0000432E0000}"/>
    <cellStyle name="Millares 3 5 2 3 4 2 2" xfId="34225" xr:uid="{8F233229-6ADC-4997-A435-A4ABC5373CE2}"/>
    <cellStyle name="Millares 3 5 2 3 4 3" xfId="25473" xr:uid="{F65AAC97-B193-46B0-B08A-D1ECE4582021}"/>
    <cellStyle name="Millares 3 5 2 3 5" xfId="12344" xr:uid="{00000000-0005-0000-0000-0000442E0000}"/>
    <cellStyle name="Millares 3 5 2 3 5 2" xfId="29849" xr:uid="{9FBCAD50-BF84-4A13-A150-65D2E5685F40}"/>
    <cellStyle name="Millares 3 5 2 3 6" xfId="21097" xr:uid="{EB987657-C958-4C6A-827B-0E65754B97D2}"/>
    <cellStyle name="Millares 3 5 2 4" xfId="4135" xr:uid="{00000000-0005-0000-0000-0000452E0000}"/>
    <cellStyle name="Millares 3 5 2 4 2" xfId="6324" xr:uid="{00000000-0005-0000-0000-0000462E0000}"/>
    <cellStyle name="Millares 3 5 2 4 2 2" xfId="10701" xr:uid="{00000000-0005-0000-0000-0000472E0000}"/>
    <cellStyle name="Millares 3 5 2 4 2 2 2" xfId="19454" xr:uid="{00000000-0005-0000-0000-0000482E0000}"/>
    <cellStyle name="Millares 3 5 2 4 2 2 2 2" xfId="36959" xr:uid="{9CA6B20A-4F3D-4433-9F49-517883C5E881}"/>
    <cellStyle name="Millares 3 5 2 4 2 2 3" xfId="28207" xr:uid="{20055F28-A977-4277-9420-E769FEA429DD}"/>
    <cellStyle name="Millares 3 5 2 4 2 3" xfId="15078" xr:uid="{00000000-0005-0000-0000-0000492E0000}"/>
    <cellStyle name="Millares 3 5 2 4 2 3 2" xfId="32583" xr:uid="{D19DD5C9-CF5F-4E7F-BB74-8D1F1153ECFF}"/>
    <cellStyle name="Millares 3 5 2 4 2 4" xfId="23831" xr:uid="{C06DA837-8168-4EFE-A0C1-47598EF85BB1}"/>
    <cellStyle name="Millares 3 5 2 4 3" xfId="8513" xr:uid="{00000000-0005-0000-0000-00004A2E0000}"/>
    <cellStyle name="Millares 3 5 2 4 3 2" xfId="17266" xr:uid="{00000000-0005-0000-0000-00004B2E0000}"/>
    <cellStyle name="Millares 3 5 2 4 3 2 2" xfId="34771" xr:uid="{D15B889A-47CB-4C4C-8A8A-B6C0F75918C7}"/>
    <cellStyle name="Millares 3 5 2 4 3 3" xfId="26019" xr:uid="{BB9149A8-9466-420A-AE3E-B3FBE8542924}"/>
    <cellStyle name="Millares 3 5 2 4 4" xfId="12890" xr:uid="{00000000-0005-0000-0000-00004C2E0000}"/>
    <cellStyle name="Millares 3 5 2 4 4 2" xfId="30395" xr:uid="{FE8C3003-AE71-495F-81DB-AFF429FB6072}"/>
    <cellStyle name="Millares 3 5 2 4 5" xfId="21643" xr:uid="{849A8936-A1CF-4CF4-87CD-9E5D27C15CFD}"/>
    <cellStyle name="Millares 3 5 2 5" xfId="5230" xr:uid="{00000000-0005-0000-0000-00004D2E0000}"/>
    <cellStyle name="Millares 3 5 2 5 2" xfId="9607" xr:uid="{00000000-0005-0000-0000-00004E2E0000}"/>
    <cellStyle name="Millares 3 5 2 5 2 2" xfId="18360" xr:uid="{00000000-0005-0000-0000-00004F2E0000}"/>
    <cellStyle name="Millares 3 5 2 5 2 2 2" xfId="35865" xr:uid="{D4F5E811-994C-4DDF-8CC9-1649144648B1}"/>
    <cellStyle name="Millares 3 5 2 5 2 3" xfId="27113" xr:uid="{F8FFA875-33DA-4C61-8A77-EEA43882A509}"/>
    <cellStyle name="Millares 3 5 2 5 3" xfId="13984" xr:uid="{00000000-0005-0000-0000-0000502E0000}"/>
    <cellStyle name="Millares 3 5 2 5 3 2" xfId="31489" xr:uid="{DD5B9218-AAEB-452F-A8B9-0C3B70F70E6A}"/>
    <cellStyle name="Millares 3 5 2 5 4" xfId="22737" xr:uid="{963B9709-211E-431E-9063-E9505F4413E8}"/>
    <cellStyle name="Millares 3 5 2 6" xfId="7419" xr:uid="{00000000-0005-0000-0000-0000512E0000}"/>
    <cellStyle name="Millares 3 5 2 6 2" xfId="16172" xr:uid="{00000000-0005-0000-0000-0000522E0000}"/>
    <cellStyle name="Millares 3 5 2 6 2 2" xfId="33677" xr:uid="{8E0EEF8C-C26A-42F8-8BE9-EF8D320816A2}"/>
    <cellStyle name="Millares 3 5 2 6 3" xfId="24925" xr:uid="{D26F51C2-EE0B-4551-A3B1-56C02652F147}"/>
    <cellStyle name="Millares 3 5 2 7" xfId="11796" xr:uid="{00000000-0005-0000-0000-0000532E0000}"/>
    <cellStyle name="Millares 3 5 2 7 2" xfId="29301" xr:uid="{4AFC03E4-E93B-4F5C-9382-1E2AFE1022DB}"/>
    <cellStyle name="Millares 3 5 2 8" xfId="20549" xr:uid="{73E299A9-5CA6-4EF8-AE91-D21C8E90AEAD}"/>
    <cellStyle name="Millares 3 5 3" xfId="3196" xr:uid="{00000000-0005-0000-0000-0000542E0000}"/>
    <cellStyle name="Millares 3 5 3 2" xfId="3749" xr:uid="{00000000-0005-0000-0000-0000552E0000}"/>
    <cellStyle name="Millares 3 5 3 2 2" xfId="4845" xr:uid="{00000000-0005-0000-0000-0000562E0000}"/>
    <cellStyle name="Millares 3 5 3 2 2 2" xfId="7034" xr:uid="{00000000-0005-0000-0000-0000572E0000}"/>
    <cellStyle name="Millares 3 5 3 2 2 2 2" xfId="11411" xr:uid="{00000000-0005-0000-0000-0000582E0000}"/>
    <cellStyle name="Millares 3 5 3 2 2 2 2 2" xfId="20164" xr:uid="{00000000-0005-0000-0000-0000592E0000}"/>
    <cellStyle name="Millares 3 5 3 2 2 2 2 2 2" xfId="37669" xr:uid="{7BA55FB3-E45B-4FDD-BB5A-1074F747168E}"/>
    <cellStyle name="Millares 3 5 3 2 2 2 2 3" xfId="28917" xr:uid="{0C42E641-75CB-4E03-BB67-0EF529A272D3}"/>
    <cellStyle name="Millares 3 5 3 2 2 2 3" xfId="15788" xr:uid="{00000000-0005-0000-0000-00005A2E0000}"/>
    <cellStyle name="Millares 3 5 3 2 2 2 3 2" xfId="33293" xr:uid="{1BB4F9AD-FD2A-4245-9980-6124EABDCE8E}"/>
    <cellStyle name="Millares 3 5 3 2 2 2 4" xfId="24541" xr:uid="{47BB7A46-17D5-44E4-B832-8B3620BDCBE1}"/>
    <cellStyle name="Millares 3 5 3 2 2 3" xfId="9223" xr:uid="{00000000-0005-0000-0000-00005B2E0000}"/>
    <cellStyle name="Millares 3 5 3 2 2 3 2" xfId="17976" xr:uid="{00000000-0005-0000-0000-00005C2E0000}"/>
    <cellStyle name="Millares 3 5 3 2 2 3 2 2" xfId="35481" xr:uid="{D443EF0D-9999-4140-B7C9-7B16CAFEF052}"/>
    <cellStyle name="Millares 3 5 3 2 2 3 3" xfId="26729" xr:uid="{A9F3082E-06F6-4346-AF77-65EA5DBD1754}"/>
    <cellStyle name="Millares 3 5 3 2 2 4" xfId="13600" xr:uid="{00000000-0005-0000-0000-00005D2E0000}"/>
    <cellStyle name="Millares 3 5 3 2 2 4 2" xfId="31105" xr:uid="{8E0C833A-0795-4E03-9439-780BA1C037AA}"/>
    <cellStyle name="Millares 3 5 3 2 2 5" xfId="22353" xr:uid="{87D9F87B-5D18-4DDD-9EF3-3C6001D278DE}"/>
    <cellStyle name="Millares 3 5 3 2 3" xfId="5940" xr:uid="{00000000-0005-0000-0000-00005E2E0000}"/>
    <cellStyle name="Millares 3 5 3 2 3 2" xfId="10317" xr:uid="{00000000-0005-0000-0000-00005F2E0000}"/>
    <cellStyle name="Millares 3 5 3 2 3 2 2" xfId="19070" xr:uid="{00000000-0005-0000-0000-0000602E0000}"/>
    <cellStyle name="Millares 3 5 3 2 3 2 2 2" xfId="36575" xr:uid="{3A272B6B-74B3-4BFE-BA19-58937D08E17F}"/>
    <cellStyle name="Millares 3 5 3 2 3 2 3" xfId="27823" xr:uid="{0E16990D-C02C-4EA6-A21C-EC87267B2507}"/>
    <cellStyle name="Millares 3 5 3 2 3 3" xfId="14694" xr:uid="{00000000-0005-0000-0000-0000612E0000}"/>
    <cellStyle name="Millares 3 5 3 2 3 3 2" xfId="32199" xr:uid="{DC284117-6ECB-40EE-82E5-F18F288D65CB}"/>
    <cellStyle name="Millares 3 5 3 2 3 4" xfId="23447" xr:uid="{C0750E43-17BC-4819-BC69-648725DF7C67}"/>
    <cellStyle name="Millares 3 5 3 2 4" xfId="8129" xr:uid="{00000000-0005-0000-0000-0000622E0000}"/>
    <cellStyle name="Millares 3 5 3 2 4 2" xfId="16882" xr:uid="{00000000-0005-0000-0000-0000632E0000}"/>
    <cellStyle name="Millares 3 5 3 2 4 2 2" xfId="34387" xr:uid="{B5C41C48-332F-4E7F-B224-957092EA968D}"/>
    <cellStyle name="Millares 3 5 3 2 4 3" xfId="25635" xr:uid="{9BEDDA75-0F58-4268-844C-DDA098015EED}"/>
    <cellStyle name="Millares 3 5 3 2 5" xfId="12506" xr:uid="{00000000-0005-0000-0000-0000642E0000}"/>
    <cellStyle name="Millares 3 5 3 2 5 2" xfId="30011" xr:uid="{685DCE37-F6F3-4C28-A923-6C02E792455B}"/>
    <cellStyle name="Millares 3 5 3 2 6" xfId="21259" xr:uid="{0587DFEC-68C1-4745-8F63-20FC56452C7B}"/>
    <cellStyle name="Millares 3 5 3 3" xfId="4297" xr:uid="{00000000-0005-0000-0000-0000652E0000}"/>
    <cellStyle name="Millares 3 5 3 3 2" xfId="6486" xr:uid="{00000000-0005-0000-0000-0000662E0000}"/>
    <cellStyle name="Millares 3 5 3 3 2 2" xfId="10863" xr:uid="{00000000-0005-0000-0000-0000672E0000}"/>
    <cellStyle name="Millares 3 5 3 3 2 2 2" xfId="19616" xr:uid="{00000000-0005-0000-0000-0000682E0000}"/>
    <cellStyle name="Millares 3 5 3 3 2 2 2 2" xfId="37121" xr:uid="{C5D7193F-3DC9-4895-A97F-40572EA42F6B}"/>
    <cellStyle name="Millares 3 5 3 3 2 2 3" xfId="28369" xr:uid="{97CB7BBA-2816-40B4-A28B-868C203ECD9E}"/>
    <cellStyle name="Millares 3 5 3 3 2 3" xfId="15240" xr:uid="{00000000-0005-0000-0000-0000692E0000}"/>
    <cellStyle name="Millares 3 5 3 3 2 3 2" xfId="32745" xr:uid="{3565404A-F0F5-478D-B10D-D3F41C085206}"/>
    <cellStyle name="Millares 3 5 3 3 2 4" xfId="23993" xr:uid="{A3C5E7EF-0AB3-42B1-8A21-00A1D07EFC1A}"/>
    <cellStyle name="Millares 3 5 3 3 3" xfId="8675" xr:uid="{00000000-0005-0000-0000-00006A2E0000}"/>
    <cellStyle name="Millares 3 5 3 3 3 2" xfId="17428" xr:uid="{00000000-0005-0000-0000-00006B2E0000}"/>
    <cellStyle name="Millares 3 5 3 3 3 2 2" xfId="34933" xr:uid="{25878E94-F0DB-4AA7-A1B8-D0EC89348043}"/>
    <cellStyle name="Millares 3 5 3 3 3 3" xfId="26181" xr:uid="{4B57E738-8C8B-4181-8CE0-4F5CEEA8B0FF}"/>
    <cellStyle name="Millares 3 5 3 3 4" xfId="13052" xr:uid="{00000000-0005-0000-0000-00006C2E0000}"/>
    <cellStyle name="Millares 3 5 3 3 4 2" xfId="30557" xr:uid="{2094208B-554D-49E8-B8B9-53D7E5E78B67}"/>
    <cellStyle name="Millares 3 5 3 3 5" xfId="21805" xr:uid="{EB3E10B0-5800-4108-909E-690F6A7DF3F1}"/>
    <cellStyle name="Millares 3 5 3 4" xfId="5392" xr:uid="{00000000-0005-0000-0000-00006D2E0000}"/>
    <cellStyle name="Millares 3 5 3 4 2" xfId="9769" xr:uid="{00000000-0005-0000-0000-00006E2E0000}"/>
    <cellStyle name="Millares 3 5 3 4 2 2" xfId="18522" xr:uid="{00000000-0005-0000-0000-00006F2E0000}"/>
    <cellStyle name="Millares 3 5 3 4 2 2 2" xfId="36027" xr:uid="{C6FEE3E2-CD12-45A9-B91A-6D1D9C1D7CD8}"/>
    <cellStyle name="Millares 3 5 3 4 2 3" xfId="27275" xr:uid="{D6964338-B3BF-4659-9228-33526721F6C5}"/>
    <cellStyle name="Millares 3 5 3 4 3" xfId="14146" xr:uid="{00000000-0005-0000-0000-0000702E0000}"/>
    <cellStyle name="Millares 3 5 3 4 3 2" xfId="31651" xr:uid="{A52148EF-BF5C-4604-AE61-7E0A3C0F971D}"/>
    <cellStyle name="Millares 3 5 3 4 4" xfId="22899" xr:uid="{E234C0A8-DBFC-4A81-B345-126AB91790FE}"/>
    <cellStyle name="Millares 3 5 3 5" xfId="7581" xr:uid="{00000000-0005-0000-0000-0000712E0000}"/>
    <cellStyle name="Millares 3 5 3 5 2" xfId="16334" xr:uid="{00000000-0005-0000-0000-0000722E0000}"/>
    <cellStyle name="Millares 3 5 3 5 2 2" xfId="33839" xr:uid="{D2832E1F-7998-4A31-9FB0-E2ADDB5F902E}"/>
    <cellStyle name="Millares 3 5 3 5 3" xfId="25087" xr:uid="{DDD502BC-C388-44B4-9869-88132E358C5E}"/>
    <cellStyle name="Millares 3 5 3 6" xfId="11958" xr:uid="{00000000-0005-0000-0000-0000732E0000}"/>
    <cellStyle name="Millares 3 5 3 6 2" xfId="29463" xr:uid="{95A155A1-BD26-4672-8AAA-DED4A31BF146}"/>
    <cellStyle name="Millares 3 5 3 7" xfId="20711" xr:uid="{4EC98383-61D6-4F92-AD54-6DDC18A257FC}"/>
    <cellStyle name="Millares 3 5 4" xfId="3475" xr:uid="{00000000-0005-0000-0000-0000742E0000}"/>
    <cellStyle name="Millares 3 5 4 2" xfId="4571" xr:uid="{00000000-0005-0000-0000-0000752E0000}"/>
    <cellStyle name="Millares 3 5 4 2 2" xfId="6760" xr:uid="{00000000-0005-0000-0000-0000762E0000}"/>
    <cellStyle name="Millares 3 5 4 2 2 2" xfId="11137" xr:uid="{00000000-0005-0000-0000-0000772E0000}"/>
    <cellStyle name="Millares 3 5 4 2 2 2 2" xfId="19890" xr:uid="{00000000-0005-0000-0000-0000782E0000}"/>
    <cellStyle name="Millares 3 5 4 2 2 2 2 2" xfId="37395" xr:uid="{24897A2A-4C1B-4DAB-8D4A-E4F41512E753}"/>
    <cellStyle name="Millares 3 5 4 2 2 2 3" xfId="28643" xr:uid="{30C111B5-9F91-47EB-94B2-8EE625BEC089}"/>
    <cellStyle name="Millares 3 5 4 2 2 3" xfId="15514" xr:uid="{00000000-0005-0000-0000-0000792E0000}"/>
    <cellStyle name="Millares 3 5 4 2 2 3 2" xfId="33019" xr:uid="{A234180E-E705-4212-9A21-88AB4265FF10}"/>
    <cellStyle name="Millares 3 5 4 2 2 4" xfId="24267" xr:uid="{5166015A-E3AE-4EAD-B387-C527C700F594}"/>
    <cellStyle name="Millares 3 5 4 2 3" xfId="8949" xr:uid="{00000000-0005-0000-0000-00007A2E0000}"/>
    <cellStyle name="Millares 3 5 4 2 3 2" xfId="17702" xr:uid="{00000000-0005-0000-0000-00007B2E0000}"/>
    <cellStyle name="Millares 3 5 4 2 3 2 2" xfId="35207" xr:uid="{CE743B68-14AD-4886-9BA5-CA2D61C69090}"/>
    <cellStyle name="Millares 3 5 4 2 3 3" xfId="26455" xr:uid="{4E5303A6-9F82-45AB-8E2B-70CE4D7981BC}"/>
    <cellStyle name="Millares 3 5 4 2 4" xfId="13326" xr:uid="{00000000-0005-0000-0000-00007C2E0000}"/>
    <cellStyle name="Millares 3 5 4 2 4 2" xfId="30831" xr:uid="{E35A8A6F-FDA7-4AF7-A620-7097316D7E19}"/>
    <cellStyle name="Millares 3 5 4 2 5" xfId="22079" xr:uid="{64EF49A1-14DA-463D-8545-4CB54928105E}"/>
    <cellStyle name="Millares 3 5 4 3" xfId="5666" xr:uid="{00000000-0005-0000-0000-00007D2E0000}"/>
    <cellStyle name="Millares 3 5 4 3 2" xfId="10043" xr:uid="{00000000-0005-0000-0000-00007E2E0000}"/>
    <cellStyle name="Millares 3 5 4 3 2 2" xfId="18796" xr:uid="{00000000-0005-0000-0000-00007F2E0000}"/>
    <cellStyle name="Millares 3 5 4 3 2 2 2" xfId="36301" xr:uid="{62DF2FDE-B570-4909-BDA2-7CA8245B4E65}"/>
    <cellStyle name="Millares 3 5 4 3 2 3" xfId="27549" xr:uid="{77EADEFF-BA00-4701-8DDC-BA75DB0CFD97}"/>
    <cellStyle name="Millares 3 5 4 3 3" xfId="14420" xr:uid="{00000000-0005-0000-0000-0000802E0000}"/>
    <cellStyle name="Millares 3 5 4 3 3 2" xfId="31925" xr:uid="{A991E3D9-72F0-45CB-A5EE-E7FB4A4965A8}"/>
    <cellStyle name="Millares 3 5 4 3 4" xfId="23173" xr:uid="{FA9308E7-D14E-4A10-A00A-30BAB886647C}"/>
    <cellStyle name="Millares 3 5 4 4" xfId="7855" xr:uid="{00000000-0005-0000-0000-0000812E0000}"/>
    <cellStyle name="Millares 3 5 4 4 2" xfId="16608" xr:uid="{00000000-0005-0000-0000-0000822E0000}"/>
    <cellStyle name="Millares 3 5 4 4 2 2" xfId="34113" xr:uid="{56508C92-7FE7-44CE-9B2C-BCC3E5AD7C7A}"/>
    <cellStyle name="Millares 3 5 4 4 3" xfId="25361" xr:uid="{4C171A01-CAA0-46FD-90BB-BF31622EBBF4}"/>
    <cellStyle name="Millares 3 5 4 5" xfId="12232" xr:uid="{00000000-0005-0000-0000-0000832E0000}"/>
    <cellStyle name="Millares 3 5 4 5 2" xfId="29737" xr:uid="{461EE9F1-89CE-452C-91C4-2B040314E52D}"/>
    <cellStyle name="Millares 3 5 4 6" xfId="20985" xr:uid="{ADB2855A-01B8-4CB6-9C13-A23FF2D9865E}"/>
    <cellStyle name="Millares 3 5 5" xfId="4023" xr:uid="{00000000-0005-0000-0000-0000842E0000}"/>
    <cellStyle name="Millares 3 5 5 2" xfId="6212" xr:uid="{00000000-0005-0000-0000-0000852E0000}"/>
    <cellStyle name="Millares 3 5 5 2 2" xfId="10589" xr:uid="{00000000-0005-0000-0000-0000862E0000}"/>
    <cellStyle name="Millares 3 5 5 2 2 2" xfId="19342" xr:uid="{00000000-0005-0000-0000-0000872E0000}"/>
    <cellStyle name="Millares 3 5 5 2 2 2 2" xfId="36847" xr:uid="{E4D44825-1B2C-4041-8B6E-1A87EED1E43D}"/>
    <cellStyle name="Millares 3 5 5 2 2 3" xfId="28095" xr:uid="{68A9777A-7FB7-40F9-8CE3-8603CDC9ED35}"/>
    <cellStyle name="Millares 3 5 5 2 3" xfId="14966" xr:uid="{00000000-0005-0000-0000-0000882E0000}"/>
    <cellStyle name="Millares 3 5 5 2 3 2" xfId="32471" xr:uid="{B1D051C1-03D3-4D5F-8193-FD4F08438DD3}"/>
    <cellStyle name="Millares 3 5 5 2 4" xfId="23719" xr:uid="{57D0C6EF-6C51-4633-B7E2-D0B422211A89}"/>
    <cellStyle name="Millares 3 5 5 3" xfId="8401" xr:uid="{00000000-0005-0000-0000-0000892E0000}"/>
    <cellStyle name="Millares 3 5 5 3 2" xfId="17154" xr:uid="{00000000-0005-0000-0000-00008A2E0000}"/>
    <cellStyle name="Millares 3 5 5 3 2 2" xfId="34659" xr:uid="{7EE490F5-204D-4755-8A4D-4123131B31C6}"/>
    <cellStyle name="Millares 3 5 5 3 3" xfId="25907" xr:uid="{83812465-9DF4-4603-B5D6-816B6EFEA067}"/>
    <cellStyle name="Millares 3 5 5 4" xfId="12778" xr:uid="{00000000-0005-0000-0000-00008B2E0000}"/>
    <cellStyle name="Millares 3 5 5 4 2" xfId="30283" xr:uid="{9C7F3BCE-F60C-4C5A-8D96-4678DD3A8FBF}"/>
    <cellStyle name="Millares 3 5 5 5" xfId="21531" xr:uid="{99036ED6-AD17-4445-812C-F6E0E5369D6F}"/>
    <cellStyle name="Millares 3 5 6" xfId="5118" xr:uid="{00000000-0005-0000-0000-00008C2E0000}"/>
    <cellStyle name="Millares 3 5 6 2" xfId="9495" xr:uid="{00000000-0005-0000-0000-00008D2E0000}"/>
    <cellStyle name="Millares 3 5 6 2 2" xfId="18248" xr:uid="{00000000-0005-0000-0000-00008E2E0000}"/>
    <cellStyle name="Millares 3 5 6 2 2 2" xfId="35753" xr:uid="{862823BE-1435-48C7-9EA8-87A68E39E93D}"/>
    <cellStyle name="Millares 3 5 6 2 3" xfId="27001" xr:uid="{BD7FF4C4-31F6-4E77-A15E-2E37B8D32DC0}"/>
    <cellStyle name="Millares 3 5 6 3" xfId="13872" xr:uid="{00000000-0005-0000-0000-00008F2E0000}"/>
    <cellStyle name="Millares 3 5 6 3 2" xfId="31377" xr:uid="{08BFC1A4-DC1C-4DC5-9D36-971596B281C1}"/>
    <cellStyle name="Millares 3 5 6 4" xfId="22625" xr:uid="{465F6254-2A5D-40B7-B499-A5F2C353050B}"/>
    <cellStyle name="Millares 3 5 7" xfId="7307" xr:uid="{00000000-0005-0000-0000-0000902E0000}"/>
    <cellStyle name="Millares 3 5 7 2" xfId="16060" xr:uid="{00000000-0005-0000-0000-0000912E0000}"/>
    <cellStyle name="Millares 3 5 7 2 2" xfId="33565" xr:uid="{C15BBC7C-1710-454B-9F38-CED9BCDE8E81}"/>
    <cellStyle name="Millares 3 5 7 3" xfId="24813" xr:uid="{A5473EA8-1401-4F7C-9745-85328F9AC51E}"/>
    <cellStyle name="Millares 3 5 8" xfId="11684" xr:uid="{00000000-0005-0000-0000-0000922E0000}"/>
    <cellStyle name="Millares 3 5 8 2" xfId="29189" xr:uid="{9E7F4BEA-8D8D-4F7F-9B2C-43DDAAB6E41C}"/>
    <cellStyle name="Millares 3 5 9" xfId="20437" xr:uid="{A25CA3DD-B22E-43EE-8234-D3814A4F7AB4}"/>
    <cellStyle name="Millares 4" xfId="8" xr:uid="{00000000-0005-0000-0000-0000932E0000}"/>
    <cellStyle name="Millares 4 2" xfId="228" xr:uid="{00000000-0005-0000-0000-0000942E0000}"/>
    <cellStyle name="Millares 5" xfId="229" xr:uid="{00000000-0005-0000-0000-0000952E0000}"/>
    <cellStyle name="Millares 5 2" xfId="230" xr:uid="{00000000-0005-0000-0000-0000962E0000}"/>
    <cellStyle name="Millares 5 3" xfId="231" xr:uid="{00000000-0005-0000-0000-0000972E0000}"/>
    <cellStyle name="Millares 5 4" xfId="232" xr:uid="{00000000-0005-0000-0000-0000982E0000}"/>
    <cellStyle name="Millares 5 4 10" xfId="11618" xr:uid="{00000000-0005-0000-0000-0000992E0000}"/>
    <cellStyle name="Millares 5 4 10 2" xfId="29123" xr:uid="{6F3F8D3B-1527-4BB5-BEB5-1309063D4223}"/>
    <cellStyle name="Millares 5 4 11" xfId="20371" xr:uid="{9434F0F5-A38E-4871-BA4F-07C189C323C8}"/>
    <cellStyle name="Millares 5 4 2" xfId="2957" xr:uid="{00000000-0005-0000-0000-00009A2E0000}"/>
    <cellStyle name="Millares 5 4 2 2" xfId="3069" xr:uid="{00000000-0005-0000-0000-00009B2E0000}"/>
    <cellStyle name="Millares 5 4 2 2 2" xfId="3345" xr:uid="{00000000-0005-0000-0000-00009C2E0000}"/>
    <cellStyle name="Millares 5 4 2 2 2 2" xfId="3898" xr:uid="{00000000-0005-0000-0000-00009D2E0000}"/>
    <cellStyle name="Millares 5 4 2 2 2 2 2" xfId="4994" xr:uid="{00000000-0005-0000-0000-00009E2E0000}"/>
    <cellStyle name="Millares 5 4 2 2 2 2 2 2" xfId="7183" xr:uid="{00000000-0005-0000-0000-00009F2E0000}"/>
    <cellStyle name="Millares 5 4 2 2 2 2 2 2 2" xfId="11560" xr:uid="{00000000-0005-0000-0000-0000A02E0000}"/>
    <cellStyle name="Millares 5 4 2 2 2 2 2 2 2 2" xfId="20313" xr:uid="{00000000-0005-0000-0000-0000A12E0000}"/>
    <cellStyle name="Millares 5 4 2 2 2 2 2 2 2 2 2" xfId="37818" xr:uid="{6241C28E-B109-4460-8FDD-E7B28AC96BF2}"/>
    <cellStyle name="Millares 5 4 2 2 2 2 2 2 2 3" xfId="29066" xr:uid="{BFE89FA2-6860-4F03-81DD-A1AF42C10DB5}"/>
    <cellStyle name="Millares 5 4 2 2 2 2 2 2 3" xfId="15937" xr:uid="{00000000-0005-0000-0000-0000A22E0000}"/>
    <cellStyle name="Millares 5 4 2 2 2 2 2 2 3 2" xfId="33442" xr:uid="{F0D0F0BD-40BB-4060-9D37-91145240FA7A}"/>
    <cellStyle name="Millares 5 4 2 2 2 2 2 2 4" xfId="24690" xr:uid="{FDCDA0EE-1EBD-498B-B331-62EF640A151F}"/>
    <cellStyle name="Millares 5 4 2 2 2 2 2 3" xfId="9372" xr:uid="{00000000-0005-0000-0000-0000A32E0000}"/>
    <cellStyle name="Millares 5 4 2 2 2 2 2 3 2" xfId="18125" xr:uid="{00000000-0005-0000-0000-0000A42E0000}"/>
    <cellStyle name="Millares 5 4 2 2 2 2 2 3 2 2" xfId="35630" xr:uid="{1333E271-389A-4EDC-9070-95B2C7C02A2D}"/>
    <cellStyle name="Millares 5 4 2 2 2 2 2 3 3" xfId="26878" xr:uid="{6F929290-8800-44F9-8A19-3504415255BA}"/>
    <cellStyle name="Millares 5 4 2 2 2 2 2 4" xfId="13749" xr:uid="{00000000-0005-0000-0000-0000A52E0000}"/>
    <cellStyle name="Millares 5 4 2 2 2 2 2 4 2" xfId="31254" xr:uid="{539CAF66-C5BD-4112-852B-B368D8F97868}"/>
    <cellStyle name="Millares 5 4 2 2 2 2 2 5" xfId="22502" xr:uid="{FBA44600-2DFA-48D8-942F-B9277890F2C5}"/>
    <cellStyle name="Millares 5 4 2 2 2 2 3" xfId="6089" xr:uid="{00000000-0005-0000-0000-0000A62E0000}"/>
    <cellStyle name="Millares 5 4 2 2 2 2 3 2" xfId="10466" xr:uid="{00000000-0005-0000-0000-0000A72E0000}"/>
    <cellStyle name="Millares 5 4 2 2 2 2 3 2 2" xfId="19219" xr:uid="{00000000-0005-0000-0000-0000A82E0000}"/>
    <cellStyle name="Millares 5 4 2 2 2 2 3 2 2 2" xfId="36724" xr:uid="{703930A0-0A4E-4A06-8925-605136DCA5BC}"/>
    <cellStyle name="Millares 5 4 2 2 2 2 3 2 3" xfId="27972" xr:uid="{6ED6A5F3-EA13-4419-BF8D-A59E67A12607}"/>
    <cellStyle name="Millares 5 4 2 2 2 2 3 3" xfId="14843" xr:uid="{00000000-0005-0000-0000-0000A92E0000}"/>
    <cellStyle name="Millares 5 4 2 2 2 2 3 3 2" xfId="32348" xr:uid="{3B2049EF-E689-42B5-B27F-6E2433508352}"/>
    <cellStyle name="Millares 5 4 2 2 2 2 3 4" xfId="23596" xr:uid="{8238C535-F646-4A8D-8AD6-21B3C1AD060A}"/>
    <cellStyle name="Millares 5 4 2 2 2 2 4" xfId="8278" xr:uid="{00000000-0005-0000-0000-0000AA2E0000}"/>
    <cellStyle name="Millares 5 4 2 2 2 2 4 2" xfId="17031" xr:uid="{00000000-0005-0000-0000-0000AB2E0000}"/>
    <cellStyle name="Millares 5 4 2 2 2 2 4 2 2" xfId="34536" xr:uid="{0D77EC37-45CA-43ED-B916-4B8337CCB4E3}"/>
    <cellStyle name="Millares 5 4 2 2 2 2 4 3" xfId="25784" xr:uid="{9CC1B095-7DB3-4A82-8B8A-1EAE9DD4BE4C}"/>
    <cellStyle name="Millares 5 4 2 2 2 2 5" xfId="12655" xr:uid="{00000000-0005-0000-0000-0000AC2E0000}"/>
    <cellStyle name="Millares 5 4 2 2 2 2 5 2" xfId="30160" xr:uid="{E28F58B1-298B-4ABF-9700-DDA5A764F8C1}"/>
    <cellStyle name="Millares 5 4 2 2 2 2 6" xfId="21408" xr:uid="{7C7A83A5-ED15-421F-9553-62A46397639A}"/>
    <cellStyle name="Millares 5 4 2 2 2 3" xfId="4446" xr:uid="{00000000-0005-0000-0000-0000AD2E0000}"/>
    <cellStyle name="Millares 5 4 2 2 2 3 2" xfId="6635" xr:uid="{00000000-0005-0000-0000-0000AE2E0000}"/>
    <cellStyle name="Millares 5 4 2 2 2 3 2 2" xfId="11012" xr:uid="{00000000-0005-0000-0000-0000AF2E0000}"/>
    <cellStyle name="Millares 5 4 2 2 2 3 2 2 2" xfId="19765" xr:uid="{00000000-0005-0000-0000-0000B02E0000}"/>
    <cellStyle name="Millares 5 4 2 2 2 3 2 2 2 2" xfId="37270" xr:uid="{751CFC8C-E84E-460D-958F-4461455BF83B}"/>
    <cellStyle name="Millares 5 4 2 2 2 3 2 2 3" xfId="28518" xr:uid="{69AE9E9D-8B11-4E0D-9ECB-C088816CD9C6}"/>
    <cellStyle name="Millares 5 4 2 2 2 3 2 3" xfId="15389" xr:uid="{00000000-0005-0000-0000-0000B12E0000}"/>
    <cellStyle name="Millares 5 4 2 2 2 3 2 3 2" xfId="32894" xr:uid="{41BB85EF-9503-4ABF-96E2-C732B1EB786C}"/>
    <cellStyle name="Millares 5 4 2 2 2 3 2 4" xfId="24142" xr:uid="{D8C21224-A3B0-450A-A910-B3EA34C3075D}"/>
    <cellStyle name="Millares 5 4 2 2 2 3 3" xfId="8824" xr:uid="{00000000-0005-0000-0000-0000B22E0000}"/>
    <cellStyle name="Millares 5 4 2 2 2 3 3 2" xfId="17577" xr:uid="{00000000-0005-0000-0000-0000B32E0000}"/>
    <cellStyle name="Millares 5 4 2 2 2 3 3 2 2" xfId="35082" xr:uid="{6181C561-BFAD-499B-A948-E8BFAE0750C9}"/>
    <cellStyle name="Millares 5 4 2 2 2 3 3 3" xfId="26330" xr:uid="{844D93C3-A004-48C7-9AF0-EF7CB2AF92A9}"/>
    <cellStyle name="Millares 5 4 2 2 2 3 4" xfId="13201" xr:uid="{00000000-0005-0000-0000-0000B42E0000}"/>
    <cellStyle name="Millares 5 4 2 2 2 3 4 2" xfId="30706" xr:uid="{71A04A7A-7B4D-46EB-AE5D-78E103FF68C6}"/>
    <cellStyle name="Millares 5 4 2 2 2 3 5" xfId="21954" xr:uid="{F1DE6C1A-205B-43FB-9910-66595C31C639}"/>
    <cellStyle name="Millares 5 4 2 2 2 4" xfId="5541" xr:uid="{00000000-0005-0000-0000-0000B52E0000}"/>
    <cellStyle name="Millares 5 4 2 2 2 4 2" xfId="9918" xr:uid="{00000000-0005-0000-0000-0000B62E0000}"/>
    <cellStyle name="Millares 5 4 2 2 2 4 2 2" xfId="18671" xr:uid="{00000000-0005-0000-0000-0000B72E0000}"/>
    <cellStyle name="Millares 5 4 2 2 2 4 2 2 2" xfId="36176" xr:uid="{698FB074-2E50-4C12-A5DC-7519F13E3E87}"/>
    <cellStyle name="Millares 5 4 2 2 2 4 2 3" xfId="27424" xr:uid="{197B8BE1-D678-47C7-9818-C1C05C69CF4B}"/>
    <cellStyle name="Millares 5 4 2 2 2 4 3" xfId="14295" xr:uid="{00000000-0005-0000-0000-0000B82E0000}"/>
    <cellStyle name="Millares 5 4 2 2 2 4 3 2" xfId="31800" xr:uid="{47B11639-9B49-4975-913C-1731E0B796F3}"/>
    <cellStyle name="Millares 5 4 2 2 2 4 4" xfId="23048" xr:uid="{C6FC049C-88C2-493D-9DB8-D44A13F51681}"/>
    <cellStyle name="Millares 5 4 2 2 2 5" xfId="7730" xr:uid="{00000000-0005-0000-0000-0000B92E0000}"/>
    <cellStyle name="Millares 5 4 2 2 2 5 2" xfId="16483" xr:uid="{00000000-0005-0000-0000-0000BA2E0000}"/>
    <cellStyle name="Millares 5 4 2 2 2 5 2 2" xfId="33988" xr:uid="{4939BB6C-8010-491A-9A19-4BB31B400C20}"/>
    <cellStyle name="Millares 5 4 2 2 2 5 3" xfId="25236" xr:uid="{AC2C7620-F998-472C-B163-264D76A84F2A}"/>
    <cellStyle name="Millares 5 4 2 2 2 6" xfId="12107" xr:uid="{00000000-0005-0000-0000-0000BB2E0000}"/>
    <cellStyle name="Millares 5 4 2 2 2 6 2" xfId="29612" xr:uid="{E46E1BB2-3E98-4E45-AE98-F12A6779C127}"/>
    <cellStyle name="Millares 5 4 2 2 2 7" xfId="20860" xr:uid="{46EE708B-49C2-4125-A1E2-D6CE0E588CD2}"/>
    <cellStyle name="Millares 5 4 2 2 3" xfId="3624" xr:uid="{00000000-0005-0000-0000-0000BC2E0000}"/>
    <cellStyle name="Millares 5 4 2 2 3 2" xfId="4720" xr:uid="{00000000-0005-0000-0000-0000BD2E0000}"/>
    <cellStyle name="Millares 5 4 2 2 3 2 2" xfId="6909" xr:uid="{00000000-0005-0000-0000-0000BE2E0000}"/>
    <cellStyle name="Millares 5 4 2 2 3 2 2 2" xfId="11286" xr:uid="{00000000-0005-0000-0000-0000BF2E0000}"/>
    <cellStyle name="Millares 5 4 2 2 3 2 2 2 2" xfId="20039" xr:uid="{00000000-0005-0000-0000-0000C02E0000}"/>
    <cellStyle name="Millares 5 4 2 2 3 2 2 2 2 2" xfId="37544" xr:uid="{8CBE7E20-3253-4500-9E32-DC49F063823E}"/>
    <cellStyle name="Millares 5 4 2 2 3 2 2 2 3" xfId="28792" xr:uid="{F7232F19-B5CE-40A9-B1ED-BD70F2213D72}"/>
    <cellStyle name="Millares 5 4 2 2 3 2 2 3" xfId="15663" xr:uid="{00000000-0005-0000-0000-0000C12E0000}"/>
    <cellStyle name="Millares 5 4 2 2 3 2 2 3 2" xfId="33168" xr:uid="{273BC617-E325-4B9B-8AA5-6B4D279AB83D}"/>
    <cellStyle name="Millares 5 4 2 2 3 2 2 4" xfId="24416" xr:uid="{86EFA20E-A00F-433A-BE61-4F06462195CD}"/>
    <cellStyle name="Millares 5 4 2 2 3 2 3" xfId="9098" xr:uid="{00000000-0005-0000-0000-0000C22E0000}"/>
    <cellStyle name="Millares 5 4 2 2 3 2 3 2" xfId="17851" xr:uid="{00000000-0005-0000-0000-0000C32E0000}"/>
    <cellStyle name="Millares 5 4 2 2 3 2 3 2 2" xfId="35356" xr:uid="{A5A2EEA5-CFC8-45C5-AB33-C5759334C6EA}"/>
    <cellStyle name="Millares 5 4 2 2 3 2 3 3" xfId="26604" xr:uid="{7564BBA9-B357-4BCA-9287-F08EB1391CA8}"/>
    <cellStyle name="Millares 5 4 2 2 3 2 4" xfId="13475" xr:uid="{00000000-0005-0000-0000-0000C42E0000}"/>
    <cellStyle name="Millares 5 4 2 2 3 2 4 2" xfId="30980" xr:uid="{7AB46890-F6E1-4526-B28B-0AD38E5730CA}"/>
    <cellStyle name="Millares 5 4 2 2 3 2 5" xfId="22228" xr:uid="{9028E77A-6823-43F9-808B-9250078E8AAC}"/>
    <cellStyle name="Millares 5 4 2 2 3 3" xfId="5815" xr:uid="{00000000-0005-0000-0000-0000C52E0000}"/>
    <cellStyle name="Millares 5 4 2 2 3 3 2" xfId="10192" xr:uid="{00000000-0005-0000-0000-0000C62E0000}"/>
    <cellStyle name="Millares 5 4 2 2 3 3 2 2" xfId="18945" xr:uid="{00000000-0005-0000-0000-0000C72E0000}"/>
    <cellStyle name="Millares 5 4 2 2 3 3 2 2 2" xfId="36450" xr:uid="{FB0E6909-9851-4805-B715-9E7202ED6210}"/>
    <cellStyle name="Millares 5 4 2 2 3 3 2 3" xfId="27698" xr:uid="{4EAB76B1-6CE3-4F07-A149-5C653501CE34}"/>
    <cellStyle name="Millares 5 4 2 2 3 3 3" xfId="14569" xr:uid="{00000000-0005-0000-0000-0000C82E0000}"/>
    <cellStyle name="Millares 5 4 2 2 3 3 3 2" xfId="32074" xr:uid="{3BDD80E6-D89F-437A-8874-1093C97B9A5E}"/>
    <cellStyle name="Millares 5 4 2 2 3 3 4" xfId="23322" xr:uid="{8472AFEB-A77C-4699-9A71-AA852996AA2D}"/>
    <cellStyle name="Millares 5 4 2 2 3 4" xfId="8004" xr:uid="{00000000-0005-0000-0000-0000C92E0000}"/>
    <cellStyle name="Millares 5 4 2 2 3 4 2" xfId="16757" xr:uid="{00000000-0005-0000-0000-0000CA2E0000}"/>
    <cellStyle name="Millares 5 4 2 2 3 4 2 2" xfId="34262" xr:uid="{66FFC09E-CDDE-4C0F-92E3-5E65747CDCCD}"/>
    <cellStyle name="Millares 5 4 2 2 3 4 3" xfId="25510" xr:uid="{3CC163C2-7F12-49F5-9A74-1AE32496FAA8}"/>
    <cellStyle name="Millares 5 4 2 2 3 5" xfId="12381" xr:uid="{00000000-0005-0000-0000-0000CB2E0000}"/>
    <cellStyle name="Millares 5 4 2 2 3 5 2" xfId="29886" xr:uid="{D7941311-7707-4651-96AC-9A6FD953CA99}"/>
    <cellStyle name="Millares 5 4 2 2 3 6" xfId="21134" xr:uid="{8C59DD8E-8A5C-46D0-A23C-4D27046A9F65}"/>
    <cellStyle name="Millares 5 4 2 2 4" xfId="4172" xr:uid="{00000000-0005-0000-0000-0000CC2E0000}"/>
    <cellStyle name="Millares 5 4 2 2 4 2" xfId="6361" xr:uid="{00000000-0005-0000-0000-0000CD2E0000}"/>
    <cellStyle name="Millares 5 4 2 2 4 2 2" xfId="10738" xr:uid="{00000000-0005-0000-0000-0000CE2E0000}"/>
    <cellStyle name="Millares 5 4 2 2 4 2 2 2" xfId="19491" xr:uid="{00000000-0005-0000-0000-0000CF2E0000}"/>
    <cellStyle name="Millares 5 4 2 2 4 2 2 2 2" xfId="36996" xr:uid="{07CBF1CB-2987-41C4-AAEC-9AED26278FBF}"/>
    <cellStyle name="Millares 5 4 2 2 4 2 2 3" xfId="28244" xr:uid="{6E45C2BD-1FD2-4FED-BD92-D77605444B26}"/>
    <cellStyle name="Millares 5 4 2 2 4 2 3" xfId="15115" xr:uid="{00000000-0005-0000-0000-0000D02E0000}"/>
    <cellStyle name="Millares 5 4 2 2 4 2 3 2" xfId="32620" xr:uid="{09F7603C-A057-489E-9115-F490084C6822}"/>
    <cellStyle name="Millares 5 4 2 2 4 2 4" xfId="23868" xr:uid="{936D77B4-BF32-4E41-BED9-1B5DBD7E34E7}"/>
    <cellStyle name="Millares 5 4 2 2 4 3" xfId="8550" xr:uid="{00000000-0005-0000-0000-0000D12E0000}"/>
    <cellStyle name="Millares 5 4 2 2 4 3 2" xfId="17303" xr:uid="{00000000-0005-0000-0000-0000D22E0000}"/>
    <cellStyle name="Millares 5 4 2 2 4 3 2 2" xfId="34808" xr:uid="{A9F96DD0-4A64-4639-BD44-066C2EAB7D1B}"/>
    <cellStyle name="Millares 5 4 2 2 4 3 3" xfId="26056" xr:uid="{FA741AF7-ADB7-4A22-9417-5C1917B16059}"/>
    <cellStyle name="Millares 5 4 2 2 4 4" xfId="12927" xr:uid="{00000000-0005-0000-0000-0000D32E0000}"/>
    <cellStyle name="Millares 5 4 2 2 4 4 2" xfId="30432" xr:uid="{A377542E-875A-4F51-94D7-7C37F264A404}"/>
    <cellStyle name="Millares 5 4 2 2 4 5" xfId="21680" xr:uid="{07F3F8FE-5786-4039-8D42-6E7341701C49}"/>
    <cellStyle name="Millares 5 4 2 2 5" xfId="5267" xr:uid="{00000000-0005-0000-0000-0000D42E0000}"/>
    <cellStyle name="Millares 5 4 2 2 5 2" xfId="9644" xr:uid="{00000000-0005-0000-0000-0000D52E0000}"/>
    <cellStyle name="Millares 5 4 2 2 5 2 2" xfId="18397" xr:uid="{00000000-0005-0000-0000-0000D62E0000}"/>
    <cellStyle name="Millares 5 4 2 2 5 2 2 2" xfId="35902" xr:uid="{C9AC79B2-4392-4259-B701-60C57A27B171}"/>
    <cellStyle name="Millares 5 4 2 2 5 2 3" xfId="27150" xr:uid="{29C10C9C-2DB9-47F0-B044-5443E92D3462}"/>
    <cellStyle name="Millares 5 4 2 2 5 3" xfId="14021" xr:uid="{00000000-0005-0000-0000-0000D72E0000}"/>
    <cellStyle name="Millares 5 4 2 2 5 3 2" xfId="31526" xr:uid="{A901A148-55D7-46C3-85E3-1C5FE27D5A3F}"/>
    <cellStyle name="Millares 5 4 2 2 5 4" xfId="22774" xr:uid="{294F4DFA-B0B7-41B6-878A-8CB7803A1587}"/>
    <cellStyle name="Millares 5 4 2 2 6" xfId="7456" xr:uid="{00000000-0005-0000-0000-0000D82E0000}"/>
    <cellStyle name="Millares 5 4 2 2 6 2" xfId="16209" xr:uid="{00000000-0005-0000-0000-0000D92E0000}"/>
    <cellStyle name="Millares 5 4 2 2 6 2 2" xfId="33714" xr:uid="{6E99C791-7A87-4805-B30A-DA5236A722C3}"/>
    <cellStyle name="Millares 5 4 2 2 6 3" xfId="24962" xr:uid="{38535585-9146-414E-BF59-7B88BB4D0E83}"/>
    <cellStyle name="Millares 5 4 2 2 7" xfId="11833" xr:uid="{00000000-0005-0000-0000-0000DA2E0000}"/>
    <cellStyle name="Millares 5 4 2 2 7 2" xfId="29338" xr:uid="{F033E936-6916-4E9E-8708-713E1CE5B049}"/>
    <cellStyle name="Millares 5 4 2 2 8" xfId="20586" xr:uid="{0BD449F7-9ADB-4492-987F-5AFBC0697E97}"/>
    <cellStyle name="Millares 5 4 2 3" xfId="3233" xr:uid="{00000000-0005-0000-0000-0000DB2E0000}"/>
    <cellStyle name="Millares 5 4 2 3 2" xfId="3786" xr:uid="{00000000-0005-0000-0000-0000DC2E0000}"/>
    <cellStyle name="Millares 5 4 2 3 2 2" xfId="4882" xr:uid="{00000000-0005-0000-0000-0000DD2E0000}"/>
    <cellStyle name="Millares 5 4 2 3 2 2 2" xfId="7071" xr:uid="{00000000-0005-0000-0000-0000DE2E0000}"/>
    <cellStyle name="Millares 5 4 2 3 2 2 2 2" xfId="11448" xr:uid="{00000000-0005-0000-0000-0000DF2E0000}"/>
    <cellStyle name="Millares 5 4 2 3 2 2 2 2 2" xfId="20201" xr:uid="{00000000-0005-0000-0000-0000E02E0000}"/>
    <cellStyle name="Millares 5 4 2 3 2 2 2 2 2 2" xfId="37706" xr:uid="{9F053A14-31CD-4368-8805-456BD5A9C9FB}"/>
    <cellStyle name="Millares 5 4 2 3 2 2 2 2 3" xfId="28954" xr:uid="{C4BA7C88-00B6-4880-8B69-76495176804A}"/>
    <cellStyle name="Millares 5 4 2 3 2 2 2 3" xfId="15825" xr:uid="{00000000-0005-0000-0000-0000E12E0000}"/>
    <cellStyle name="Millares 5 4 2 3 2 2 2 3 2" xfId="33330" xr:uid="{4467D59A-F325-4B28-AA91-F424FBF2DB51}"/>
    <cellStyle name="Millares 5 4 2 3 2 2 2 4" xfId="24578" xr:uid="{DB25CFF4-1234-4852-BF4F-3BD394165C5C}"/>
    <cellStyle name="Millares 5 4 2 3 2 2 3" xfId="9260" xr:uid="{00000000-0005-0000-0000-0000E22E0000}"/>
    <cellStyle name="Millares 5 4 2 3 2 2 3 2" xfId="18013" xr:uid="{00000000-0005-0000-0000-0000E32E0000}"/>
    <cellStyle name="Millares 5 4 2 3 2 2 3 2 2" xfId="35518" xr:uid="{6A55B308-4F99-4C3F-9501-C1B0D0E3E933}"/>
    <cellStyle name="Millares 5 4 2 3 2 2 3 3" xfId="26766" xr:uid="{EAA3DBA0-985A-41B8-BA77-7649F5B58B34}"/>
    <cellStyle name="Millares 5 4 2 3 2 2 4" xfId="13637" xr:uid="{00000000-0005-0000-0000-0000E42E0000}"/>
    <cellStyle name="Millares 5 4 2 3 2 2 4 2" xfId="31142" xr:uid="{F894596E-B700-4D1E-930E-3C773299D6CC}"/>
    <cellStyle name="Millares 5 4 2 3 2 2 5" xfId="22390" xr:uid="{551CB20B-FEEB-44E9-85C1-EA86321DF3BA}"/>
    <cellStyle name="Millares 5 4 2 3 2 3" xfId="5977" xr:uid="{00000000-0005-0000-0000-0000E52E0000}"/>
    <cellStyle name="Millares 5 4 2 3 2 3 2" xfId="10354" xr:uid="{00000000-0005-0000-0000-0000E62E0000}"/>
    <cellStyle name="Millares 5 4 2 3 2 3 2 2" xfId="19107" xr:uid="{00000000-0005-0000-0000-0000E72E0000}"/>
    <cellStyle name="Millares 5 4 2 3 2 3 2 2 2" xfId="36612" xr:uid="{CBADB3B2-B0B3-4B03-AA1F-2F21A7D2B77C}"/>
    <cellStyle name="Millares 5 4 2 3 2 3 2 3" xfId="27860" xr:uid="{65A8307B-4364-4608-8149-173BE8CCAA78}"/>
    <cellStyle name="Millares 5 4 2 3 2 3 3" xfId="14731" xr:uid="{00000000-0005-0000-0000-0000E82E0000}"/>
    <cellStyle name="Millares 5 4 2 3 2 3 3 2" xfId="32236" xr:uid="{D3B428A3-E607-4A23-9E5C-8CF99D04E7D1}"/>
    <cellStyle name="Millares 5 4 2 3 2 3 4" xfId="23484" xr:uid="{2535FED4-77A2-4E03-A560-0958EFB10D49}"/>
    <cellStyle name="Millares 5 4 2 3 2 4" xfId="8166" xr:uid="{00000000-0005-0000-0000-0000E92E0000}"/>
    <cellStyle name="Millares 5 4 2 3 2 4 2" xfId="16919" xr:uid="{00000000-0005-0000-0000-0000EA2E0000}"/>
    <cellStyle name="Millares 5 4 2 3 2 4 2 2" xfId="34424" xr:uid="{3B27AFAA-32F1-4B77-9656-6DA766DFBFB0}"/>
    <cellStyle name="Millares 5 4 2 3 2 4 3" xfId="25672" xr:uid="{9B511D1A-FE4A-45AF-AC2B-9CFE77183E52}"/>
    <cellStyle name="Millares 5 4 2 3 2 5" xfId="12543" xr:uid="{00000000-0005-0000-0000-0000EB2E0000}"/>
    <cellStyle name="Millares 5 4 2 3 2 5 2" xfId="30048" xr:uid="{2CB8D65D-AB3B-47A0-81DB-0B16D80E4E0F}"/>
    <cellStyle name="Millares 5 4 2 3 2 6" xfId="21296" xr:uid="{D801AFAA-45C3-4B73-B81F-CEBBE113B572}"/>
    <cellStyle name="Millares 5 4 2 3 3" xfId="4334" xr:uid="{00000000-0005-0000-0000-0000EC2E0000}"/>
    <cellStyle name="Millares 5 4 2 3 3 2" xfId="6523" xr:uid="{00000000-0005-0000-0000-0000ED2E0000}"/>
    <cellStyle name="Millares 5 4 2 3 3 2 2" xfId="10900" xr:uid="{00000000-0005-0000-0000-0000EE2E0000}"/>
    <cellStyle name="Millares 5 4 2 3 3 2 2 2" xfId="19653" xr:uid="{00000000-0005-0000-0000-0000EF2E0000}"/>
    <cellStyle name="Millares 5 4 2 3 3 2 2 2 2" xfId="37158" xr:uid="{6404C4BA-DA6A-425D-870E-D4952BA47EF8}"/>
    <cellStyle name="Millares 5 4 2 3 3 2 2 3" xfId="28406" xr:uid="{4A8C33ED-E122-4A5E-9F86-A4A5520C65F0}"/>
    <cellStyle name="Millares 5 4 2 3 3 2 3" xfId="15277" xr:uid="{00000000-0005-0000-0000-0000F02E0000}"/>
    <cellStyle name="Millares 5 4 2 3 3 2 3 2" xfId="32782" xr:uid="{3F6E5462-E3C9-400E-A2E2-E09468AA7250}"/>
    <cellStyle name="Millares 5 4 2 3 3 2 4" xfId="24030" xr:uid="{D76A1D68-692D-4A77-B06D-4A4441DAD8FA}"/>
    <cellStyle name="Millares 5 4 2 3 3 3" xfId="8712" xr:uid="{00000000-0005-0000-0000-0000F12E0000}"/>
    <cellStyle name="Millares 5 4 2 3 3 3 2" xfId="17465" xr:uid="{00000000-0005-0000-0000-0000F22E0000}"/>
    <cellStyle name="Millares 5 4 2 3 3 3 2 2" xfId="34970" xr:uid="{6338EA67-ECD4-4043-A816-2A37382B87D1}"/>
    <cellStyle name="Millares 5 4 2 3 3 3 3" xfId="26218" xr:uid="{4AB0B269-7287-460D-8C0D-66DFBDF903E7}"/>
    <cellStyle name="Millares 5 4 2 3 3 4" xfId="13089" xr:uid="{00000000-0005-0000-0000-0000F32E0000}"/>
    <cellStyle name="Millares 5 4 2 3 3 4 2" xfId="30594" xr:uid="{8D8C1E7D-6B61-45A8-9AB0-9CF96FC2E840}"/>
    <cellStyle name="Millares 5 4 2 3 3 5" xfId="21842" xr:uid="{632E9B53-4C9A-4948-9A32-4EFB5347A072}"/>
    <cellStyle name="Millares 5 4 2 3 4" xfId="5429" xr:uid="{00000000-0005-0000-0000-0000F42E0000}"/>
    <cellStyle name="Millares 5 4 2 3 4 2" xfId="9806" xr:uid="{00000000-0005-0000-0000-0000F52E0000}"/>
    <cellStyle name="Millares 5 4 2 3 4 2 2" xfId="18559" xr:uid="{00000000-0005-0000-0000-0000F62E0000}"/>
    <cellStyle name="Millares 5 4 2 3 4 2 2 2" xfId="36064" xr:uid="{C3449456-E5AD-48BA-B418-C3A28E78D9E2}"/>
    <cellStyle name="Millares 5 4 2 3 4 2 3" xfId="27312" xr:uid="{6534A5DE-DC9B-45F8-B52E-85D9299D43D5}"/>
    <cellStyle name="Millares 5 4 2 3 4 3" xfId="14183" xr:uid="{00000000-0005-0000-0000-0000F72E0000}"/>
    <cellStyle name="Millares 5 4 2 3 4 3 2" xfId="31688" xr:uid="{3638DF4E-4732-4A2F-9CE9-842D4D7A825E}"/>
    <cellStyle name="Millares 5 4 2 3 4 4" xfId="22936" xr:uid="{8C148690-C063-4D83-9313-D1BB157B9C8A}"/>
    <cellStyle name="Millares 5 4 2 3 5" xfId="7618" xr:uid="{00000000-0005-0000-0000-0000F82E0000}"/>
    <cellStyle name="Millares 5 4 2 3 5 2" xfId="16371" xr:uid="{00000000-0005-0000-0000-0000F92E0000}"/>
    <cellStyle name="Millares 5 4 2 3 5 2 2" xfId="33876" xr:uid="{6658AA73-0E6B-4BD0-A0EC-4374D1C936C9}"/>
    <cellStyle name="Millares 5 4 2 3 5 3" xfId="25124" xr:uid="{624C1F1D-56A6-44A0-ADEA-FEA4C4308192}"/>
    <cellStyle name="Millares 5 4 2 3 6" xfId="11995" xr:uid="{00000000-0005-0000-0000-0000FA2E0000}"/>
    <cellStyle name="Millares 5 4 2 3 6 2" xfId="29500" xr:uid="{77A58AF8-C421-4B03-8522-539A01101FFF}"/>
    <cellStyle name="Millares 5 4 2 3 7" xfId="20748" xr:uid="{CE9D2C4E-A9C1-481B-9769-27BC4EC97A3C}"/>
    <cellStyle name="Millares 5 4 2 4" xfId="3512" xr:uid="{00000000-0005-0000-0000-0000FB2E0000}"/>
    <cellStyle name="Millares 5 4 2 4 2" xfId="4608" xr:uid="{00000000-0005-0000-0000-0000FC2E0000}"/>
    <cellStyle name="Millares 5 4 2 4 2 2" xfId="6797" xr:uid="{00000000-0005-0000-0000-0000FD2E0000}"/>
    <cellStyle name="Millares 5 4 2 4 2 2 2" xfId="11174" xr:uid="{00000000-0005-0000-0000-0000FE2E0000}"/>
    <cellStyle name="Millares 5 4 2 4 2 2 2 2" xfId="19927" xr:uid="{00000000-0005-0000-0000-0000FF2E0000}"/>
    <cellStyle name="Millares 5 4 2 4 2 2 2 2 2" xfId="37432" xr:uid="{BE797153-63E4-40DD-AAD8-C05F84EEDB2E}"/>
    <cellStyle name="Millares 5 4 2 4 2 2 2 3" xfId="28680" xr:uid="{3A84A9BE-5161-4EC6-8B70-6211DB3870A2}"/>
    <cellStyle name="Millares 5 4 2 4 2 2 3" xfId="15551" xr:uid="{00000000-0005-0000-0000-0000002F0000}"/>
    <cellStyle name="Millares 5 4 2 4 2 2 3 2" xfId="33056" xr:uid="{93898A7B-1EE2-47A8-BCD7-C367D62ED71E}"/>
    <cellStyle name="Millares 5 4 2 4 2 2 4" xfId="24304" xr:uid="{678ACED0-6689-40D7-9498-6B9B63C493E1}"/>
    <cellStyle name="Millares 5 4 2 4 2 3" xfId="8986" xr:uid="{00000000-0005-0000-0000-0000012F0000}"/>
    <cellStyle name="Millares 5 4 2 4 2 3 2" xfId="17739" xr:uid="{00000000-0005-0000-0000-0000022F0000}"/>
    <cellStyle name="Millares 5 4 2 4 2 3 2 2" xfId="35244" xr:uid="{8CD3DAF8-A521-4652-B491-257334D938DE}"/>
    <cellStyle name="Millares 5 4 2 4 2 3 3" xfId="26492" xr:uid="{44A185FA-A632-43EA-A117-30BEFB8BE158}"/>
    <cellStyle name="Millares 5 4 2 4 2 4" xfId="13363" xr:uid="{00000000-0005-0000-0000-0000032F0000}"/>
    <cellStyle name="Millares 5 4 2 4 2 4 2" xfId="30868" xr:uid="{E9B813CF-346B-4C80-B9DF-BF5EFCEF1A92}"/>
    <cellStyle name="Millares 5 4 2 4 2 5" xfId="22116" xr:uid="{9618DDD4-98B4-42B9-AB60-9C03224EEAB0}"/>
    <cellStyle name="Millares 5 4 2 4 3" xfId="5703" xr:uid="{00000000-0005-0000-0000-0000042F0000}"/>
    <cellStyle name="Millares 5 4 2 4 3 2" xfId="10080" xr:uid="{00000000-0005-0000-0000-0000052F0000}"/>
    <cellStyle name="Millares 5 4 2 4 3 2 2" xfId="18833" xr:uid="{00000000-0005-0000-0000-0000062F0000}"/>
    <cellStyle name="Millares 5 4 2 4 3 2 2 2" xfId="36338" xr:uid="{1DF38AD8-42B6-4F90-98AD-90F3A79635CA}"/>
    <cellStyle name="Millares 5 4 2 4 3 2 3" xfId="27586" xr:uid="{FB46B110-315B-41EA-AFDB-E1F06971EFB2}"/>
    <cellStyle name="Millares 5 4 2 4 3 3" xfId="14457" xr:uid="{00000000-0005-0000-0000-0000072F0000}"/>
    <cellStyle name="Millares 5 4 2 4 3 3 2" xfId="31962" xr:uid="{ECA8F01C-ECFB-4248-8796-73763B7FBF98}"/>
    <cellStyle name="Millares 5 4 2 4 3 4" xfId="23210" xr:uid="{37715E03-4995-4DAD-8E47-2050F6777C6F}"/>
    <cellStyle name="Millares 5 4 2 4 4" xfId="7892" xr:uid="{00000000-0005-0000-0000-0000082F0000}"/>
    <cellStyle name="Millares 5 4 2 4 4 2" xfId="16645" xr:uid="{00000000-0005-0000-0000-0000092F0000}"/>
    <cellStyle name="Millares 5 4 2 4 4 2 2" xfId="34150" xr:uid="{15E2DB33-52B3-4248-908F-6FB920F418FB}"/>
    <cellStyle name="Millares 5 4 2 4 4 3" xfId="25398" xr:uid="{B8135FCB-A770-4E10-A52B-8617D486F9F9}"/>
    <cellStyle name="Millares 5 4 2 4 5" xfId="12269" xr:uid="{00000000-0005-0000-0000-00000A2F0000}"/>
    <cellStyle name="Millares 5 4 2 4 5 2" xfId="29774" xr:uid="{9F051472-4D17-455B-B306-98013F1B8B02}"/>
    <cellStyle name="Millares 5 4 2 4 6" xfId="21022" xr:uid="{AF5B3F6C-7C35-4C45-ABB1-B9DD3E2C3C99}"/>
    <cellStyle name="Millares 5 4 2 5" xfId="4060" xr:uid="{00000000-0005-0000-0000-00000B2F0000}"/>
    <cellStyle name="Millares 5 4 2 5 2" xfId="6249" xr:uid="{00000000-0005-0000-0000-00000C2F0000}"/>
    <cellStyle name="Millares 5 4 2 5 2 2" xfId="10626" xr:uid="{00000000-0005-0000-0000-00000D2F0000}"/>
    <cellStyle name="Millares 5 4 2 5 2 2 2" xfId="19379" xr:uid="{00000000-0005-0000-0000-00000E2F0000}"/>
    <cellStyle name="Millares 5 4 2 5 2 2 2 2" xfId="36884" xr:uid="{BCD77EF1-F0D3-45D3-9C2E-21618B52E112}"/>
    <cellStyle name="Millares 5 4 2 5 2 2 3" xfId="28132" xr:uid="{6F547E0A-88B2-4E04-A21D-64302AB963F2}"/>
    <cellStyle name="Millares 5 4 2 5 2 3" xfId="15003" xr:uid="{00000000-0005-0000-0000-00000F2F0000}"/>
    <cellStyle name="Millares 5 4 2 5 2 3 2" xfId="32508" xr:uid="{B39ECA6C-EF74-49D6-9311-1B88DF271E1A}"/>
    <cellStyle name="Millares 5 4 2 5 2 4" xfId="23756" xr:uid="{588724B1-3A81-4B47-8762-B95A5D827060}"/>
    <cellStyle name="Millares 5 4 2 5 3" xfId="8438" xr:uid="{00000000-0005-0000-0000-0000102F0000}"/>
    <cellStyle name="Millares 5 4 2 5 3 2" xfId="17191" xr:uid="{00000000-0005-0000-0000-0000112F0000}"/>
    <cellStyle name="Millares 5 4 2 5 3 2 2" xfId="34696" xr:uid="{E4DCA0CE-A82D-464C-95EC-055E6E24E695}"/>
    <cellStyle name="Millares 5 4 2 5 3 3" xfId="25944" xr:uid="{F63FECDA-D4DD-4877-923F-3B25B0911A17}"/>
    <cellStyle name="Millares 5 4 2 5 4" xfId="12815" xr:uid="{00000000-0005-0000-0000-0000122F0000}"/>
    <cellStyle name="Millares 5 4 2 5 4 2" xfId="30320" xr:uid="{53E8A7C6-2BE4-4B81-A064-7F0E72E9FD3F}"/>
    <cellStyle name="Millares 5 4 2 5 5" xfId="21568" xr:uid="{7BEC68B2-5F86-4B61-870A-1D4EFD37250B}"/>
    <cellStyle name="Millares 5 4 2 6" xfId="5155" xr:uid="{00000000-0005-0000-0000-0000132F0000}"/>
    <cellStyle name="Millares 5 4 2 6 2" xfId="9532" xr:uid="{00000000-0005-0000-0000-0000142F0000}"/>
    <cellStyle name="Millares 5 4 2 6 2 2" xfId="18285" xr:uid="{00000000-0005-0000-0000-0000152F0000}"/>
    <cellStyle name="Millares 5 4 2 6 2 2 2" xfId="35790" xr:uid="{3D85F0C0-558A-4BB3-A7EB-41FA44CDAF40}"/>
    <cellStyle name="Millares 5 4 2 6 2 3" xfId="27038" xr:uid="{045EB318-C78B-4617-A261-19B027F8F20E}"/>
    <cellStyle name="Millares 5 4 2 6 3" xfId="13909" xr:uid="{00000000-0005-0000-0000-0000162F0000}"/>
    <cellStyle name="Millares 5 4 2 6 3 2" xfId="31414" xr:uid="{99571C9D-D593-4F35-A072-7875A41BAC00}"/>
    <cellStyle name="Millares 5 4 2 6 4" xfId="22662" xr:uid="{795681D7-FA24-4B5E-B72F-B20F88D5A753}"/>
    <cellStyle name="Millares 5 4 2 7" xfId="7344" xr:uid="{00000000-0005-0000-0000-0000172F0000}"/>
    <cellStyle name="Millares 5 4 2 7 2" xfId="16097" xr:uid="{00000000-0005-0000-0000-0000182F0000}"/>
    <cellStyle name="Millares 5 4 2 7 2 2" xfId="33602" xr:uid="{2E592FB1-1B54-4BB0-AF7A-B8128356062C}"/>
    <cellStyle name="Millares 5 4 2 7 3" xfId="24850" xr:uid="{DEEDC144-920C-44E6-A03F-5F99CB8B6A37}"/>
    <cellStyle name="Millares 5 4 2 8" xfId="11721" xr:uid="{00000000-0005-0000-0000-0000192F0000}"/>
    <cellStyle name="Millares 5 4 2 8 2" xfId="29226" xr:uid="{3A822D81-1E3B-40E9-8971-64973D593521}"/>
    <cellStyle name="Millares 5 4 2 9" xfId="20474" xr:uid="{A1B7EB38-0F7F-4AAF-A1FE-9AEE4C089B69}"/>
    <cellStyle name="Millares 5 4 3" xfId="3012" xr:uid="{00000000-0005-0000-0000-00001A2F0000}"/>
    <cellStyle name="Millares 5 4 3 2" xfId="3288" xr:uid="{00000000-0005-0000-0000-00001B2F0000}"/>
    <cellStyle name="Millares 5 4 3 2 2" xfId="3841" xr:uid="{00000000-0005-0000-0000-00001C2F0000}"/>
    <cellStyle name="Millares 5 4 3 2 2 2" xfId="4937" xr:uid="{00000000-0005-0000-0000-00001D2F0000}"/>
    <cellStyle name="Millares 5 4 3 2 2 2 2" xfId="7126" xr:uid="{00000000-0005-0000-0000-00001E2F0000}"/>
    <cellStyle name="Millares 5 4 3 2 2 2 2 2" xfId="11503" xr:uid="{00000000-0005-0000-0000-00001F2F0000}"/>
    <cellStyle name="Millares 5 4 3 2 2 2 2 2 2" xfId="20256" xr:uid="{00000000-0005-0000-0000-0000202F0000}"/>
    <cellStyle name="Millares 5 4 3 2 2 2 2 2 2 2" xfId="37761" xr:uid="{5533496A-5C06-4B54-BCD7-5C9FCCE55C8B}"/>
    <cellStyle name="Millares 5 4 3 2 2 2 2 2 3" xfId="29009" xr:uid="{95F0471C-54B3-4D5B-9090-70E528C58F4C}"/>
    <cellStyle name="Millares 5 4 3 2 2 2 2 3" xfId="15880" xr:uid="{00000000-0005-0000-0000-0000212F0000}"/>
    <cellStyle name="Millares 5 4 3 2 2 2 2 3 2" xfId="33385" xr:uid="{36FFEA6B-6F2B-43E9-8924-8BC2DDB53B5D}"/>
    <cellStyle name="Millares 5 4 3 2 2 2 2 4" xfId="24633" xr:uid="{7CA0A041-DF3C-45A1-8613-2820C98C5D96}"/>
    <cellStyle name="Millares 5 4 3 2 2 2 3" xfId="9315" xr:uid="{00000000-0005-0000-0000-0000222F0000}"/>
    <cellStyle name="Millares 5 4 3 2 2 2 3 2" xfId="18068" xr:uid="{00000000-0005-0000-0000-0000232F0000}"/>
    <cellStyle name="Millares 5 4 3 2 2 2 3 2 2" xfId="35573" xr:uid="{78EA5B55-91C4-4932-A0B1-B14D1F9FDAE9}"/>
    <cellStyle name="Millares 5 4 3 2 2 2 3 3" xfId="26821" xr:uid="{FD8AB0A1-695C-45B8-9292-324BF82B4A3A}"/>
    <cellStyle name="Millares 5 4 3 2 2 2 4" xfId="13692" xr:uid="{00000000-0005-0000-0000-0000242F0000}"/>
    <cellStyle name="Millares 5 4 3 2 2 2 4 2" xfId="31197" xr:uid="{6AB4EA33-B7B1-41FA-9694-33B3BC2F7354}"/>
    <cellStyle name="Millares 5 4 3 2 2 2 5" xfId="22445" xr:uid="{EB1523E5-E829-4105-87B3-314D96761FA8}"/>
    <cellStyle name="Millares 5 4 3 2 2 3" xfId="6032" xr:uid="{00000000-0005-0000-0000-0000252F0000}"/>
    <cellStyle name="Millares 5 4 3 2 2 3 2" xfId="10409" xr:uid="{00000000-0005-0000-0000-0000262F0000}"/>
    <cellStyle name="Millares 5 4 3 2 2 3 2 2" xfId="19162" xr:uid="{00000000-0005-0000-0000-0000272F0000}"/>
    <cellStyle name="Millares 5 4 3 2 2 3 2 2 2" xfId="36667" xr:uid="{36A311F1-F6BD-4C56-BFDC-B8945DDF9607}"/>
    <cellStyle name="Millares 5 4 3 2 2 3 2 3" xfId="27915" xr:uid="{5619249F-B34A-41B9-9135-B9E92BCAE802}"/>
    <cellStyle name="Millares 5 4 3 2 2 3 3" xfId="14786" xr:uid="{00000000-0005-0000-0000-0000282F0000}"/>
    <cellStyle name="Millares 5 4 3 2 2 3 3 2" xfId="32291" xr:uid="{3BA96658-B50E-4403-AAD2-C2506FEB7AE4}"/>
    <cellStyle name="Millares 5 4 3 2 2 3 4" xfId="23539" xr:uid="{E1A9F47D-E4DA-4FAC-9F45-DD85CB134623}"/>
    <cellStyle name="Millares 5 4 3 2 2 4" xfId="8221" xr:uid="{00000000-0005-0000-0000-0000292F0000}"/>
    <cellStyle name="Millares 5 4 3 2 2 4 2" xfId="16974" xr:uid="{00000000-0005-0000-0000-00002A2F0000}"/>
    <cellStyle name="Millares 5 4 3 2 2 4 2 2" xfId="34479" xr:uid="{A5E16960-B8C2-4451-829E-C26D897CEE4F}"/>
    <cellStyle name="Millares 5 4 3 2 2 4 3" xfId="25727" xr:uid="{1805D5B0-A5F6-4F35-BF12-879F5CA39687}"/>
    <cellStyle name="Millares 5 4 3 2 2 5" xfId="12598" xr:uid="{00000000-0005-0000-0000-00002B2F0000}"/>
    <cellStyle name="Millares 5 4 3 2 2 5 2" xfId="30103" xr:uid="{884EA6CC-86B4-48B7-A865-7BE6ED8FE881}"/>
    <cellStyle name="Millares 5 4 3 2 2 6" xfId="21351" xr:uid="{1BAAEEF7-8D53-4DD3-BDA8-AD4D945F9BE7}"/>
    <cellStyle name="Millares 5 4 3 2 3" xfId="4389" xr:uid="{00000000-0005-0000-0000-00002C2F0000}"/>
    <cellStyle name="Millares 5 4 3 2 3 2" xfId="6578" xr:uid="{00000000-0005-0000-0000-00002D2F0000}"/>
    <cellStyle name="Millares 5 4 3 2 3 2 2" xfId="10955" xr:uid="{00000000-0005-0000-0000-00002E2F0000}"/>
    <cellStyle name="Millares 5 4 3 2 3 2 2 2" xfId="19708" xr:uid="{00000000-0005-0000-0000-00002F2F0000}"/>
    <cellStyle name="Millares 5 4 3 2 3 2 2 2 2" xfId="37213" xr:uid="{3C4A4E5D-31BC-4216-A5D3-5B5CE9A2E4E4}"/>
    <cellStyle name="Millares 5 4 3 2 3 2 2 3" xfId="28461" xr:uid="{3F9A2EB2-C5D2-445A-A7CB-42545F4D8171}"/>
    <cellStyle name="Millares 5 4 3 2 3 2 3" xfId="15332" xr:uid="{00000000-0005-0000-0000-0000302F0000}"/>
    <cellStyle name="Millares 5 4 3 2 3 2 3 2" xfId="32837" xr:uid="{FB8E89A2-A448-41B5-8F9B-DFD5A4C611A0}"/>
    <cellStyle name="Millares 5 4 3 2 3 2 4" xfId="24085" xr:uid="{0DABC3E4-3317-4880-B6F2-DE4DEE70BEE0}"/>
    <cellStyle name="Millares 5 4 3 2 3 3" xfId="8767" xr:uid="{00000000-0005-0000-0000-0000312F0000}"/>
    <cellStyle name="Millares 5 4 3 2 3 3 2" xfId="17520" xr:uid="{00000000-0005-0000-0000-0000322F0000}"/>
    <cellStyle name="Millares 5 4 3 2 3 3 2 2" xfId="35025" xr:uid="{10974AA0-3C3F-452A-A932-E71462489FD2}"/>
    <cellStyle name="Millares 5 4 3 2 3 3 3" xfId="26273" xr:uid="{BF0D326C-5A71-42D8-B7E5-1ADD8BB19752}"/>
    <cellStyle name="Millares 5 4 3 2 3 4" xfId="13144" xr:uid="{00000000-0005-0000-0000-0000332F0000}"/>
    <cellStyle name="Millares 5 4 3 2 3 4 2" xfId="30649" xr:uid="{2878ACCA-9D8A-49B4-84AB-D159650C6BEC}"/>
    <cellStyle name="Millares 5 4 3 2 3 5" xfId="21897" xr:uid="{6E47B6A0-9895-4533-9697-3F4656512953}"/>
    <cellStyle name="Millares 5 4 3 2 4" xfId="5484" xr:uid="{00000000-0005-0000-0000-0000342F0000}"/>
    <cellStyle name="Millares 5 4 3 2 4 2" xfId="9861" xr:uid="{00000000-0005-0000-0000-0000352F0000}"/>
    <cellStyle name="Millares 5 4 3 2 4 2 2" xfId="18614" xr:uid="{00000000-0005-0000-0000-0000362F0000}"/>
    <cellStyle name="Millares 5 4 3 2 4 2 2 2" xfId="36119" xr:uid="{2FAC3EE3-D9AC-4EB8-8A6B-59A648147BBA}"/>
    <cellStyle name="Millares 5 4 3 2 4 2 3" xfId="27367" xr:uid="{2CC46B9F-DEE9-40B5-9B98-B17F811DDAAD}"/>
    <cellStyle name="Millares 5 4 3 2 4 3" xfId="14238" xr:uid="{00000000-0005-0000-0000-0000372F0000}"/>
    <cellStyle name="Millares 5 4 3 2 4 3 2" xfId="31743" xr:uid="{36E415D2-97D3-422A-9D10-B94692D65A5F}"/>
    <cellStyle name="Millares 5 4 3 2 4 4" xfId="22991" xr:uid="{8E106B43-C9E3-4053-A39C-3C59087E7D0A}"/>
    <cellStyle name="Millares 5 4 3 2 5" xfId="7673" xr:uid="{00000000-0005-0000-0000-0000382F0000}"/>
    <cellStyle name="Millares 5 4 3 2 5 2" xfId="16426" xr:uid="{00000000-0005-0000-0000-0000392F0000}"/>
    <cellStyle name="Millares 5 4 3 2 5 2 2" xfId="33931" xr:uid="{27FB4F9F-2C28-48AD-BEDD-4D98D4EC1F63}"/>
    <cellStyle name="Millares 5 4 3 2 5 3" xfId="25179" xr:uid="{FD5E5FF5-F4CF-4B0E-BFC9-4258F020A013}"/>
    <cellStyle name="Millares 5 4 3 2 6" xfId="12050" xr:uid="{00000000-0005-0000-0000-00003A2F0000}"/>
    <cellStyle name="Millares 5 4 3 2 6 2" xfId="29555" xr:uid="{D45B79D2-709B-40F5-BAC6-A236B36669C7}"/>
    <cellStyle name="Millares 5 4 3 2 7" xfId="20803" xr:uid="{C5ADA359-7D16-48EC-BE14-76301FEABBD7}"/>
    <cellStyle name="Millares 5 4 3 3" xfId="3567" xr:uid="{00000000-0005-0000-0000-00003B2F0000}"/>
    <cellStyle name="Millares 5 4 3 3 2" xfId="4663" xr:uid="{00000000-0005-0000-0000-00003C2F0000}"/>
    <cellStyle name="Millares 5 4 3 3 2 2" xfId="6852" xr:uid="{00000000-0005-0000-0000-00003D2F0000}"/>
    <cellStyle name="Millares 5 4 3 3 2 2 2" xfId="11229" xr:uid="{00000000-0005-0000-0000-00003E2F0000}"/>
    <cellStyle name="Millares 5 4 3 3 2 2 2 2" xfId="19982" xr:uid="{00000000-0005-0000-0000-00003F2F0000}"/>
    <cellStyle name="Millares 5 4 3 3 2 2 2 2 2" xfId="37487" xr:uid="{282079A5-1187-4C0C-B143-F6157EA97345}"/>
    <cellStyle name="Millares 5 4 3 3 2 2 2 3" xfId="28735" xr:uid="{AFCC1D67-FE4F-45B0-BA43-DE2C8A40AD6E}"/>
    <cellStyle name="Millares 5 4 3 3 2 2 3" xfId="15606" xr:uid="{00000000-0005-0000-0000-0000402F0000}"/>
    <cellStyle name="Millares 5 4 3 3 2 2 3 2" xfId="33111" xr:uid="{A6BC143A-A052-4247-B29E-5D01B5728583}"/>
    <cellStyle name="Millares 5 4 3 3 2 2 4" xfId="24359" xr:uid="{503843BA-C17A-4510-9CC1-BF07B09F5EDC}"/>
    <cellStyle name="Millares 5 4 3 3 2 3" xfId="9041" xr:uid="{00000000-0005-0000-0000-0000412F0000}"/>
    <cellStyle name="Millares 5 4 3 3 2 3 2" xfId="17794" xr:uid="{00000000-0005-0000-0000-0000422F0000}"/>
    <cellStyle name="Millares 5 4 3 3 2 3 2 2" xfId="35299" xr:uid="{AD29BCA3-5024-4364-B1B8-F8D5AAE5B76B}"/>
    <cellStyle name="Millares 5 4 3 3 2 3 3" xfId="26547" xr:uid="{002F9625-ABCC-4E9A-8538-A1A004D09C1E}"/>
    <cellStyle name="Millares 5 4 3 3 2 4" xfId="13418" xr:uid="{00000000-0005-0000-0000-0000432F0000}"/>
    <cellStyle name="Millares 5 4 3 3 2 4 2" xfId="30923" xr:uid="{40FDF1DA-C7BB-4068-AF76-3322E3E0483D}"/>
    <cellStyle name="Millares 5 4 3 3 2 5" xfId="22171" xr:uid="{2DB35CB9-9340-49BD-9208-5B6B9FD1756E}"/>
    <cellStyle name="Millares 5 4 3 3 3" xfId="5758" xr:uid="{00000000-0005-0000-0000-0000442F0000}"/>
    <cellStyle name="Millares 5 4 3 3 3 2" xfId="10135" xr:uid="{00000000-0005-0000-0000-0000452F0000}"/>
    <cellStyle name="Millares 5 4 3 3 3 2 2" xfId="18888" xr:uid="{00000000-0005-0000-0000-0000462F0000}"/>
    <cellStyle name="Millares 5 4 3 3 3 2 2 2" xfId="36393" xr:uid="{84F3F797-B63F-4DA0-9242-466F2598E9BA}"/>
    <cellStyle name="Millares 5 4 3 3 3 2 3" xfId="27641" xr:uid="{5A5E2143-8BB5-48A5-B286-4A4B01A9CF96}"/>
    <cellStyle name="Millares 5 4 3 3 3 3" xfId="14512" xr:uid="{00000000-0005-0000-0000-0000472F0000}"/>
    <cellStyle name="Millares 5 4 3 3 3 3 2" xfId="32017" xr:uid="{F3A87FFF-6411-4F28-BE66-A3EE88E614D8}"/>
    <cellStyle name="Millares 5 4 3 3 3 4" xfId="23265" xr:uid="{740531BB-01BC-4FBD-800B-419CDF4F79A2}"/>
    <cellStyle name="Millares 5 4 3 3 4" xfId="7947" xr:uid="{00000000-0005-0000-0000-0000482F0000}"/>
    <cellStyle name="Millares 5 4 3 3 4 2" xfId="16700" xr:uid="{00000000-0005-0000-0000-0000492F0000}"/>
    <cellStyle name="Millares 5 4 3 3 4 2 2" xfId="34205" xr:uid="{27DA1CA6-77A6-4405-8772-B55539E39F13}"/>
    <cellStyle name="Millares 5 4 3 3 4 3" xfId="25453" xr:uid="{CC56E1F0-115E-4505-922F-6F1D34740190}"/>
    <cellStyle name="Millares 5 4 3 3 5" xfId="12324" xr:uid="{00000000-0005-0000-0000-00004A2F0000}"/>
    <cellStyle name="Millares 5 4 3 3 5 2" xfId="29829" xr:uid="{845238F3-CF1D-4484-BCBD-D8471357AECC}"/>
    <cellStyle name="Millares 5 4 3 3 6" xfId="21077" xr:uid="{292122AB-EFAD-4750-9C99-5A17C96F04F7}"/>
    <cellStyle name="Millares 5 4 3 4" xfId="4115" xr:uid="{00000000-0005-0000-0000-00004B2F0000}"/>
    <cellStyle name="Millares 5 4 3 4 2" xfId="6304" xr:uid="{00000000-0005-0000-0000-00004C2F0000}"/>
    <cellStyle name="Millares 5 4 3 4 2 2" xfId="10681" xr:uid="{00000000-0005-0000-0000-00004D2F0000}"/>
    <cellStyle name="Millares 5 4 3 4 2 2 2" xfId="19434" xr:uid="{00000000-0005-0000-0000-00004E2F0000}"/>
    <cellStyle name="Millares 5 4 3 4 2 2 2 2" xfId="36939" xr:uid="{AB6D1F8C-06D5-49F2-A3D2-C93FDF1A3348}"/>
    <cellStyle name="Millares 5 4 3 4 2 2 3" xfId="28187" xr:uid="{A2E89C32-EBE1-429F-8B02-63FB8CE96829}"/>
    <cellStyle name="Millares 5 4 3 4 2 3" xfId="15058" xr:uid="{00000000-0005-0000-0000-00004F2F0000}"/>
    <cellStyle name="Millares 5 4 3 4 2 3 2" xfId="32563" xr:uid="{EF5F339E-2960-4C5D-9BB4-E6AD4C14C567}"/>
    <cellStyle name="Millares 5 4 3 4 2 4" xfId="23811" xr:uid="{AFE80033-AD9E-4364-83FB-2DD38BA36E47}"/>
    <cellStyle name="Millares 5 4 3 4 3" xfId="8493" xr:uid="{00000000-0005-0000-0000-0000502F0000}"/>
    <cellStyle name="Millares 5 4 3 4 3 2" xfId="17246" xr:uid="{00000000-0005-0000-0000-0000512F0000}"/>
    <cellStyle name="Millares 5 4 3 4 3 2 2" xfId="34751" xr:uid="{4F93E779-4AC4-41F5-A30C-2264088568D2}"/>
    <cellStyle name="Millares 5 4 3 4 3 3" xfId="25999" xr:uid="{FE5BC69F-62F9-4D59-9B2D-F0C4E8FF46D0}"/>
    <cellStyle name="Millares 5 4 3 4 4" xfId="12870" xr:uid="{00000000-0005-0000-0000-0000522F0000}"/>
    <cellStyle name="Millares 5 4 3 4 4 2" xfId="30375" xr:uid="{D9F46C93-9D4C-438F-964F-802969F3ADC9}"/>
    <cellStyle name="Millares 5 4 3 4 5" xfId="21623" xr:uid="{DBB4A34B-DC51-4BC9-A89B-4C928D9D7787}"/>
    <cellStyle name="Millares 5 4 3 5" xfId="5210" xr:uid="{00000000-0005-0000-0000-0000532F0000}"/>
    <cellStyle name="Millares 5 4 3 5 2" xfId="9587" xr:uid="{00000000-0005-0000-0000-0000542F0000}"/>
    <cellStyle name="Millares 5 4 3 5 2 2" xfId="18340" xr:uid="{00000000-0005-0000-0000-0000552F0000}"/>
    <cellStyle name="Millares 5 4 3 5 2 2 2" xfId="35845" xr:uid="{E27F8B09-CAFF-4515-804D-0CC46869EF37}"/>
    <cellStyle name="Millares 5 4 3 5 2 3" xfId="27093" xr:uid="{55D1078B-C028-46A9-AE74-540F8E43F3C1}"/>
    <cellStyle name="Millares 5 4 3 5 3" xfId="13964" xr:uid="{00000000-0005-0000-0000-0000562F0000}"/>
    <cellStyle name="Millares 5 4 3 5 3 2" xfId="31469" xr:uid="{ED56F4CD-5439-4584-8B01-8F69DA5B5BF8}"/>
    <cellStyle name="Millares 5 4 3 5 4" xfId="22717" xr:uid="{FC27A78F-9CC5-432E-8138-074C08DD1914}"/>
    <cellStyle name="Millares 5 4 3 6" xfId="7399" xr:uid="{00000000-0005-0000-0000-0000572F0000}"/>
    <cellStyle name="Millares 5 4 3 6 2" xfId="16152" xr:uid="{00000000-0005-0000-0000-0000582F0000}"/>
    <cellStyle name="Millares 5 4 3 6 2 2" xfId="33657" xr:uid="{036FB63A-D02B-48DF-94F0-EEE9611DD6CB}"/>
    <cellStyle name="Millares 5 4 3 6 3" xfId="24905" xr:uid="{CAC45B83-EEEA-4C79-BCDE-4B21F4515F19}"/>
    <cellStyle name="Millares 5 4 3 7" xfId="11776" xr:uid="{00000000-0005-0000-0000-0000592F0000}"/>
    <cellStyle name="Millares 5 4 3 7 2" xfId="29281" xr:uid="{F9CE1A66-6B77-45B1-9ACD-3F5CE1AA3B71}"/>
    <cellStyle name="Millares 5 4 3 8" xfId="20529" xr:uid="{ECD87E80-FD73-47FC-B8D4-0EE6AB063C3F}"/>
    <cellStyle name="Millares 5 4 4" xfId="2899" xr:uid="{00000000-0005-0000-0000-00005A2F0000}"/>
    <cellStyle name="Millares 5 4 4 2" xfId="3178" xr:uid="{00000000-0005-0000-0000-00005B2F0000}"/>
    <cellStyle name="Millares 5 4 4 2 2" xfId="3731" xr:uid="{00000000-0005-0000-0000-00005C2F0000}"/>
    <cellStyle name="Millares 5 4 4 2 2 2" xfId="4827" xr:uid="{00000000-0005-0000-0000-00005D2F0000}"/>
    <cellStyle name="Millares 5 4 4 2 2 2 2" xfId="7016" xr:uid="{00000000-0005-0000-0000-00005E2F0000}"/>
    <cellStyle name="Millares 5 4 4 2 2 2 2 2" xfId="11393" xr:uid="{00000000-0005-0000-0000-00005F2F0000}"/>
    <cellStyle name="Millares 5 4 4 2 2 2 2 2 2" xfId="20146" xr:uid="{00000000-0005-0000-0000-0000602F0000}"/>
    <cellStyle name="Millares 5 4 4 2 2 2 2 2 2 2" xfId="37651" xr:uid="{CE4237DD-4E22-4543-9105-6765E40258DE}"/>
    <cellStyle name="Millares 5 4 4 2 2 2 2 2 3" xfId="28899" xr:uid="{C72AAC25-0665-47AA-8381-FF866ABF0873}"/>
    <cellStyle name="Millares 5 4 4 2 2 2 2 3" xfId="15770" xr:uid="{00000000-0005-0000-0000-0000612F0000}"/>
    <cellStyle name="Millares 5 4 4 2 2 2 2 3 2" xfId="33275" xr:uid="{18D9B538-E7DF-4272-A424-4EB1003FEFB8}"/>
    <cellStyle name="Millares 5 4 4 2 2 2 2 4" xfId="24523" xr:uid="{F388FFCF-16C4-4C7E-866E-B7595964CBF3}"/>
    <cellStyle name="Millares 5 4 4 2 2 2 3" xfId="9205" xr:uid="{00000000-0005-0000-0000-0000622F0000}"/>
    <cellStyle name="Millares 5 4 4 2 2 2 3 2" xfId="17958" xr:uid="{00000000-0005-0000-0000-0000632F0000}"/>
    <cellStyle name="Millares 5 4 4 2 2 2 3 2 2" xfId="35463" xr:uid="{BBCEEC2A-DD93-4565-A156-FF984C889903}"/>
    <cellStyle name="Millares 5 4 4 2 2 2 3 3" xfId="26711" xr:uid="{6AF9CF46-AC0C-4D64-B95E-7F2610C68BA9}"/>
    <cellStyle name="Millares 5 4 4 2 2 2 4" xfId="13582" xr:uid="{00000000-0005-0000-0000-0000642F0000}"/>
    <cellStyle name="Millares 5 4 4 2 2 2 4 2" xfId="31087" xr:uid="{22C978DC-8961-44EF-92B4-A2DD7EA27F29}"/>
    <cellStyle name="Millares 5 4 4 2 2 2 5" xfId="22335" xr:uid="{76106A9E-E9EF-4C97-9D7C-62927BEA70DF}"/>
    <cellStyle name="Millares 5 4 4 2 2 3" xfId="5922" xr:uid="{00000000-0005-0000-0000-0000652F0000}"/>
    <cellStyle name="Millares 5 4 4 2 2 3 2" xfId="10299" xr:uid="{00000000-0005-0000-0000-0000662F0000}"/>
    <cellStyle name="Millares 5 4 4 2 2 3 2 2" xfId="19052" xr:uid="{00000000-0005-0000-0000-0000672F0000}"/>
    <cellStyle name="Millares 5 4 4 2 2 3 2 2 2" xfId="36557" xr:uid="{9FAA327D-3534-4B5F-86EC-0FD8B4BAFFB8}"/>
    <cellStyle name="Millares 5 4 4 2 2 3 2 3" xfId="27805" xr:uid="{EFD2E29C-FA4F-4AC4-8189-7BA128376B1C}"/>
    <cellStyle name="Millares 5 4 4 2 2 3 3" xfId="14676" xr:uid="{00000000-0005-0000-0000-0000682F0000}"/>
    <cellStyle name="Millares 5 4 4 2 2 3 3 2" xfId="32181" xr:uid="{F80BB47F-75FD-4689-84FC-BE5EEA088A03}"/>
    <cellStyle name="Millares 5 4 4 2 2 3 4" xfId="23429" xr:uid="{E7AC5E19-757E-4C31-8EFD-A224512A8FD3}"/>
    <cellStyle name="Millares 5 4 4 2 2 4" xfId="8111" xr:uid="{00000000-0005-0000-0000-0000692F0000}"/>
    <cellStyle name="Millares 5 4 4 2 2 4 2" xfId="16864" xr:uid="{00000000-0005-0000-0000-00006A2F0000}"/>
    <cellStyle name="Millares 5 4 4 2 2 4 2 2" xfId="34369" xr:uid="{7DFE8934-532F-47CE-8975-55FE17CE6862}"/>
    <cellStyle name="Millares 5 4 4 2 2 4 3" xfId="25617" xr:uid="{79111296-4D3A-402A-A5E2-B459D65938E9}"/>
    <cellStyle name="Millares 5 4 4 2 2 5" xfId="12488" xr:uid="{00000000-0005-0000-0000-00006B2F0000}"/>
    <cellStyle name="Millares 5 4 4 2 2 5 2" xfId="29993" xr:uid="{74E00EF3-ECA2-420C-BD81-0AFDE350236F}"/>
    <cellStyle name="Millares 5 4 4 2 2 6" xfId="21241" xr:uid="{EF114E0D-AEE9-4205-A4F9-E181C523F10D}"/>
    <cellStyle name="Millares 5 4 4 2 3" xfId="4279" xr:uid="{00000000-0005-0000-0000-00006C2F0000}"/>
    <cellStyle name="Millares 5 4 4 2 3 2" xfId="6468" xr:uid="{00000000-0005-0000-0000-00006D2F0000}"/>
    <cellStyle name="Millares 5 4 4 2 3 2 2" xfId="10845" xr:uid="{00000000-0005-0000-0000-00006E2F0000}"/>
    <cellStyle name="Millares 5 4 4 2 3 2 2 2" xfId="19598" xr:uid="{00000000-0005-0000-0000-00006F2F0000}"/>
    <cellStyle name="Millares 5 4 4 2 3 2 2 2 2" xfId="37103" xr:uid="{AC78E0B0-3CA6-40FE-BF79-F0FD4CAF2779}"/>
    <cellStyle name="Millares 5 4 4 2 3 2 2 3" xfId="28351" xr:uid="{A499CEB1-8EF4-4E15-9F79-82917D1911D7}"/>
    <cellStyle name="Millares 5 4 4 2 3 2 3" xfId="15222" xr:uid="{00000000-0005-0000-0000-0000702F0000}"/>
    <cellStyle name="Millares 5 4 4 2 3 2 3 2" xfId="32727" xr:uid="{0460DD96-D4CA-4870-B246-8DC0990A9AF9}"/>
    <cellStyle name="Millares 5 4 4 2 3 2 4" xfId="23975" xr:uid="{8ABE63C0-B6CB-42C0-8A13-D14FAC4C42B9}"/>
    <cellStyle name="Millares 5 4 4 2 3 3" xfId="8657" xr:uid="{00000000-0005-0000-0000-0000712F0000}"/>
    <cellStyle name="Millares 5 4 4 2 3 3 2" xfId="17410" xr:uid="{00000000-0005-0000-0000-0000722F0000}"/>
    <cellStyle name="Millares 5 4 4 2 3 3 2 2" xfId="34915" xr:uid="{AE1FA5D2-C7CF-4A39-91B4-7C392148D18F}"/>
    <cellStyle name="Millares 5 4 4 2 3 3 3" xfId="26163" xr:uid="{D3E9B2B0-C32A-474E-9F6C-8D1269819A8B}"/>
    <cellStyle name="Millares 5 4 4 2 3 4" xfId="13034" xr:uid="{00000000-0005-0000-0000-0000732F0000}"/>
    <cellStyle name="Millares 5 4 4 2 3 4 2" xfId="30539" xr:uid="{AA333485-6F1D-47E1-8BA9-0F0CF1AD87E1}"/>
    <cellStyle name="Millares 5 4 4 2 3 5" xfId="21787" xr:uid="{BE6F34C1-D2F6-4D37-A1A2-C776981305EA}"/>
    <cellStyle name="Millares 5 4 4 2 4" xfId="5374" xr:uid="{00000000-0005-0000-0000-0000742F0000}"/>
    <cellStyle name="Millares 5 4 4 2 4 2" xfId="9751" xr:uid="{00000000-0005-0000-0000-0000752F0000}"/>
    <cellStyle name="Millares 5 4 4 2 4 2 2" xfId="18504" xr:uid="{00000000-0005-0000-0000-0000762F0000}"/>
    <cellStyle name="Millares 5 4 4 2 4 2 2 2" xfId="36009" xr:uid="{ACACB921-750C-447D-A668-211B26AAE704}"/>
    <cellStyle name="Millares 5 4 4 2 4 2 3" xfId="27257" xr:uid="{6EF41D5A-7971-455B-941C-16763691F5C3}"/>
    <cellStyle name="Millares 5 4 4 2 4 3" xfId="14128" xr:uid="{00000000-0005-0000-0000-0000772F0000}"/>
    <cellStyle name="Millares 5 4 4 2 4 3 2" xfId="31633" xr:uid="{7900116D-D995-4D5A-B365-2F34E592B8D8}"/>
    <cellStyle name="Millares 5 4 4 2 4 4" xfId="22881" xr:uid="{CA6847D6-FDAD-43AA-A9C0-D0AD1EFF3850}"/>
    <cellStyle name="Millares 5 4 4 2 5" xfId="7563" xr:uid="{00000000-0005-0000-0000-0000782F0000}"/>
    <cellStyle name="Millares 5 4 4 2 5 2" xfId="16316" xr:uid="{00000000-0005-0000-0000-0000792F0000}"/>
    <cellStyle name="Millares 5 4 4 2 5 2 2" xfId="33821" xr:uid="{33F72050-D924-4953-A5A9-84AEC5A907AA}"/>
    <cellStyle name="Millares 5 4 4 2 5 3" xfId="25069" xr:uid="{248168EF-5D26-43A4-8CEC-5E466BB32CE8}"/>
    <cellStyle name="Millares 5 4 4 2 6" xfId="11940" xr:uid="{00000000-0005-0000-0000-00007A2F0000}"/>
    <cellStyle name="Millares 5 4 4 2 6 2" xfId="29445" xr:uid="{83B2AA10-77F4-4466-BC84-825CAAC8C1C2}"/>
    <cellStyle name="Millares 5 4 4 2 7" xfId="20693" xr:uid="{6A3ADBB2-A14A-44B8-B6E9-553F1DC7B96F}"/>
    <cellStyle name="Millares 5 4 4 3" xfId="3457" xr:uid="{00000000-0005-0000-0000-00007B2F0000}"/>
    <cellStyle name="Millares 5 4 4 3 2" xfId="4553" xr:uid="{00000000-0005-0000-0000-00007C2F0000}"/>
    <cellStyle name="Millares 5 4 4 3 2 2" xfId="6742" xr:uid="{00000000-0005-0000-0000-00007D2F0000}"/>
    <cellStyle name="Millares 5 4 4 3 2 2 2" xfId="11119" xr:uid="{00000000-0005-0000-0000-00007E2F0000}"/>
    <cellStyle name="Millares 5 4 4 3 2 2 2 2" xfId="19872" xr:uid="{00000000-0005-0000-0000-00007F2F0000}"/>
    <cellStyle name="Millares 5 4 4 3 2 2 2 2 2" xfId="37377" xr:uid="{4806A4F0-6981-468A-9AF0-47481293FC11}"/>
    <cellStyle name="Millares 5 4 4 3 2 2 2 3" xfId="28625" xr:uid="{6C5A33A4-AF5E-426E-B044-42FCA83BB5B8}"/>
    <cellStyle name="Millares 5 4 4 3 2 2 3" xfId="15496" xr:uid="{00000000-0005-0000-0000-0000802F0000}"/>
    <cellStyle name="Millares 5 4 4 3 2 2 3 2" xfId="33001" xr:uid="{3E342D61-33C5-4CF2-9AB4-770AA5CB10E7}"/>
    <cellStyle name="Millares 5 4 4 3 2 2 4" xfId="24249" xr:uid="{10A3619A-D776-43CF-A009-FEF0CE92D366}"/>
    <cellStyle name="Millares 5 4 4 3 2 3" xfId="8931" xr:uid="{00000000-0005-0000-0000-0000812F0000}"/>
    <cellStyle name="Millares 5 4 4 3 2 3 2" xfId="17684" xr:uid="{00000000-0005-0000-0000-0000822F0000}"/>
    <cellStyle name="Millares 5 4 4 3 2 3 2 2" xfId="35189" xr:uid="{9AC0C997-4C19-478A-9793-9C53878B80DC}"/>
    <cellStyle name="Millares 5 4 4 3 2 3 3" xfId="26437" xr:uid="{8F67AB29-7FE1-4F5F-BD2D-84636532AA9C}"/>
    <cellStyle name="Millares 5 4 4 3 2 4" xfId="13308" xr:uid="{00000000-0005-0000-0000-0000832F0000}"/>
    <cellStyle name="Millares 5 4 4 3 2 4 2" xfId="30813" xr:uid="{E4A0B98D-C921-43DA-A0C7-31D23F02F68F}"/>
    <cellStyle name="Millares 5 4 4 3 2 5" xfId="22061" xr:uid="{4D8A63C0-92D6-4F11-939A-F863557319EB}"/>
    <cellStyle name="Millares 5 4 4 3 3" xfId="5648" xr:uid="{00000000-0005-0000-0000-0000842F0000}"/>
    <cellStyle name="Millares 5 4 4 3 3 2" xfId="10025" xr:uid="{00000000-0005-0000-0000-0000852F0000}"/>
    <cellStyle name="Millares 5 4 4 3 3 2 2" xfId="18778" xr:uid="{00000000-0005-0000-0000-0000862F0000}"/>
    <cellStyle name="Millares 5 4 4 3 3 2 2 2" xfId="36283" xr:uid="{C19F344A-37B4-4D7C-AFE8-E2BE43ADC99E}"/>
    <cellStyle name="Millares 5 4 4 3 3 2 3" xfId="27531" xr:uid="{2E5B204B-50C8-46B1-BF72-841B7208CCA0}"/>
    <cellStyle name="Millares 5 4 4 3 3 3" xfId="14402" xr:uid="{00000000-0005-0000-0000-0000872F0000}"/>
    <cellStyle name="Millares 5 4 4 3 3 3 2" xfId="31907" xr:uid="{793CF3FE-673C-434C-9111-E3227EE6B1BC}"/>
    <cellStyle name="Millares 5 4 4 3 3 4" xfId="23155" xr:uid="{9E9F20A0-D2AF-4D4E-9F53-E395DDFB05D7}"/>
    <cellStyle name="Millares 5 4 4 3 4" xfId="7837" xr:uid="{00000000-0005-0000-0000-0000882F0000}"/>
    <cellStyle name="Millares 5 4 4 3 4 2" xfId="16590" xr:uid="{00000000-0005-0000-0000-0000892F0000}"/>
    <cellStyle name="Millares 5 4 4 3 4 2 2" xfId="34095" xr:uid="{7D80B017-4180-4029-BD35-AA74C2949B69}"/>
    <cellStyle name="Millares 5 4 4 3 4 3" xfId="25343" xr:uid="{404FFD06-7B64-4265-8CCE-25EB19FF795B}"/>
    <cellStyle name="Millares 5 4 4 3 5" xfId="12214" xr:uid="{00000000-0005-0000-0000-00008A2F0000}"/>
    <cellStyle name="Millares 5 4 4 3 5 2" xfId="29719" xr:uid="{7C5F5D58-1331-438D-9D6A-2E3ADE29BC75}"/>
    <cellStyle name="Millares 5 4 4 3 6" xfId="20967" xr:uid="{B981888A-C00A-456D-A7A4-11DB27AE9CE2}"/>
    <cellStyle name="Millares 5 4 4 4" xfId="4005" xr:uid="{00000000-0005-0000-0000-00008B2F0000}"/>
    <cellStyle name="Millares 5 4 4 4 2" xfId="6194" xr:uid="{00000000-0005-0000-0000-00008C2F0000}"/>
    <cellStyle name="Millares 5 4 4 4 2 2" xfId="10571" xr:uid="{00000000-0005-0000-0000-00008D2F0000}"/>
    <cellStyle name="Millares 5 4 4 4 2 2 2" xfId="19324" xr:uid="{00000000-0005-0000-0000-00008E2F0000}"/>
    <cellStyle name="Millares 5 4 4 4 2 2 2 2" xfId="36829" xr:uid="{821FD953-C0D7-4748-B052-D06822E753D7}"/>
    <cellStyle name="Millares 5 4 4 4 2 2 3" xfId="28077" xr:uid="{D9C8314A-9DDE-40CC-8E0C-2A3967CBE650}"/>
    <cellStyle name="Millares 5 4 4 4 2 3" xfId="14948" xr:uid="{00000000-0005-0000-0000-00008F2F0000}"/>
    <cellStyle name="Millares 5 4 4 4 2 3 2" xfId="32453" xr:uid="{0ED91B7C-4239-4DA3-A548-C56655D263E7}"/>
    <cellStyle name="Millares 5 4 4 4 2 4" xfId="23701" xr:uid="{2422A1BD-7C7C-4220-94C8-C58D81FACED3}"/>
    <cellStyle name="Millares 5 4 4 4 3" xfId="8383" xr:uid="{00000000-0005-0000-0000-0000902F0000}"/>
    <cellStyle name="Millares 5 4 4 4 3 2" xfId="17136" xr:uid="{00000000-0005-0000-0000-0000912F0000}"/>
    <cellStyle name="Millares 5 4 4 4 3 2 2" xfId="34641" xr:uid="{06EDC49D-6FAE-421B-B082-0134B1CB623C}"/>
    <cellStyle name="Millares 5 4 4 4 3 3" xfId="25889" xr:uid="{D32D2005-AE29-4C9D-BBFE-4B059183CA89}"/>
    <cellStyle name="Millares 5 4 4 4 4" xfId="12760" xr:uid="{00000000-0005-0000-0000-0000922F0000}"/>
    <cellStyle name="Millares 5 4 4 4 4 2" xfId="30265" xr:uid="{3C1FAB94-6024-4B2F-8150-37942453A96E}"/>
    <cellStyle name="Millares 5 4 4 4 5" xfId="21513" xr:uid="{D0F30800-D168-465C-8D47-84D06457B851}"/>
    <cellStyle name="Millares 5 4 4 5" xfId="5100" xr:uid="{00000000-0005-0000-0000-0000932F0000}"/>
    <cellStyle name="Millares 5 4 4 5 2" xfId="9477" xr:uid="{00000000-0005-0000-0000-0000942F0000}"/>
    <cellStyle name="Millares 5 4 4 5 2 2" xfId="18230" xr:uid="{00000000-0005-0000-0000-0000952F0000}"/>
    <cellStyle name="Millares 5 4 4 5 2 2 2" xfId="35735" xr:uid="{1ED4D804-B032-4991-87F6-C49D42BF6865}"/>
    <cellStyle name="Millares 5 4 4 5 2 3" xfId="26983" xr:uid="{3D0B4938-7D88-4B17-A6F3-B984940217F5}"/>
    <cellStyle name="Millares 5 4 4 5 3" xfId="13854" xr:uid="{00000000-0005-0000-0000-0000962F0000}"/>
    <cellStyle name="Millares 5 4 4 5 3 2" xfId="31359" xr:uid="{4DD66CCF-EDD4-4AAA-A239-B941AC9809D7}"/>
    <cellStyle name="Millares 5 4 4 5 4" xfId="22607" xr:uid="{25D116B9-70FE-4BDB-A22E-195B47B3FDF9}"/>
    <cellStyle name="Millares 5 4 4 6" xfId="7289" xr:uid="{00000000-0005-0000-0000-0000972F0000}"/>
    <cellStyle name="Millares 5 4 4 6 2" xfId="16042" xr:uid="{00000000-0005-0000-0000-0000982F0000}"/>
    <cellStyle name="Millares 5 4 4 6 2 2" xfId="33547" xr:uid="{90F1E638-17CF-4CA9-9597-83326DB8C9EE}"/>
    <cellStyle name="Millares 5 4 4 6 3" xfId="24795" xr:uid="{E6221A58-F2EE-49B6-B8B9-32A641589072}"/>
    <cellStyle name="Millares 5 4 4 7" xfId="11666" xr:uid="{00000000-0005-0000-0000-0000992F0000}"/>
    <cellStyle name="Millares 5 4 4 7 2" xfId="29171" xr:uid="{1BDD2E77-21B3-4FA8-9157-098430ED57F0}"/>
    <cellStyle name="Millares 5 4 4 8" xfId="20419" xr:uid="{A57B9129-E010-4038-BD88-BD411955ACA5}"/>
    <cellStyle name="Millares 5 4 5" xfId="3128" xr:uid="{00000000-0005-0000-0000-00009A2F0000}"/>
    <cellStyle name="Millares 5 4 5 2" xfId="3682" xr:uid="{00000000-0005-0000-0000-00009B2F0000}"/>
    <cellStyle name="Millares 5 4 5 2 2" xfId="4778" xr:uid="{00000000-0005-0000-0000-00009C2F0000}"/>
    <cellStyle name="Millares 5 4 5 2 2 2" xfId="6967" xr:uid="{00000000-0005-0000-0000-00009D2F0000}"/>
    <cellStyle name="Millares 5 4 5 2 2 2 2" xfId="11344" xr:uid="{00000000-0005-0000-0000-00009E2F0000}"/>
    <cellStyle name="Millares 5 4 5 2 2 2 2 2" xfId="20097" xr:uid="{00000000-0005-0000-0000-00009F2F0000}"/>
    <cellStyle name="Millares 5 4 5 2 2 2 2 2 2" xfId="37602" xr:uid="{FD119A88-52CC-4231-954D-905FB579E6D3}"/>
    <cellStyle name="Millares 5 4 5 2 2 2 2 3" xfId="28850" xr:uid="{31235AAA-A705-49B5-B7A5-8E87A970ECA9}"/>
    <cellStyle name="Millares 5 4 5 2 2 2 3" xfId="15721" xr:uid="{00000000-0005-0000-0000-0000A02F0000}"/>
    <cellStyle name="Millares 5 4 5 2 2 2 3 2" xfId="33226" xr:uid="{C918A690-097D-44B9-8BBF-50D134ECF56E}"/>
    <cellStyle name="Millares 5 4 5 2 2 2 4" xfId="24474" xr:uid="{550C66B8-62F7-402D-8C64-8A392801CB57}"/>
    <cellStyle name="Millares 5 4 5 2 2 3" xfId="9156" xr:uid="{00000000-0005-0000-0000-0000A12F0000}"/>
    <cellStyle name="Millares 5 4 5 2 2 3 2" xfId="17909" xr:uid="{00000000-0005-0000-0000-0000A22F0000}"/>
    <cellStyle name="Millares 5 4 5 2 2 3 2 2" xfId="35414" xr:uid="{2387BE46-44A1-4483-9BE6-E4EFF7409A76}"/>
    <cellStyle name="Millares 5 4 5 2 2 3 3" xfId="26662" xr:uid="{792F6267-B069-4106-AE8A-E57F62B22DEB}"/>
    <cellStyle name="Millares 5 4 5 2 2 4" xfId="13533" xr:uid="{00000000-0005-0000-0000-0000A32F0000}"/>
    <cellStyle name="Millares 5 4 5 2 2 4 2" xfId="31038" xr:uid="{3A5E7D70-9D0A-47F5-930F-3B301B089BA3}"/>
    <cellStyle name="Millares 5 4 5 2 2 5" xfId="22286" xr:uid="{444EDC84-8658-43F1-994C-E7D518CACE2B}"/>
    <cellStyle name="Millares 5 4 5 2 3" xfId="5873" xr:uid="{00000000-0005-0000-0000-0000A42F0000}"/>
    <cellStyle name="Millares 5 4 5 2 3 2" xfId="10250" xr:uid="{00000000-0005-0000-0000-0000A52F0000}"/>
    <cellStyle name="Millares 5 4 5 2 3 2 2" xfId="19003" xr:uid="{00000000-0005-0000-0000-0000A62F0000}"/>
    <cellStyle name="Millares 5 4 5 2 3 2 2 2" xfId="36508" xr:uid="{A6856F8F-14BD-4791-A27C-7283E0B39129}"/>
    <cellStyle name="Millares 5 4 5 2 3 2 3" xfId="27756" xr:uid="{D36BEA03-E9DF-44FE-A979-25967D9DEDF1}"/>
    <cellStyle name="Millares 5 4 5 2 3 3" xfId="14627" xr:uid="{00000000-0005-0000-0000-0000A72F0000}"/>
    <cellStyle name="Millares 5 4 5 2 3 3 2" xfId="32132" xr:uid="{FE025075-BDDB-45FE-A540-590C435BE031}"/>
    <cellStyle name="Millares 5 4 5 2 3 4" xfId="23380" xr:uid="{9E542144-6B48-43F8-9195-79AA2C6B959E}"/>
    <cellStyle name="Millares 5 4 5 2 4" xfId="8062" xr:uid="{00000000-0005-0000-0000-0000A82F0000}"/>
    <cellStyle name="Millares 5 4 5 2 4 2" xfId="16815" xr:uid="{00000000-0005-0000-0000-0000A92F0000}"/>
    <cellStyle name="Millares 5 4 5 2 4 2 2" xfId="34320" xr:uid="{8E888563-346A-47A6-9DB4-F805758EFAAF}"/>
    <cellStyle name="Millares 5 4 5 2 4 3" xfId="25568" xr:uid="{10C6C8B7-4202-4281-844D-A1B66FD94560}"/>
    <cellStyle name="Millares 5 4 5 2 5" xfId="12439" xr:uid="{00000000-0005-0000-0000-0000AA2F0000}"/>
    <cellStyle name="Millares 5 4 5 2 5 2" xfId="29944" xr:uid="{6EFA8BD8-0C80-4F02-9C10-1C210AD9DD6C}"/>
    <cellStyle name="Millares 5 4 5 2 6" xfId="21192" xr:uid="{324CE6F8-3F91-4617-A776-8023034FF195}"/>
    <cellStyle name="Millares 5 4 5 3" xfId="4230" xr:uid="{00000000-0005-0000-0000-0000AB2F0000}"/>
    <cellStyle name="Millares 5 4 5 3 2" xfId="6419" xr:uid="{00000000-0005-0000-0000-0000AC2F0000}"/>
    <cellStyle name="Millares 5 4 5 3 2 2" xfId="10796" xr:uid="{00000000-0005-0000-0000-0000AD2F0000}"/>
    <cellStyle name="Millares 5 4 5 3 2 2 2" xfId="19549" xr:uid="{00000000-0005-0000-0000-0000AE2F0000}"/>
    <cellStyle name="Millares 5 4 5 3 2 2 2 2" xfId="37054" xr:uid="{B8D4D454-72DA-4490-A168-4C8F143153BC}"/>
    <cellStyle name="Millares 5 4 5 3 2 2 3" xfId="28302" xr:uid="{1479D9E0-D0BB-49C6-BBE0-850DEE1E0401}"/>
    <cellStyle name="Millares 5 4 5 3 2 3" xfId="15173" xr:uid="{00000000-0005-0000-0000-0000AF2F0000}"/>
    <cellStyle name="Millares 5 4 5 3 2 3 2" xfId="32678" xr:uid="{CC9A3631-D219-4FDA-B32B-8FFBDBC5066D}"/>
    <cellStyle name="Millares 5 4 5 3 2 4" xfId="23926" xr:uid="{33EB316C-3360-4192-A92E-64BBF0410801}"/>
    <cellStyle name="Millares 5 4 5 3 3" xfId="8608" xr:uid="{00000000-0005-0000-0000-0000B02F0000}"/>
    <cellStyle name="Millares 5 4 5 3 3 2" xfId="17361" xr:uid="{00000000-0005-0000-0000-0000B12F0000}"/>
    <cellStyle name="Millares 5 4 5 3 3 2 2" xfId="34866" xr:uid="{4293915C-DF68-45B3-8648-1380B4073083}"/>
    <cellStyle name="Millares 5 4 5 3 3 3" xfId="26114" xr:uid="{FFDCFACF-D05C-4D20-A46D-14C165503A9F}"/>
    <cellStyle name="Millares 5 4 5 3 4" xfId="12985" xr:uid="{00000000-0005-0000-0000-0000B22F0000}"/>
    <cellStyle name="Millares 5 4 5 3 4 2" xfId="30490" xr:uid="{AC7223DB-F020-454F-ABB3-C1768442563B}"/>
    <cellStyle name="Millares 5 4 5 3 5" xfId="21738" xr:uid="{39CE0491-3B52-4904-8481-6FAB777AF752}"/>
    <cellStyle name="Millares 5 4 5 4" xfId="5325" xr:uid="{00000000-0005-0000-0000-0000B32F0000}"/>
    <cellStyle name="Millares 5 4 5 4 2" xfId="9702" xr:uid="{00000000-0005-0000-0000-0000B42F0000}"/>
    <cellStyle name="Millares 5 4 5 4 2 2" xfId="18455" xr:uid="{00000000-0005-0000-0000-0000B52F0000}"/>
    <cellStyle name="Millares 5 4 5 4 2 2 2" xfId="35960" xr:uid="{63F31575-3E90-4864-ABD0-525883CDC47D}"/>
    <cellStyle name="Millares 5 4 5 4 2 3" xfId="27208" xr:uid="{FD2B6542-58FD-4BF5-8263-44D8ECF02B85}"/>
    <cellStyle name="Millares 5 4 5 4 3" xfId="14079" xr:uid="{00000000-0005-0000-0000-0000B62F0000}"/>
    <cellStyle name="Millares 5 4 5 4 3 2" xfId="31584" xr:uid="{EE57604D-2BDA-4CC7-943F-C580E497985E}"/>
    <cellStyle name="Millares 5 4 5 4 4" xfId="22832" xr:uid="{2DEACDAE-48A5-446E-941E-ACF2B6D5ADF1}"/>
    <cellStyle name="Millares 5 4 5 5" xfId="7514" xr:uid="{00000000-0005-0000-0000-0000B72F0000}"/>
    <cellStyle name="Millares 5 4 5 5 2" xfId="16267" xr:uid="{00000000-0005-0000-0000-0000B82F0000}"/>
    <cellStyle name="Millares 5 4 5 5 2 2" xfId="33772" xr:uid="{7633D403-B02A-4520-A713-A7B3FAEE6F8A}"/>
    <cellStyle name="Millares 5 4 5 5 3" xfId="25020" xr:uid="{23216F81-493C-4B60-8D76-E04F060323FE}"/>
    <cellStyle name="Millares 5 4 5 6" xfId="11891" xr:uid="{00000000-0005-0000-0000-0000B92F0000}"/>
    <cellStyle name="Millares 5 4 5 6 2" xfId="29396" xr:uid="{B9AD4863-E9C4-4E63-A44F-20385A8FA780}"/>
    <cellStyle name="Millares 5 4 5 7" xfId="20644" xr:uid="{3E0C9A81-960E-40FB-B699-A89498EDD144}"/>
    <cellStyle name="Millares 5 4 6" xfId="3407" xr:uid="{00000000-0005-0000-0000-0000BA2F0000}"/>
    <cellStyle name="Millares 5 4 6 2" xfId="4504" xr:uid="{00000000-0005-0000-0000-0000BB2F0000}"/>
    <cellStyle name="Millares 5 4 6 2 2" xfId="6693" xr:uid="{00000000-0005-0000-0000-0000BC2F0000}"/>
    <cellStyle name="Millares 5 4 6 2 2 2" xfId="11070" xr:uid="{00000000-0005-0000-0000-0000BD2F0000}"/>
    <cellStyle name="Millares 5 4 6 2 2 2 2" xfId="19823" xr:uid="{00000000-0005-0000-0000-0000BE2F0000}"/>
    <cellStyle name="Millares 5 4 6 2 2 2 2 2" xfId="37328" xr:uid="{1992779D-E741-4439-9E2D-04942F061BCD}"/>
    <cellStyle name="Millares 5 4 6 2 2 2 3" xfId="28576" xr:uid="{A032B3B3-47D7-458D-B04A-E61B2866AFE6}"/>
    <cellStyle name="Millares 5 4 6 2 2 3" xfId="15447" xr:uid="{00000000-0005-0000-0000-0000BF2F0000}"/>
    <cellStyle name="Millares 5 4 6 2 2 3 2" xfId="32952" xr:uid="{11BA4BD9-7170-4D8A-AB0A-68809A4ECE0D}"/>
    <cellStyle name="Millares 5 4 6 2 2 4" xfId="24200" xr:uid="{0F06A3FE-6BBF-4904-806D-092F8D4BEE04}"/>
    <cellStyle name="Millares 5 4 6 2 3" xfId="8882" xr:uid="{00000000-0005-0000-0000-0000C02F0000}"/>
    <cellStyle name="Millares 5 4 6 2 3 2" xfId="17635" xr:uid="{00000000-0005-0000-0000-0000C12F0000}"/>
    <cellStyle name="Millares 5 4 6 2 3 2 2" xfId="35140" xr:uid="{0019ED45-518E-44BA-A3F6-0E8F95EBDBD1}"/>
    <cellStyle name="Millares 5 4 6 2 3 3" xfId="26388" xr:uid="{71B5321C-8470-4AA6-9CF9-1DECEC4767D0}"/>
    <cellStyle name="Millares 5 4 6 2 4" xfId="13259" xr:uid="{00000000-0005-0000-0000-0000C22F0000}"/>
    <cellStyle name="Millares 5 4 6 2 4 2" xfId="30764" xr:uid="{3B895222-6B3D-4F12-9707-BB8B23AEF7FD}"/>
    <cellStyle name="Millares 5 4 6 2 5" xfId="22012" xr:uid="{6B846308-4B4F-4501-98B0-42FEB0C5F781}"/>
    <cellStyle name="Millares 5 4 6 3" xfId="5599" xr:uid="{00000000-0005-0000-0000-0000C32F0000}"/>
    <cellStyle name="Millares 5 4 6 3 2" xfId="9976" xr:uid="{00000000-0005-0000-0000-0000C42F0000}"/>
    <cellStyle name="Millares 5 4 6 3 2 2" xfId="18729" xr:uid="{00000000-0005-0000-0000-0000C52F0000}"/>
    <cellStyle name="Millares 5 4 6 3 2 2 2" xfId="36234" xr:uid="{5BBE65CD-7149-4F40-9D74-D0221C8FF9DD}"/>
    <cellStyle name="Millares 5 4 6 3 2 3" xfId="27482" xr:uid="{74E51504-A3CF-4985-8DD6-495F84896B82}"/>
    <cellStyle name="Millares 5 4 6 3 3" xfId="14353" xr:uid="{00000000-0005-0000-0000-0000C62F0000}"/>
    <cellStyle name="Millares 5 4 6 3 3 2" xfId="31858" xr:uid="{C850C1C8-C895-4262-A660-C53830B63721}"/>
    <cellStyle name="Millares 5 4 6 3 4" xfId="23106" xr:uid="{2E774F89-A238-408F-8790-42445E56D105}"/>
    <cellStyle name="Millares 5 4 6 4" xfId="7788" xr:uid="{00000000-0005-0000-0000-0000C72F0000}"/>
    <cellStyle name="Millares 5 4 6 4 2" xfId="16541" xr:uid="{00000000-0005-0000-0000-0000C82F0000}"/>
    <cellStyle name="Millares 5 4 6 4 2 2" xfId="34046" xr:uid="{65D208E1-C821-45E0-A39B-F7DF700D903B}"/>
    <cellStyle name="Millares 5 4 6 4 3" xfId="25294" xr:uid="{CF97E098-1DBF-4E38-A41D-CD10D0331675}"/>
    <cellStyle name="Millares 5 4 6 5" xfId="12165" xr:uid="{00000000-0005-0000-0000-0000C92F0000}"/>
    <cellStyle name="Millares 5 4 6 5 2" xfId="29670" xr:uid="{30AF7866-0137-48A4-B061-0B8DCD269579}"/>
    <cellStyle name="Millares 5 4 6 6" xfId="20918" xr:uid="{CBE6B2D5-373F-4CBF-8AAB-E2AFD652BCC8}"/>
    <cellStyle name="Millares 5 4 7" xfId="3957" xr:uid="{00000000-0005-0000-0000-0000CA2F0000}"/>
    <cellStyle name="Millares 5 4 7 2" xfId="6146" xr:uid="{00000000-0005-0000-0000-0000CB2F0000}"/>
    <cellStyle name="Millares 5 4 7 2 2" xfId="10523" xr:uid="{00000000-0005-0000-0000-0000CC2F0000}"/>
    <cellStyle name="Millares 5 4 7 2 2 2" xfId="19276" xr:uid="{00000000-0005-0000-0000-0000CD2F0000}"/>
    <cellStyle name="Millares 5 4 7 2 2 2 2" xfId="36781" xr:uid="{025C8E42-981B-4EF2-AED0-A73C1D4FF5F5}"/>
    <cellStyle name="Millares 5 4 7 2 2 3" xfId="28029" xr:uid="{2F9D4AC4-B4C4-4664-8CB1-1F6423F317C0}"/>
    <cellStyle name="Millares 5 4 7 2 3" xfId="14900" xr:uid="{00000000-0005-0000-0000-0000CE2F0000}"/>
    <cellStyle name="Millares 5 4 7 2 3 2" xfId="32405" xr:uid="{6D8D4071-F73B-475D-9FCA-6CCB574A1C69}"/>
    <cellStyle name="Millares 5 4 7 2 4" xfId="23653" xr:uid="{EC060F81-756C-4EED-BF6A-3332EDE7B596}"/>
    <cellStyle name="Millares 5 4 7 3" xfId="8335" xr:uid="{00000000-0005-0000-0000-0000CF2F0000}"/>
    <cellStyle name="Millares 5 4 7 3 2" xfId="17088" xr:uid="{00000000-0005-0000-0000-0000D02F0000}"/>
    <cellStyle name="Millares 5 4 7 3 2 2" xfId="34593" xr:uid="{85AA6A79-2046-4C98-82AB-9BE987C3E8F5}"/>
    <cellStyle name="Millares 5 4 7 3 3" xfId="25841" xr:uid="{744FC0FA-CCF1-40C8-89CC-0BE5ACC3CE58}"/>
    <cellStyle name="Millares 5 4 7 4" xfId="12712" xr:uid="{00000000-0005-0000-0000-0000D12F0000}"/>
    <cellStyle name="Millares 5 4 7 4 2" xfId="30217" xr:uid="{DD9BB8CB-A626-4F04-AD04-A698854FA67D}"/>
    <cellStyle name="Millares 5 4 7 5" xfId="21465" xr:uid="{A86F358B-2971-4FC4-8B15-7275B4EA0B6F}"/>
    <cellStyle name="Millares 5 4 8" xfId="5052" xr:uid="{00000000-0005-0000-0000-0000D22F0000}"/>
    <cellStyle name="Millares 5 4 8 2" xfId="9429" xr:uid="{00000000-0005-0000-0000-0000D32F0000}"/>
    <cellStyle name="Millares 5 4 8 2 2" xfId="18182" xr:uid="{00000000-0005-0000-0000-0000D42F0000}"/>
    <cellStyle name="Millares 5 4 8 2 2 2" xfId="35687" xr:uid="{52695ED7-703C-44C9-B0D3-BE04BA1DFB30}"/>
    <cellStyle name="Millares 5 4 8 2 3" xfId="26935" xr:uid="{FE388041-1134-451A-A45E-30BAA3A1205A}"/>
    <cellStyle name="Millares 5 4 8 3" xfId="13806" xr:uid="{00000000-0005-0000-0000-0000D52F0000}"/>
    <cellStyle name="Millares 5 4 8 3 2" xfId="31311" xr:uid="{994C366F-4C71-4254-9833-45B17638464F}"/>
    <cellStyle name="Millares 5 4 8 4" xfId="22559" xr:uid="{4C27DAAD-A9C4-46B3-AE25-B707906C1A6E}"/>
    <cellStyle name="Millares 5 4 9" xfId="7241" xr:uid="{00000000-0005-0000-0000-0000D62F0000}"/>
    <cellStyle name="Millares 5 4 9 2" xfId="15994" xr:uid="{00000000-0005-0000-0000-0000D72F0000}"/>
    <cellStyle name="Millares 5 4 9 2 2" xfId="33499" xr:uid="{F07E0E6C-6157-47C3-A741-97D7982C53CD}"/>
    <cellStyle name="Millares 5 4 9 3" xfId="24747" xr:uid="{BDD200EA-B78A-4B99-AB18-F44F2358BAE7}"/>
    <cellStyle name="Millares 5 5" xfId="233" xr:uid="{00000000-0005-0000-0000-0000D82F0000}"/>
    <cellStyle name="Millares 5 5 10" xfId="11619" xr:uid="{00000000-0005-0000-0000-0000D92F0000}"/>
    <cellStyle name="Millares 5 5 10 2" xfId="29124" xr:uid="{CFEFB64A-8CCE-42FC-A176-5992957F9F21}"/>
    <cellStyle name="Millares 5 5 11" xfId="20372" xr:uid="{1928F066-0468-4AC2-AB49-F73825A4C57F}"/>
    <cellStyle name="Millares 5 5 2" xfId="2958" xr:uid="{00000000-0005-0000-0000-0000DA2F0000}"/>
    <cellStyle name="Millares 5 5 2 2" xfId="3070" xr:uid="{00000000-0005-0000-0000-0000DB2F0000}"/>
    <cellStyle name="Millares 5 5 2 2 2" xfId="3346" xr:uid="{00000000-0005-0000-0000-0000DC2F0000}"/>
    <cellStyle name="Millares 5 5 2 2 2 2" xfId="3899" xr:uid="{00000000-0005-0000-0000-0000DD2F0000}"/>
    <cellStyle name="Millares 5 5 2 2 2 2 2" xfId="4995" xr:uid="{00000000-0005-0000-0000-0000DE2F0000}"/>
    <cellStyle name="Millares 5 5 2 2 2 2 2 2" xfId="7184" xr:uid="{00000000-0005-0000-0000-0000DF2F0000}"/>
    <cellStyle name="Millares 5 5 2 2 2 2 2 2 2" xfId="11561" xr:uid="{00000000-0005-0000-0000-0000E02F0000}"/>
    <cellStyle name="Millares 5 5 2 2 2 2 2 2 2 2" xfId="20314" xr:uid="{00000000-0005-0000-0000-0000E12F0000}"/>
    <cellStyle name="Millares 5 5 2 2 2 2 2 2 2 2 2" xfId="37819" xr:uid="{B1E0612C-3D91-47DD-873C-DC1CC29DFB54}"/>
    <cellStyle name="Millares 5 5 2 2 2 2 2 2 2 3" xfId="29067" xr:uid="{A41458BB-4E0C-4535-B735-FF3D679CDBB5}"/>
    <cellStyle name="Millares 5 5 2 2 2 2 2 2 3" xfId="15938" xr:uid="{00000000-0005-0000-0000-0000E22F0000}"/>
    <cellStyle name="Millares 5 5 2 2 2 2 2 2 3 2" xfId="33443" xr:uid="{2EC2274B-F9B9-406D-A435-F43834282A17}"/>
    <cellStyle name="Millares 5 5 2 2 2 2 2 2 4" xfId="24691" xr:uid="{670A3266-979D-4D14-80C5-EF875A81F0B9}"/>
    <cellStyle name="Millares 5 5 2 2 2 2 2 3" xfId="9373" xr:uid="{00000000-0005-0000-0000-0000E32F0000}"/>
    <cellStyle name="Millares 5 5 2 2 2 2 2 3 2" xfId="18126" xr:uid="{00000000-0005-0000-0000-0000E42F0000}"/>
    <cellStyle name="Millares 5 5 2 2 2 2 2 3 2 2" xfId="35631" xr:uid="{E575EAE6-39B8-42B9-8416-FF1713FAA3A5}"/>
    <cellStyle name="Millares 5 5 2 2 2 2 2 3 3" xfId="26879" xr:uid="{469E2162-E586-47F0-BC0D-3EBC40CBA59C}"/>
    <cellStyle name="Millares 5 5 2 2 2 2 2 4" xfId="13750" xr:uid="{00000000-0005-0000-0000-0000E52F0000}"/>
    <cellStyle name="Millares 5 5 2 2 2 2 2 4 2" xfId="31255" xr:uid="{C67881D7-750A-4F62-A7D3-ABE0B981374F}"/>
    <cellStyle name="Millares 5 5 2 2 2 2 2 5" xfId="22503" xr:uid="{7DA1366E-9CD6-40F0-859D-A729F6DE4C3D}"/>
    <cellStyle name="Millares 5 5 2 2 2 2 3" xfId="6090" xr:uid="{00000000-0005-0000-0000-0000E62F0000}"/>
    <cellStyle name="Millares 5 5 2 2 2 2 3 2" xfId="10467" xr:uid="{00000000-0005-0000-0000-0000E72F0000}"/>
    <cellStyle name="Millares 5 5 2 2 2 2 3 2 2" xfId="19220" xr:uid="{00000000-0005-0000-0000-0000E82F0000}"/>
    <cellStyle name="Millares 5 5 2 2 2 2 3 2 2 2" xfId="36725" xr:uid="{184E6C38-8BA3-4E26-8D01-7C75CF852124}"/>
    <cellStyle name="Millares 5 5 2 2 2 2 3 2 3" xfId="27973" xr:uid="{F2A6797B-6723-443A-AC45-D89DDFA075FF}"/>
    <cellStyle name="Millares 5 5 2 2 2 2 3 3" xfId="14844" xr:uid="{00000000-0005-0000-0000-0000E92F0000}"/>
    <cellStyle name="Millares 5 5 2 2 2 2 3 3 2" xfId="32349" xr:uid="{68D42C70-23BF-477A-AA03-28C158B0BB4F}"/>
    <cellStyle name="Millares 5 5 2 2 2 2 3 4" xfId="23597" xr:uid="{DA16C2F3-3A41-4EF6-B2B4-F1D4DB71A29E}"/>
    <cellStyle name="Millares 5 5 2 2 2 2 4" xfId="8279" xr:uid="{00000000-0005-0000-0000-0000EA2F0000}"/>
    <cellStyle name="Millares 5 5 2 2 2 2 4 2" xfId="17032" xr:uid="{00000000-0005-0000-0000-0000EB2F0000}"/>
    <cellStyle name="Millares 5 5 2 2 2 2 4 2 2" xfId="34537" xr:uid="{6D80A8BC-03DE-4F25-91CD-2D808F5885B5}"/>
    <cellStyle name="Millares 5 5 2 2 2 2 4 3" xfId="25785" xr:uid="{A8F53B7B-69F4-480D-BD01-2BA942645B1E}"/>
    <cellStyle name="Millares 5 5 2 2 2 2 5" xfId="12656" xr:uid="{00000000-0005-0000-0000-0000EC2F0000}"/>
    <cellStyle name="Millares 5 5 2 2 2 2 5 2" xfId="30161" xr:uid="{79D4BB84-37EC-4F46-8AAB-9DEDFD81B31D}"/>
    <cellStyle name="Millares 5 5 2 2 2 2 6" xfId="21409" xr:uid="{EA581747-B7FB-4F2A-A276-D3435DEA9950}"/>
    <cellStyle name="Millares 5 5 2 2 2 3" xfId="4447" xr:uid="{00000000-0005-0000-0000-0000ED2F0000}"/>
    <cellStyle name="Millares 5 5 2 2 2 3 2" xfId="6636" xr:uid="{00000000-0005-0000-0000-0000EE2F0000}"/>
    <cellStyle name="Millares 5 5 2 2 2 3 2 2" xfId="11013" xr:uid="{00000000-0005-0000-0000-0000EF2F0000}"/>
    <cellStyle name="Millares 5 5 2 2 2 3 2 2 2" xfId="19766" xr:uid="{00000000-0005-0000-0000-0000F02F0000}"/>
    <cellStyle name="Millares 5 5 2 2 2 3 2 2 2 2" xfId="37271" xr:uid="{20D1BD41-F3DD-48C4-AC90-97B3EC5B0102}"/>
    <cellStyle name="Millares 5 5 2 2 2 3 2 2 3" xfId="28519" xr:uid="{FD230A7C-BD58-42A0-A0FF-128B6FC89484}"/>
    <cellStyle name="Millares 5 5 2 2 2 3 2 3" xfId="15390" xr:uid="{00000000-0005-0000-0000-0000F12F0000}"/>
    <cellStyle name="Millares 5 5 2 2 2 3 2 3 2" xfId="32895" xr:uid="{9A6AA674-9453-47C1-ADBE-24945D989825}"/>
    <cellStyle name="Millares 5 5 2 2 2 3 2 4" xfId="24143" xr:uid="{E19C756B-EFCC-4DCD-ADC2-D2C075BF510C}"/>
    <cellStyle name="Millares 5 5 2 2 2 3 3" xfId="8825" xr:uid="{00000000-0005-0000-0000-0000F22F0000}"/>
    <cellStyle name="Millares 5 5 2 2 2 3 3 2" xfId="17578" xr:uid="{00000000-0005-0000-0000-0000F32F0000}"/>
    <cellStyle name="Millares 5 5 2 2 2 3 3 2 2" xfId="35083" xr:uid="{FC9FE9FE-91CB-40FC-91A1-07F6AB9FD4EB}"/>
    <cellStyle name="Millares 5 5 2 2 2 3 3 3" xfId="26331" xr:uid="{A77C70FC-BF4C-4372-B013-C6B2E0B08592}"/>
    <cellStyle name="Millares 5 5 2 2 2 3 4" xfId="13202" xr:uid="{00000000-0005-0000-0000-0000F42F0000}"/>
    <cellStyle name="Millares 5 5 2 2 2 3 4 2" xfId="30707" xr:uid="{5B3F4666-E91D-47F4-A083-BBB1001C9284}"/>
    <cellStyle name="Millares 5 5 2 2 2 3 5" xfId="21955" xr:uid="{80CB2408-25B4-4FE1-8765-76622337A9C3}"/>
    <cellStyle name="Millares 5 5 2 2 2 4" xfId="5542" xr:uid="{00000000-0005-0000-0000-0000F52F0000}"/>
    <cellStyle name="Millares 5 5 2 2 2 4 2" xfId="9919" xr:uid="{00000000-0005-0000-0000-0000F62F0000}"/>
    <cellStyle name="Millares 5 5 2 2 2 4 2 2" xfId="18672" xr:uid="{00000000-0005-0000-0000-0000F72F0000}"/>
    <cellStyle name="Millares 5 5 2 2 2 4 2 2 2" xfId="36177" xr:uid="{4349C752-8C82-4994-8269-330F5D1DA856}"/>
    <cellStyle name="Millares 5 5 2 2 2 4 2 3" xfId="27425" xr:uid="{BB7A1D5A-982E-4B77-9AAE-7599DB02A9E6}"/>
    <cellStyle name="Millares 5 5 2 2 2 4 3" xfId="14296" xr:uid="{00000000-0005-0000-0000-0000F82F0000}"/>
    <cellStyle name="Millares 5 5 2 2 2 4 3 2" xfId="31801" xr:uid="{D7438DED-BBE5-4306-8ABF-E2F955B2B887}"/>
    <cellStyle name="Millares 5 5 2 2 2 4 4" xfId="23049" xr:uid="{74FDC9DA-77CB-4665-A198-686694576FC8}"/>
    <cellStyle name="Millares 5 5 2 2 2 5" xfId="7731" xr:uid="{00000000-0005-0000-0000-0000F92F0000}"/>
    <cellStyle name="Millares 5 5 2 2 2 5 2" xfId="16484" xr:uid="{00000000-0005-0000-0000-0000FA2F0000}"/>
    <cellStyle name="Millares 5 5 2 2 2 5 2 2" xfId="33989" xr:uid="{9B3F99E9-1704-4017-A0B0-4029F332E488}"/>
    <cellStyle name="Millares 5 5 2 2 2 5 3" xfId="25237" xr:uid="{51D22F8D-2EE3-4AC5-996C-2E062E46CAF2}"/>
    <cellStyle name="Millares 5 5 2 2 2 6" xfId="12108" xr:uid="{00000000-0005-0000-0000-0000FB2F0000}"/>
    <cellStyle name="Millares 5 5 2 2 2 6 2" xfId="29613" xr:uid="{FD4E0E0D-B420-4749-B789-8788DB45B0A5}"/>
    <cellStyle name="Millares 5 5 2 2 2 7" xfId="20861" xr:uid="{ABE05D24-BE3E-47FD-8F51-A9F4965FD5A5}"/>
    <cellStyle name="Millares 5 5 2 2 3" xfId="3625" xr:uid="{00000000-0005-0000-0000-0000FC2F0000}"/>
    <cellStyle name="Millares 5 5 2 2 3 2" xfId="4721" xr:uid="{00000000-0005-0000-0000-0000FD2F0000}"/>
    <cellStyle name="Millares 5 5 2 2 3 2 2" xfId="6910" xr:uid="{00000000-0005-0000-0000-0000FE2F0000}"/>
    <cellStyle name="Millares 5 5 2 2 3 2 2 2" xfId="11287" xr:uid="{00000000-0005-0000-0000-0000FF2F0000}"/>
    <cellStyle name="Millares 5 5 2 2 3 2 2 2 2" xfId="20040" xr:uid="{00000000-0005-0000-0000-000000300000}"/>
    <cellStyle name="Millares 5 5 2 2 3 2 2 2 2 2" xfId="37545" xr:uid="{EA4A68C1-A9E4-4940-874A-C390D0891EC8}"/>
    <cellStyle name="Millares 5 5 2 2 3 2 2 2 3" xfId="28793" xr:uid="{F0D010FD-8EDB-42F9-AE53-C320854C0DBC}"/>
    <cellStyle name="Millares 5 5 2 2 3 2 2 3" xfId="15664" xr:uid="{00000000-0005-0000-0000-000001300000}"/>
    <cellStyle name="Millares 5 5 2 2 3 2 2 3 2" xfId="33169" xr:uid="{3DFE6ED7-11CE-444D-A4DA-2ABCB1084B8F}"/>
    <cellStyle name="Millares 5 5 2 2 3 2 2 4" xfId="24417" xr:uid="{8AFDBBE5-6B3B-4BE4-8ACE-3BD699A699A9}"/>
    <cellStyle name="Millares 5 5 2 2 3 2 3" xfId="9099" xr:uid="{00000000-0005-0000-0000-000002300000}"/>
    <cellStyle name="Millares 5 5 2 2 3 2 3 2" xfId="17852" xr:uid="{00000000-0005-0000-0000-000003300000}"/>
    <cellStyle name="Millares 5 5 2 2 3 2 3 2 2" xfId="35357" xr:uid="{35F5D51B-25B1-4331-9892-CCBB23C2A374}"/>
    <cellStyle name="Millares 5 5 2 2 3 2 3 3" xfId="26605" xr:uid="{63BE298E-98EA-4CC6-A433-CEFFAFD50F2F}"/>
    <cellStyle name="Millares 5 5 2 2 3 2 4" xfId="13476" xr:uid="{00000000-0005-0000-0000-000004300000}"/>
    <cellStyle name="Millares 5 5 2 2 3 2 4 2" xfId="30981" xr:uid="{59E65A05-7698-4944-80B8-3EF0B1FB884E}"/>
    <cellStyle name="Millares 5 5 2 2 3 2 5" xfId="22229" xr:uid="{7C71F93E-036C-4B15-A963-634A1B2345F7}"/>
    <cellStyle name="Millares 5 5 2 2 3 3" xfId="5816" xr:uid="{00000000-0005-0000-0000-000005300000}"/>
    <cellStyle name="Millares 5 5 2 2 3 3 2" xfId="10193" xr:uid="{00000000-0005-0000-0000-000006300000}"/>
    <cellStyle name="Millares 5 5 2 2 3 3 2 2" xfId="18946" xr:uid="{00000000-0005-0000-0000-000007300000}"/>
    <cellStyle name="Millares 5 5 2 2 3 3 2 2 2" xfId="36451" xr:uid="{1A2B1CFA-B10F-4FAA-B275-59D74CD04423}"/>
    <cellStyle name="Millares 5 5 2 2 3 3 2 3" xfId="27699" xr:uid="{53E0BD7A-E507-4352-8684-BE7974C55122}"/>
    <cellStyle name="Millares 5 5 2 2 3 3 3" xfId="14570" xr:uid="{00000000-0005-0000-0000-000008300000}"/>
    <cellStyle name="Millares 5 5 2 2 3 3 3 2" xfId="32075" xr:uid="{DF13DD70-A7BC-4DB9-9633-E50E61C106B6}"/>
    <cellStyle name="Millares 5 5 2 2 3 3 4" xfId="23323" xr:uid="{BF762040-332E-49E1-B79C-50CBD88741A6}"/>
    <cellStyle name="Millares 5 5 2 2 3 4" xfId="8005" xr:uid="{00000000-0005-0000-0000-000009300000}"/>
    <cellStyle name="Millares 5 5 2 2 3 4 2" xfId="16758" xr:uid="{00000000-0005-0000-0000-00000A300000}"/>
    <cellStyle name="Millares 5 5 2 2 3 4 2 2" xfId="34263" xr:uid="{8889D367-D367-460E-8011-17919293F540}"/>
    <cellStyle name="Millares 5 5 2 2 3 4 3" xfId="25511" xr:uid="{8AB090D5-658E-4759-A2EF-B65AF5270D86}"/>
    <cellStyle name="Millares 5 5 2 2 3 5" xfId="12382" xr:uid="{00000000-0005-0000-0000-00000B300000}"/>
    <cellStyle name="Millares 5 5 2 2 3 5 2" xfId="29887" xr:uid="{A19E89E7-954D-4BF1-A965-9159E4B0AB10}"/>
    <cellStyle name="Millares 5 5 2 2 3 6" xfId="21135" xr:uid="{46790FF1-354A-4702-A053-BE60C57C0507}"/>
    <cellStyle name="Millares 5 5 2 2 4" xfId="4173" xr:uid="{00000000-0005-0000-0000-00000C300000}"/>
    <cellStyle name="Millares 5 5 2 2 4 2" xfId="6362" xr:uid="{00000000-0005-0000-0000-00000D300000}"/>
    <cellStyle name="Millares 5 5 2 2 4 2 2" xfId="10739" xr:uid="{00000000-0005-0000-0000-00000E300000}"/>
    <cellStyle name="Millares 5 5 2 2 4 2 2 2" xfId="19492" xr:uid="{00000000-0005-0000-0000-00000F300000}"/>
    <cellStyle name="Millares 5 5 2 2 4 2 2 2 2" xfId="36997" xr:uid="{4FDC0C36-476B-48ED-9DC6-A92B8A1A7DF0}"/>
    <cellStyle name="Millares 5 5 2 2 4 2 2 3" xfId="28245" xr:uid="{7AE02044-97F2-45E7-A540-FC89466A091F}"/>
    <cellStyle name="Millares 5 5 2 2 4 2 3" xfId="15116" xr:uid="{00000000-0005-0000-0000-000010300000}"/>
    <cellStyle name="Millares 5 5 2 2 4 2 3 2" xfId="32621" xr:uid="{18AEA6DC-D7F6-4A49-BEF3-6186BC37E4B5}"/>
    <cellStyle name="Millares 5 5 2 2 4 2 4" xfId="23869" xr:uid="{79AE52E3-5424-4B35-B462-B15A492937C1}"/>
    <cellStyle name="Millares 5 5 2 2 4 3" xfId="8551" xr:uid="{00000000-0005-0000-0000-000011300000}"/>
    <cellStyle name="Millares 5 5 2 2 4 3 2" xfId="17304" xr:uid="{00000000-0005-0000-0000-000012300000}"/>
    <cellStyle name="Millares 5 5 2 2 4 3 2 2" xfId="34809" xr:uid="{3C9ADF27-616F-4951-AE1A-201D03CA4C76}"/>
    <cellStyle name="Millares 5 5 2 2 4 3 3" xfId="26057" xr:uid="{9AAED9B0-AC7B-4132-B737-BF11F0476A8F}"/>
    <cellStyle name="Millares 5 5 2 2 4 4" xfId="12928" xr:uid="{00000000-0005-0000-0000-000013300000}"/>
    <cellStyle name="Millares 5 5 2 2 4 4 2" xfId="30433" xr:uid="{5AB8EFC3-8E86-46C7-8938-CC4865F76BE3}"/>
    <cellStyle name="Millares 5 5 2 2 4 5" xfId="21681" xr:uid="{A23DC868-3ACE-44E2-8FA4-E199423173D3}"/>
    <cellStyle name="Millares 5 5 2 2 5" xfId="5268" xr:uid="{00000000-0005-0000-0000-000014300000}"/>
    <cellStyle name="Millares 5 5 2 2 5 2" xfId="9645" xr:uid="{00000000-0005-0000-0000-000015300000}"/>
    <cellStyle name="Millares 5 5 2 2 5 2 2" xfId="18398" xr:uid="{00000000-0005-0000-0000-000016300000}"/>
    <cellStyle name="Millares 5 5 2 2 5 2 2 2" xfId="35903" xr:uid="{B7FF6AF6-8F63-498B-8057-09B023A490C1}"/>
    <cellStyle name="Millares 5 5 2 2 5 2 3" xfId="27151" xr:uid="{4F135186-AB1B-492E-9E22-350301A927C8}"/>
    <cellStyle name="Millares 5 5 2 2 5 3" xfId="14022" xr:uid="{00000000-0005-0000-0000-000017300000}"/>
    <cellStyle name="Millares 5 5 2 2 5 3 2" xfId="31527" xr:uid="{82BCFCBE-6AF2-4ABF-AA13-0A591972FC3F}"/>
    <cellStyle name="Millares 5 5 2 2 5 4" xfId="22775" xr:uid="{C0A788B9-9455-4DE7-A3DC-6E5A075D9DCD}"/>
    <cellStyle name="Millares 5 5 2 2 6" xfId="7457" xr:uid="{00000000-0005-0000-0000-000018300000}"/>
    <cellStyle name="Millares 5 5 2 2 6 2" xfId="16210" xr:uid="{00000000-0005-0000-0000-000019300000}"/>
    <cellStyle name="Millares 5 5 2 2 6 2 2" xfId="33715" xr:uid="{7E72D846-0D9E-4A1F-BFE9-3F58F8C40ADE}"/>
    <cellStyle name="Millares 5 5 2 2 6 3" xfId="24963" xr:uid="{0643F53A-B5A1-463E-AF5B-1FC4560F30BB}"/>
    <cellStyle name="Millares 5 5 2 2 7" xfId="11834" xr:uid="{00000000-0005-0000-0000-00001A300000}"/>
    <cellStyle name="Millares 5 5 2 2 7 2" xfId="29339" xr:uid="{5612335E-6582-4176-B203-0F2D3256B78F}"/>
    <cellStyle name="Millares 5 5 2 2 8" xfId="20587" xr:uid="{FECCCBA3-4D08-473B-B70B-52E11FE1F5F0}"/>
    <cellStyle name="Millares 5 5 2 3" xfId="3234" xr:uid="{00000000-0005-0000-0000-00001B300000}"/>
    <cellStyle name="Millares 5 5 2 3 2" xfId="3787" xr:uid="{00000000-0005-0000-0000-00001C300000}"/>
    <cellStyle name="Millares 5 5 2 3 2 2" xfId="4883" xr:uid="{00000000-0005-0000-0000-00001D300000}"/>
    <cellStyle name="Millares 5 5 2 3 2 2 2" xfId="7072" xr:uid="{00000000-0005-0000-0000-00001E300000}"/>
    <cellStyle name="Millares 5 5 2 3 2 2 2 2" xfId="11449" xr:uid="{00000000-0005-0000-0000-00001F300000}"/>
    <cellStyle name="Millares 5 5 2 3 2 2 2 2 2" xfId="20202" xr:uid="{00000000-0005-0000-0000-000020300000}"/>
    <cellStyle name="Millares 5 5 2 3 2 2 2 2 2 2" xfId="37707" xr:uid="{A2A27A57-DF15-478F-A2FD-C0509A824FA0}"/>
    <cellStyle name="Millares 5 5 2 3 2 2 2 2 3" xfId="28955" xr:uid="{4683986B-C43A-4027-969E-86C898FC5446}"/>
    <cellStyle name="Millares 5 5 2 3 2 2 2 3" xfId="15826" xr:uid="{00000000-0005-0000-0000-000021300000}"/>
    <cellStyle name="Millares 5 5 2 3 2 2 2 3 2" xfId="33331" xr:uid="{DD6ED6C6-0FCC-422B-9C01-AB189916D58C}"/>
    <cellStyle name="Millares 5 5 2 3 2 2 2 4" xfId="24579" xr:uid="{8F1681EA-DD95-4D45-9300-0D8609860BAA}"/>
    <cellStyle name="Millares 5 5 2 3 2 2 3" xfId="9261" xr:uid="{00000000-0005-0000-0000-000022300000}"/>
    <cellStyle name="Millares 5 5 2 3 2 2 3 2" xfId="18014" xr:uid="{00000000-0005-0000-0000-000023300000}"/>
    <cellStyle name="Millares 5 5 2 3 2 2 3 2 2" xfId="35519" xr:uid="{EDB1F5E0-F03C-4F27-A82C-87304E1B4230}"/>
    <cellStyle name="Millares 5 5 2 3 2 2 3 3" xfId="26767" xr:uid="{417913FF-7C0D-4A6F-AB94-F7AB29A26A39}"/>
    <cellStyle name="Millares 5 5 2 3 2 2 4" xfId="13638" xr:uid="{00000000-0005-0000-0000-000024300000}"/>
    <cellStyle name="Millares 5 5 2 3 2 2 4 2" xfId="31143" xr:uid="{E9C2C6D0-3B12-4348-AE7E-09494796F407}"/>
    <cellStyle name="Millares 5 5 2 3 2 2 5" xfId="22391" xr:uid="{47ED6936-9F01-4A16-9F86-2AA3C2DBA86D}"/>
    <cellStyle name="Millares 5 5 2 3 2 3" xfId="5978" xr:uid="{00000000-0005-0000-0000-000025300000}"/>
    <cellStyle name="Millares 5 5 2 3 2 3 2" xfId="10355" xr:uid="{00000000-0005-0000-0000-000026300000}"/>
    <cellStyle name="Millares 5 5 2 3 2 3 2 2" xfId="19108" xr:uid="{00000000-0005-0000-0000-000027300000}"/>
    <cellStyle name="Millares 5 5 2 3 2 3 2 2 2" xfId="36613" xr:uid="{EC8DC5AE-8AAA-4D94-8D59-B42A43084E69}"/>
    <cellStyle name="Millares 5 5 2 3 2 3 2 3" xfId="27861" xr:uid="{47FDCE12-F4FB-48C8-8E73-6EAFED739DD2}"/>
    <cellStyle name="Millares 5 5 2 3 2 3 3" xfId="14732" xr:uid="{00000000-0005-0000-0000-000028300000}"/>
    <cellStyle name="Millares 5 5 2 3 2 3 3 2" xfId="32237" xr:uid="{44C09D13-76E3-4BD8-99D4-278FC4C392B0}"/>
    <cellStyle name="Millares 5 5 2 3 2 3 4" xfId="23485" xr:uid="{FBC34ED5-C146-44AB-9A73-7D15E5C0DD40}"/>
    <cellStyle name="Millares 5 5 2 3 2 4" xfId="8167" xr:uid="{00000000-0005-0000-0000-000029300000}"/>
    <cellStyle name="Millares 5 5 2 3 2 4 2" xfId="16920" xr:uid="{00000000-0005-0000-0000-00002A300000}"/>
    <cellStyle name="Millares 5 5 2 3 2 4 2 2" xfId="34425" xr:uid="{1D27E3B4-CE0B-4BEE-8BF2-5A0D49A1BCDF}"/>
    <cellStyle name="Millares 5 5 2 3 2 4 3" xfId="25673" xr:uid="{3FBE08FF-0646-43C6-B4C5-3BC3AFFCE507}"/>
    <cellStyle name="Millares 5 5 2 3 2 5" xfId="12544" xr:uid="{00000000-0005-0000-0000-00002B300000}"/>
    <cellStyle name="Millares 5 5 2 3 2 5 2" xfId="30049" xr:uid="{3DE80CCA-AB39-4DE3-ABCC-49C039B6F614}"/>
    <cellStyle name="Millares 5 5 2 3 2 6" xfId="21297" xr:uid="{BC9A88E6-A45C-4E46-9E5F-4767225C69BA}"/>
    <cellStyle name="Millares 5 5 2 3 3" xfId="4335" xr:uid="{00000000-0005-0000-0000-00002C300000}"/>
    <cellStyle name="Millares 5 5 2 3 3 2" xfId="6524" xr:uid="{00000000-0005-0000-0000-00002D300000}"/>
    <cellStyle name="Millares 5 5 2 3 3 2 2" xfId="10901" xr:uid="{00000000-0005-0000-0000-00002E300000}"/>
    <cellStyle name="Millares 5 5 2 3 3 2 2 2" xfId="19654" xr:uid="{00000000-0005-0000-0000-00002F300000}"/>
    <cellStyle name="Millares 5 5 2 3 3 2 2 2 2" xfId="37159" xr:uid="{156790BE-F20A-4511-9F2A-4EA8B971044C}"/>
    <cellStyle name="Millares 5 5 2 3 3 2 2 3" xfId="28407" xr:uid="{6799F4F1-6452-40A5-8F0D-F35B9F89FE16}"/>
    <cellStyle name="Millares 5 5 2 3 3 2 3" xfId="15278" xr:uid="{00000000-0005-0000-0000-000030300000}"/>
    <cellStyle name="Millares 5 5 2 3 3 2 3 2" xfId="32783" xr:uid="{3EFADE65-7B8A-4518-AB9A-FCCE894858E7}"/>
    <cellStyle name="Millares 5 5 2 3 3 2 4" xfId="24031" xr:uid="{4815FBA9-F737-4621-B3A8-8BD5F37724AE}"/>
    <cellStyle name="Millares 5 5 2 3 3 3" xfId="8713" xr:uid="{00000000-0005-0000-0000-000031300000}"/>
    <cellStyle name="Millares 5 5 2 3 3 3 2" xfId="17466" xr:uid="{00000000-0005-0000-0000-000032300000}"/>
    <cellStyle name="Millares 5 5 2 3 3 3 2 2" xfId="34971" xr:uid="{2FB225FD-8DC4-4722-893A-3A9F3A4D2DEA}"/>
    <cellStyle name="Millares 5 5 2 3 3 3 3" xfId="26219" xr:uid="{BE47D35C-E7A8-4AAD-88D6-F4C168BD5AFE}"/>
    <cellStyle name="Millares 5 5 2 3 3 4" xfId="13090" xr:uid="{00000000-0005-0000-0000-000033300000}"/>
    <cellStyle name="Millares 5 5 2 3 3 4 2" xfId="30595" xr:uid="{DA14DA55-E6C3-4DCC-9042-07EB26A4FA5C}"/>
    <cellStyle name="Millares 5 5 2 3 3 5" xfId="21843" xr:uid="{DBFE1B05-709E-4D4A-887D-699F6D261FFB}"/>
    <cellStyle name="Millares 5 5 2 3 4" xfId="5430" xr:uid="{00000000-0005-0000-0000-000034300000}"/>
    <cellStyle name="Millares 5 5 2 3 4 2" xfId="9807" xr:uid="{00000000-0005-0000-0000-000035300000}"/>
    <cellStyle name="Millares 5 5 2 3 4 2 2" xfId="18560" xr:uid="{00000000-0005-0000-0000-000036300000}"/>
    <cellStyle name="Millares 5 5 2 3 4 2 2 2" xfId="36065" xr:uid="{57BE45A2-BA95-4E58-BCC1-48DC83EA7C12}"/>
    <cellStyle name="Millares 5 5 2 3 4 2 3" xfId="27313" xr:uid="{B2F2306E-54F5-4385-9115-F49EA4CC2012}"/>
    <cellStyle name="Millares 5 5 2 3 4 3" xfId="14184" xr:uid="{00000000-0005-0000-0000-000037300000}"/>
    <cellStyle name="Millares 5 5 2 3 4 3 2" xfId="31689" xr:uid="{1C92AB55-1F99-45B1-A357-E912BADCCD33}"/>
    <cellStyle name="Millares 5 5 2 3 4 4" xfId="22937" xr:uid="{976C4E4B-B140-4610-B8E2-91259C7FF6B2}"/>
    <cellStyle name="Millares 5 5 2 3 5" xfId="7619" xr:uid="{00000000-0005-0000-0000-000038300000}"/>
    <cellStyle name="Millares 5 5 2 3 5 2" xfId="16372" xr:uid="{00000000-0005-0000-0000-000039300000}"/>
    <cellStyle name="Millares 5 5 2 3 5 2 2" xfId="33877" xr:uid="{2B5120C7-5D25-4772-97F3-3F9257C2303F}"/>
    <cellStyle name="Millares 5 5 2 3 5 3" xfId="25125" xr:uid="{8DF4A64D-32BC-416D-A6B3-7192D364130E}"/>
    <cellStyle name="Millares 5 5 2 3 6" xfId="11996" xr:uid="{00000000-0005-0000-0000-00003A300000}"/>
    <cellStyle name="Millares 5 5 2 3 6 2" xfId="29501" xr:uid="{375282EA-3508-474A-801B-52DAE629021A}"/>
    <cellStyle name="Millares 5 5 2 3 7" xfId="20749" xr:uid="{BA32AF08-4E8B-42DA-8EC8-D051426A8DD9}"/>
    <cellStyle name="Millares 5 5 2 4" xfId="3513" xr:uid="{00000000-0005-0000-0000-00003B300000}"/>
    <cellStyle name="Millares 5 5 2 4 2" xfId="4609" xr:uid="{00000000-0005-0000-0000-00003C300000}"/>
    <cellStyle name="Millares 5 5 2 4 2 2" xfId="6798" xr:uid="{00000000-0005-0000-0000-00003D300000}"/>
    <cellStyle name="Millares 5 5 2 4 2 2 2" xfId="11175" xr:uid="{00000000-0005-0000-0000-00003E300000}"/>
    <cellStyle name="Millares 5 5 2 4 2 2 2 2" xfId="19928" xr:uid="{00000000-0005-0000-0000-00003F300000}"/>
    <cellStyle name="Millares 5 5 2 4 2 2 2 2 2" xfId="37433" xr:uid="{EB517E89-522F-4DDD-937C-2CF213A77907}"/>
    <cellStyle name="Millares 5 5 2 4 2 2 2 3" xfId="28681" xr:uid="{20B8B670-358E-4E27-8158-1F439062B979}"/>
    <cellStyle name="Millares 5 5 2 4 2 2 3" xfId="15552" xr:uid="{00000000-0005-0000-0000-000040300000}"/>
    <cellStyle name="Millares 5 5 2 4 2 2 3 2" xfId="33057" xr:uid="{2CCAA1BA-AB41-4602-B66F-303A8F66251D}"/>
    <cellStyle name="Millares 5 5 2 4 2 2 4" xfId="24305" xr:uid="{F9EC9D96-18E5-44C0-BDCB-ABD139A988AE}"/>
    <cellStyle name="Millares 5 5 2 4 2 3" xfId="8987" xr:uid="{00000000-0005-0000-0000-000041300000}"/>
    <cellStyle name="Millares 5 5 2 4 2 3 2" xfId="17740" xr:uid="{00000000-0005-0000-0000-000042300000}"/>
    <cellStyle name="Millares 5 5 2 4 2 3 2 2" xfId="35245" xr:uid="{F70EF7E7-8C41-410B-8231-25D34B2D13ED}"/>
    <cellStyle name="Millares 5 5 2 4 2 3 3" xfId="26493" xr:uid="{2D0096DF-EFB1-499F-A3E5-AC58661D850A}"/>
    <cellStyle name="Millares 5 5 2 4 2 4" xfId="13364" xr:uid="{00000000-0005-0000-0000-000043300000}"/>
    <cellStyle name="Millares 5 5 2 4 2 4 2" xfId="30869" xr:uid="{3B6216AA-F411-4236-AF49-A8857C937E88}"/>
    <cellStyle name="Millares 5 5 2 4 2 5" xfId="22117" xr:uid="{C0F2EC0E-620B-4873-B323-5EC036B7E006}"/>
    <cellStyle name="Millares 5 5 2 4 3" xfId="5704" xr:uid="{00000000-0005-0000-0000-000044300000}"/>
    <cellStyle name="Millares 5 5 2 4 3 2" xfId="10081" xr:uid="{00000000-0005-0000-0000-000045300000}"/>
    <cellStyle name="Millares 5 5 2 4 3 2 2" xfId="18834" xr:uid="{00000000-0005-0000-0000-000046300000}"/>
    <cellStyle name="Millares 5 5 2 4 3 2 2 2" xfId="36339" xr:uid="{F3B66262-6B23-4533-AFD9-33FE32D35DA9}"/>
    <cellStyle name="Millares 5 5 2 4 3 2 3" xfId="27587" xr:uid="{5F49E52C-E249-4D93-BC57-8BA2D78A5539}"/>
    <cellStyle name="Millares 5 5 2 4 3 3" xfId="14458" xr:uid="{00000000-0005-0000-0000-000047300000}"/>
    <cellStyle name="Millares 5 5 2 4 3 3 2" xfId="31963" xr:uid="{E0C7A1B4-03C6-4F9F-8717-DE0FCD9F4AB3}"/>
    <cellStyle name="Millares 5 5 2 4 3 4" xfId="23211" xr:uid="{70C4FED8-4C11-4E6D-9A61-51B39F85BC5A}"/>
    <cellStyle name="Millares 5 5 2 4 4" xfId="7893" xr:uid="{00000000-0005-0000-0000-000048300000}"/>
    <cellStyle name="Millares 5 5 2 4 4 2" xfId="16646" xr:uid="{00000000-0005-0000-0000-000049300000}"/>
    <cellStyle name="Millares 5 5 2 4 4 2 2" xfId="34151" xr:uid="{D13669AD-AE72-4508-A03A-078C8D6AA583}"/>
    <cellStyle name="Millares 5 5 2 4 4 3" xfId="25399" xr:uid="{6243A89E-9201-421F-B452-EFDE9A7BE00F}"/>
    <cellStyle name="Millares 5 5 2 4 5" xfId="12270" xr:uid="{00000000-0005-0000-0000-00004A300000}"/>
    <cellStyle name="Millares 5 5 2 4 5 2" xfId="29775" xr:uid="{31BA2B91-61A8-4486-892D-39178D8A3996}"/>
    <cellStyle name="Millares 5 5 2 4 6" xfId="21023" xr:uid="{D92A6CAD-0411-4AAD-A500-2E25DCB86B23}"/>
    <cellStyle name="Millares 5 5 2 5" xfId="4061" xr:uid="{00000000-0005-0000-0000-00004B300000}"/>
    <cellStyle name="Millares 5 5 2 5 2" xfId="6250" xr:uid="{00000000-0005-0000-0000-00004C300000}"/>
    <cellStyle name="Millares 5 5 2 5 2 2" xfId="10627" xr:uid="{00000000-0005-0000-0000-00004D300000}"/>
    <cellStyle name="Millares 5 5 2 5 2 2 2" xfId="19380" xr:uid="{00000000-0005-0000-0000-00004E300000}"/>
    <cellStyle name="Millares 5 5 2 5 2 2 2 2" xfId="36885" xr:uid="{EB0AF5D7-3ABE-4390-8D22-F21D8809077C}"/>
    <cellStyle name="Millares 5 5 2 5 2 2 3" xfId="28133" xr:uid="{C42FF238-E3E6-4A6A-AC2B-72B418FEE189}"/>
    <cellStyle name="Millares 5 5 2 5 2 3" xfId="15004" xr:uid="{00000000-0005-0000-0000-00004F300000}"/>
    <cellStyle name="Millares 5 5 2 5 2 3 2" xfId="32509" xr:uid="{4D05B504-F01E-4D59-B39B-FC17E35C6FCE}"/>
    <cellStyle name="Millares 5 5 2 5 2 4" xfId="23757" xr:uid="{C6F87951-0C1D-4F68-B0CB-0035DC0C5B32}"/>
    <cellStyle name="Millares 5 5 2 5 3" xfId="8439" xr:uid="{00000000-0005-0000-0000-000050300000}"/>
    <cellStyle name="Millares 5 5 2 5 3 2" xfId="17192" xr:uid="{00000000-0005-0000-0000-000051300000}"/>
    <cellStyle name="Millares 5 5 2 5 3 2 2" xfId="34697" xr:uid="{278E5084-AF2C-4903-930A-D21C6EB1D3EC}"/>
    <cellStyle name="Millares 5 5 2 5 3 3" xfId="25945" xr:uid="{DBF98D03-E815-4412-91C5-D8042E51B266}"/>
    <cellStyle name="Millares 5 5 2 5 4" xfId="12816" xr:uid="{00000000-0005-0000-0000-000052300000}"/>
    <cellStyle name="Millares 5 5 2 5 4 2" xfId="30321" xr:uid="{8A97208A-CA62-4711-B27E-F9D5F110C37D}"/>
    <cellStyle name="Millares 5 5 2 5 5" xfId="21569" xr:uid="{E0327037-0817-4D90-B647-5913F4F2B316}"/>
    <cellStyle name="Millares 5 5 2 6" xfId="5156" xr:uid="{00000000-0005-0000-0000-000053300000}"/>
    <cellStyle name="Millares 5 5 2 6 2" xfId="9533" xr:uid="{00000000-0005-0000-0000-000054300000}"/>
    <cellStyle name="Millares 5 5 2 6 2 2" xfId="18286" xr:uid="{00000000-0005-0000-0000-000055300000}"/>
    <cellStyle name="Millares 5 5 2 6 2 2 2" xfId="35791" xr:uid="{D92DFC5A-C98B-42F9-955C-CA7C9B76261C}"/>
    <cellStyle name="Millares 5 5 2 6 2 3" xfId="27039" xr:uid="{CDBFE89A-D2F0-4394-A6AF-97F765DE12A6}"/>
    <cellStyle name="Millares 5 5 2 6 3" xfId="13910" xr:uid="{00000000-0005-0000-0000-000056300000}"/>
    <cellStyle name="Millares 5 5 2 6 3 2" xfId="31415" xr:uid="{B98EC0B3-5569-46C9-BEA6-1209CD7EDE51}"/>
    <cellStyle name="Millares 5 5 2 6 4" xfId="22663" xr:uid="{7270EF79-C5D9-4301-BF67-55007DA38749}"/>
    <cellStyle name="Millares 5 5 2 7" xfId="7345" xr:uid="{00000000-0005-0000-0000-000057300000}"/>
    <cellStyle name="Millares 5 5 2 7 2" xfId="16098" xr:uid="{00000000-0005-0000-0000-000058300000}"/>
    <cellStyle name="Millares 5 5 2 7 2 2" xfId="33603" xr:uid="{433EF2B8-C150-4F4E-963F-E88E0AB1A902}"/>
    <cellStyle name="Millares 5 5 2 7 3" xfId="24851" xr:uid="{5D1437B3-0860-4537-8C83-1ACDD206DDE9}"/>
    <cellStyle name="Millares 5 5 2 8" xfId="11722" xr:uid="{00000000-0005-0000-0000-000059300000}"/>
    <cellStyle name="Millares 5 5 2 8 2" xfId="29227" xr:uid="{F4521F92-F29E-4685-963D-DD85C1A0AD52}"/>
    <cellStyle name="Millares 5 5 2 9" xfId="20475" xr:uid="{9D51CE51-40BD-41FA-ABE9-C1763780B813}"/>
    <cellStyle name="Millares 5 5 3" xfId="3013" xr:uid="{00000000-0005-0000-0000-00005A300000}"/>
    <cellStyle name="Millares 5 5 3 2" xfId="3289" xr:uid="{00000000-0005-0000-0000-00005B300000}"/>
    <cellStyle name="Millares 5 5 3 2 2" xfId="3842" xr:uid="{00000000-0005-0000-0000-00005C300000}"/>
    <cellStyle name="Millares 5 5 3 2 2 2" xfId="4938" xr:uid="{00000000-0005-0000-0000-00005D300000}"/>
    <cellStyle name="Millares 5 5 3 2 2 2 2" xfId="7127" xr:uid="{00000000-0005-0000-0000-00005E300000}"/>
    <cellStyle name="Millares 5 5 3 2 2 2 2 2" xfId="11504" xr:uid="{00000000-0005-0000-0000-00005F300000}"/>
    <cellStyle name="Millares 5 5 3 2 2 2 2 2 2" xfId="20257" xr:uid="{00000000-0005-0000-0000-000060300000}"/>
    <cellStyle name="Millares 5 5 3 2 2 2 2 2 2 2" xfId="37762" xr:uid="{873F557F-AA41-427D-BFE1-FCAD91207F6F}"/>
    <cellStyle name="Millares 5 5 3 2 2 2 2 2 3" xfId="29010" xr:uid="{C9ADE5AC-73B5-48C6-8B65-CF1A723F7829}"/>
    <cellStyle name="Millares 5 5 3 2 2 2 2 3" xfId="15881" xr:uid="{00000000-0005-0000-0000-000061300000}"/>
    <cellStyle name="Millares 5 5 3 2 2 2 2 3 2" xfId="33386" xr:uid="{5FBA0A18-389E-484A-963D-645F5D6BE2B0}"/>
    <cellStyle name="Millares 5 5 3 2 2 2 2 4" xfId="24634" xr:uid="{22DBA62B-2D83-4310-8391-D6FA3ADB6212}"/>
    <cellStyle name="Millares 5 5 3 2 2 2 3" xfId="9316" xr:uid="{00000000-0005-0000-0000-000062300000}"/>
    <cellStyle name="Millares 5 5 3 2 2 2 3 2" xfId="18069" xr:uid="{00000000-0005-0000-0000-000063300000}"/>
    <cellStyle name="Millares 5 5 3 2 2 2 3 2 2" xfId="35574" xr:uid="{5B5300C7-9DBC-4790-BD71-433F3FC24778}"/>
    <cellStyle name="Millares 5 5 3 2 2 2 3 3" xfId="26822" xr:uid="{6F0F01A2-5341-4DDC-947E-4CEF24C2463C}"/>
    <cellStyle name="Millares 5 5 3 2 2 2 4" xfId="13693" xr:uid="{00000000-0005-0000-0000-000064300000}"/>
    <cellStyle name="Millares 5 5 3 2 2 2 4 2" xfId="31198" xr:uid="{132C41A1-CBAE-44A3-B07D-577DAF215145}"/>
    <cellStyle name="Millares 5 5 3 2 2 2 5" xfId="22446" xr:uid="{DAD30A53-DE76-4ED8-AA1A-E3F6966BECD3}"/>
    <cellStyle name="Millares 5 5 3 2 2 3" xfId="6033" xr:uid="{00000000-0005-0000-0000-000065300000}"/>
    <cellStyle name="Millares 5 5 3 2 2 3 2" xfId="10410" xr:uid="{00000000-0005-0000-0000-000066300000}"/>
    <cellStyle name="Millares 5 5 3 2 2 3 2 2" xfId="19163" xr:uid="{00000000-0005-0000-0000-000067300000}"/>
    <cellStyle name="Millares 5 5 3 2 2 3 2 2 2" xfId="36668" xr:uid="{5D1A81AC-716F-4861-B026-A6996F9B7C4D}"/>
    <cellStyle name="Millares 5 5 3 2 2 3 2 3" xfId="27916" xr:uid="{91824970-9BFB-43E1-88AB-C6B77E56FF51}"/>
    <cellStyle name="Millares 5 5 3 2 2 3 3" xfId="14787" xr:uid="{00000000-0005-0000-0000-000068300000}"/>
    <cellStyle name="Millares 5 5 3 2 2 3 3 2" xfId="32292" xr:uid="{DE427231-205B-40D9-9C9D-070A84A32F45}"/>
    <cellStyle name="Millares 5 5 3 2 2 3 4" xfId="23540" xr:uid="{4FCC736C-E0D5-4F55-B1C9-811C6D605FD0}"/>
    <cellStyle name="Millares 5 5 3 2 2 4" xfId="8222" xr:uid="{00000000-0005-0000-0000-000069300000}"/>
    <cellStyle name="Millares 5 5 3 2 2 4 2" xfId="16975" xr:uid="{00000000-0005-0000-0000-00006A300000}"/>
    <cellStyle name="Millares 5 5 3 2 2 4 2 2" xfId="34480" xr:uid="{91FEB734-3CCA-4965-8F0E-013DDDDDB155}"/>
    <cellStyle name="Millares 5 5 3 2 2 4 3" xfId="25728" xr:uid="{3D128B2B-D713-4F87-9CD8-DDE5DEE804C7}"/>
    <cellStyle name="Millares 5 5 3 2 2 5" xfId="12599" xr:uid="{00000000-0005-0000-0000-00006B300000}"/>
    <cellStyle name="Millares 5 5 3 2 2 5 2" xfId="30104" xr:uid="{EB36806F-C180-4B2C-A043-12F152D07B73}"/>
    <cellStyle name="Millares 5 5 3 2 2 6" xfId="21352" xr:uid="{F7BB6869-9B76-481B-905C-460B473A17AE}"/>
    <cellStyle name="Millares 5 5 3 2 3" xfId="4390" xr:uid="{00000000-0005-0000-0000-00006C300000}"/>
    <cellStyle name="Millares 5 5 3 2 3 2" xfId="6579" xr:uid="{00000000-0005-0000-0000-00006D300000}"/>
    <cellStyle name="Millares 5 5 3 2 3 2 2" xfId="10956" xr:uid="{00000000-0005-0000-0000-00006E300000}"/>
    <cellStyle name="Millares 5 5 3 2 3 2 2 2" xfId="19709" xr:uid="{00000000-0005-0000-0000-00006F300000}"/>
    <cellStyle name="Millares 5 5 3 2 3 2 2 2 2" xfId="37214" xr:uid="{160ABA23-2F03-4E90-AC94-956344891EF6}"/>
    <cellStyle name="Millares 5 5 3 2 3 2 2 3" xfId="28462" xr:uid="{A740CD88-376D-4514-BE1F-A2FA02DF62F7}"/>
    <cellStyle name="Millares 5 5 3 2 3 2 3" xfId="15333" xr:uid="{00000000-0005-0000-0000-000070300000}"/>
    <cellStyle name="Millares 5 5 3 2 3 2 3 2" xfId="32838" xr:uid="{4EAE965A-5EA8-4F50-BBAA-667ED2F13228}"/>
    <cellStyle name="Millares 5 5 3 2 3 2 4" xfId="24086" xr:uid="{2ADB5128-F54E-4749-8A0D-98977B165C27}"/>
    <cellStyle name="Millares 5 5 3 2 3 3" xfId="8768" xr:uid="{00000000-0005-0000-0000-000071300000}"/>
    <cellStyle name="Millares 5 5 3 2 3 3 2" xfId="17521" xr:uid="{00000000-0005-0000-0000-000072300000}"/>
    <cellStyle name="Millares 5 5 3 2 3 3 2 2" xfId="35026" xr:uid="{7A8FB030-F8E3-4A2C-B0CD-F7B72A531110}"/>
    <cellStyle name="Millares 5 5 3 2 3 3 3" xfId="26274" xr:uid="{DC56A5BE-6AFE-48B6-9D61-A2471DFFBB5A}"/>
    <cellStyle name="Millares 5 5 3 2 3 4" xfId="13145" xr:uid="{00000000-0005-0000-0000-000073300000}"/>
    <cellStyle name="Millares 5 5 3 2 3 4 2" xfId="30650" xr:uid="{E7719F3C-1DA0-4B5D-8946-C6BE6F5C47E8}"/>
    <cellStyle name="Millares 5 5 3 2 3 5" xfId="21898" xr:uid="{3978AC7C-9105-4158-8EE5-62810C2BC824}"/>
    <cellStyle name="Millares 5 5 3 2 4" xfId="5485" xr:uid="{00000000-0005-0000-0000-000074300000}"/>
    <cellStyle name="Millares 5 5 3 2 4 2" xfId="9862" xr:uid="{00000000-0005-0000-0000-000075300000}"/>
    <cellStyle name="Millares 5 5 3 2 4 2 2" xfId="18615" xr:uid="{00000000-0005-0000-0000-000076300000}"/>
    <cellStyle name="Millares 5 5 3 2 4 2 2 2" xfId="36120" xr:uid="{95677C85-E079-4B54-A773-9814645ECF8C}"/>
    <cellStyle name="Millares 5 5 3 2 4 2 3" xfId="27368" xr:uid="{74045599-7893-4735-BA05-9BA3E4406B1F}"/>
    <cellStyle name="Millares 5 5 3 2 4 3" xfId="14239" xr:uid="{00000000-0005-0000-0000-000077300000}"/>
    <cellStyle name="Millares 5 5 3 2 4 3 2" xfId="31744" xr:uid="{903260F0-C9CF-44FD-BB71-A8A6CC7EDBC7}"/>
    <cellStyle name="Millares 5 5 3 2 4 4" xfId="22992" xr:uid="{1FDCE830-D8B4-443A-85DB-86337761809E}"/>
    <cellStyle name="Millares 5 5 3 2 5" xfId="7674" xr:uid="{00000000-0005-0000-0000-000078300000}"/>
    <cellStyle name="Millares 5 5 3 2 5 2" xfId="16427" xr:uid="{00000000-0005-0000-0000-000079300000}"/>
    <cellStyle name="Millares 5 5 3 2 5 2 2" xfId="33932" xr:uid="{9DE742EB-0FEF-43AE-8E4C-C6A179F4CD6A}"/>
    <cellStyle name="Millares 5 5 3 2 5 3" xfId="25180" xr:uid="{F501FDEF-58B7-4CDC-A650-969D806D6F2A}"/>
    <cellStyle name="Millares 5 5 3 2 6" xfId="12051" xr:uid="{00000000-0005-0000-0000-00007A300000}"/>
    <cellStyle name="Millares 5 5 3 2 6 2" xfId="29556" xr:uid="{606B6D59-03F6-4CD2-A70A-2A03771F5B82}"/>
    <cellStyle name="Millares 5 5 3 2 7" xfId="20804" xr:uid="{F9B158FC-38C6-4A87-89F5-4F953558AAB2}"/>
    <cellStyle name="Millares 5 5 3 3" xfId="3568" xr:uid="{00000000-0005-0000-0000-00007B300000}"/>
    <cellStyle name="Millares 5 5 3 3 2" xfId="4664" xr:uid="{00000000-0005-0000-0000-00007C300000}"/>
    <cellStyle name="Millares 5 5 3 3 2 2" xfId="6853" xr:uid="{00000000-0005-0000-0000-00007D300000}"/>
    <cellStyle name="Millares 5 5 3 3 2 2 2" xfId="11230" xr:uid="{00000000-0005-0000-0000-00007E300000}"/>
    <cellStyle name="Millares 5 5 3 3 2 2 2 2" xfId="19983" xr:uid="{00000000-0005-0000-0000-00007F300000}"/>
    <cellStyle name="Millares 5 5 3 3 2 2 2 2 2" xfId="37488" xr:uid="{63D3CFAC-37B0-4C6D-A7F0-CD69AD5638AB}"/>
    <cellStyle name="Millares 5 5 3 3 2 2 2 3" xfId="28736" xr:uid="{6C88CAF6-74CC-4827-AB77-61A1D57CE8B8}"/>
    <cellStyle name="Millares 5 5 3 3 2 2 3" xfId="15607" xr:uid="{00000000-0005-0000-0000-000080300000}"/>
    <cellStyle name="Millares 5 5 3 3 2 2 3 2" xfId="33112" xr:uid="{B8F68446-3654-44CB-AFE1-F241AAB514DE}"/>
    <cellStyle name="Millares 5 5 3 3 2 2 4" xfId="24360" xr:uid="{6957E327-EB63-48A1-A3D7-A790A42636C5}"/>
    <cellStyle name="Millares 5 5 3 3 2 3" xfId="9042" xr:uid="{00000000-0005-0000-0000-000081300000}"/>
    <cellStyle name="Millares 5 5 3 3 2 3 2" xfId="17795" xr:uid="{00000000-0005-0000-0000-000082300000}"/>
    <cellStyle name="Millares 5 5 3 3 2 3 2 2" xfId="35300" xr:uid="{0F98154C-CC9C-4A1F-867E-84611E732214}"/>
    <cellStyle name="Millares 5 5 3 3 2 3 3" xfId="26548" xr:uid="{EE84303E-CA3A-4058-950F-F7C0C77B1FC7}"/>
    <cellStyle name="Millares 5 5 3 3 2 4" xfId="13419" xr:uid="{00000000-0005-0000-0000-000083300000}"/>
    <cellStyle name="Millares 5 5 3 3 2 4 2" xfId="30924" xr:uid="{63C76EEB-8348-48A9-97EB-E0E888C04798}"/>
    <cellStyle name="Millares 5 5 3 3 2 5" xfId="22172" xr:uid="{5870C96D-A167-4AD4-B6CD-AAE61823DA2B}"/>
    <cellStyle name="Millares 5 5 3 3 3" xfId="5759" xr:uid="{00000000-0005-0000-0000-000084300000}"/>
    <cellStyle name="Millares 5 5 3 3 3 2" xfId="10136" xr:uid="{00000000-0005-0000-0000-000085300000}"/>
    <cellStyle name="Millares 5 5 3 3 3 2 2" xfId="18889" xr:uid="{00000000-0005-0000-0000-000086300000}"/>
    <cellStyle name="Millares 5 5 3 3 3 2 2 2" xfId="36394" xr:uid="{52FFFF9D-FA13-44F2-B3B9-23BEDB7DB80E}"/>
    <cellStyle name="Millares 5 5 3 3 3 2 3" xfId="27642" xr:uid="{9BB2EED5-FE1D-4032-94C9-F752F1E19E18}"/>
    <cellStyle name="Millares 5 5 3 3 3 3" xfId="14513" xr:uid="{00000000-0005-0000-0000-000087300000}"/>
    <cellStyle name="Millares 5 5 3 3 3 3 2" xfId="32018" xr:uid="{4E3F8F98-BFFF-4361-A3A8-8D2D4345214C}"/>
    <cellStyle name="Millares 5 5 3 3 3 4" xfId="23266" xr:uid="{04F44463-9EDB-4BF0-930F-300770372A66}"/>
    <cellStyle name="Millares 5 5 3 3 4" xfId="7948" xr:uid="{00000000-0005-0000-0000-000088300000}"/>
    <cellStyle name="Millares 5 5 3 3 4 2" xfId="16701" xr:uid="{00000000-0005-0000-0000-000089300000}"/>
    <cellStyle name="Millares 5 5 3 3 4 2 2" xfId="34206" xr:uid="{31A9C647-A459-4874-ADE9-27FC9C6A0C14}"/>
    <cellStyle name="Millares 5 5 3 3 4 3" xfId="25454" xr:uid="{F6C90CD4-4E6C-4A9B-B46E-FD00C5C13E33}"/>
    <cellStyle name="Millares 5 5 3 3 5" xfId="12325" xr:uid="{00000000-0005-0000-0000-00008A300000}"/>
    <cellStyle name="Millares 5 5 3 3 5 2" xfId="29830" xr:uid="{C4EE3D3D-FA9B-4BF9-8006-F5BEC7EA9EBE}"/>
    <cellStyle name="Millares 5 5 3 3 6" xfId="21078" xr:uid="{9DE84232-2B3C-47B5-A7CC-130DEA7F2805}"/>
    <cellStyle name="Millares 5 5 3 4" xfId="4116" xr:uid="{00000000-0005-0000-0000-00008B300000}"/>
    <cellStyle name="Millares 5 5 3 4 2" xfId="6305" xr:uid="{00000000-0005-0000-0000-00008C300000}"/>
    <cellStyle name="Millares 5 5 3 4 2 2" xfId="10682" xr:uid="{00000000-0005-0000-0000-00008D300000}"/>
    <cellStyle name="Millares 5 5 3 4 2 2 2" xfId="19435" xr:uid="{00000000-0005-0000-0000-00008E300000}"/>
    <cellStyle name="Millares 5 5 3 4 2 2 2 2" xfId="36940" xr:uid="{4D418A1E-24AA-4089-A007-0EDB4CFAE184}"/>
    <cellStyle name="Millares 5 5 3 4 2 2 3" xfId="28188" xr:uid="{FD5424F2-2A66-44FC-AF59-FE0D934793A2}"/>
    <cellStyle name="Millares 5 5 3 4 2 3" xfId="15059" xr:uid="{00000000-0005-0000-0000-00008F300000}"/>
    <cellStyle name="Millares 5 5 3 4 2 3 2" xfId="32564" xr:uid="{BE70E234-D1C8-409E-A602-72AA6AD8EBD1}"/>
    <cellStyle name="Millares 5 5 3 4 2 4" xfId="23812" xr:uid="{47EF54E7-D09F-4CAD-A13F-C5A8C1188F55}"/>
    <cellStyle name="Millares 5 5 3 4 3" xfId="8494" xr:uid="{00000000-0005-0000-0000-000090300000}"/>
    <cellStyle name="Millares 5 5 3 4 3 2" xfId="17247" xr:uid="{00000000-0005-0000-0000-000091300000}"/>
    <cellStyle name="Millares 5 5 3 4 3 2 2" xfId="34752" xr:uid="{2BDA259E-E87A-4BF4-8BD6-5CF26B7C9F63}"/>
    <cellStyle name="Millares 5 5 3 4 3 3" xfId="26000" xr:uid="{AB634574-5566-4BC0-BFA5-A078D475DC85}"/>
    <cellStyle name="Millares 5 5 3 4 4" xfId="12871" xr:uid="{00000000-0005-0000-0000-000092300000}"/>
    <cellStyle name="Millares 5 5 3 4 4 2" xfId="30376" xr:uid="{DF2B1698-B59E-4891-B37F-B631B6AC7D37}"/>
    <cellStyle name="Millares 5 5 3 4 5" xfId="21624" xr:uid="{BAA12A9F-FF39-47F7-9673-0AC8E313941D}"/>
    <cellStyle name="Millares 5 5 3 5" xfId="5211" xr:uid="{00000000-0005-0000-0000-000093300000}"/>
    <cellStyle name="Millares 5 5 3 5 2" xfId="9588" xr:uid="{00000000-0005-0000-0000-000094300000}"/>
    <cellStyle name="Millares 5 5 3 5 2 2" xfId="18341" xr:uid="{00000000-0005-0000-0000-000095300000}"/>
    <cellStyle name="Millares 5 5 3 5 2 2 2" xfId="35846" xr:uid="{4D88F997-B6FC-4959-8EBC-19FDAB8CA38E}"/>
    <cellStyle name="Millares 5 5 3 5 2 3" xfId="27094" xr:uid="{A037E25D-ADD1-468A-AABF-42FA0AF23A62}"/>
    <cellStyle name="Millares 5 5 3 5 3" xfId="13965" xr:uid="{00000000-0005-0000-0000-000096300000}"/>
    <cellStyle name="Millares 5 5 3 5 3 2" xfId="31470" xr:uid="{4D08B2F5-365E-4F3F-98C7-93B6168C389D}"/>
    <cellStyle name="Millares 5 5 3 5 4" xfId="22718" xr:uid="{D96CFD2E-0520-4499-835D-46029446660A}"/>
    <cellStyle name="Millares 5 5 3 6" xfId="7400" xr:uid="{00000000-0005-0000-0000-000097300000}"/>
    <cellStyle name="Millares 5 5 3 6 2" xfId="16153" xr:uid="{00000000-0005-0000-0000-000098300000}"/>
    <cellStyle name="Millares 5 5 3 6 2 2" xfId="33658" xr:uid="{02977625-BB56-416E-9177-46D6F510613F}"/>
    <cellStyle name="Millares 5 5 3 6 3" xfId="24906" xr:uid="{E55BF7DA-4EDD-41DB-B225-97AEBEF8BC5F}"/>
    <cellStyle name="Millares 5 5 3 7" xfId="11777" xr:uid="{00000000-0005-0000-0000-000099300000}"/>
    <cellStyle name="Millares 5 5 3 7 2" xfId="29282" xr:uid="{F78190A8-E566-4FCB-926B-B45E85E3B2AF}"/>
    <cellStyle name="Millares 5 5 3 8" xfId="20530" xr:uid="{BAC8F7CA-74B2-48FD-9E78-A239425CDB8F}"/>
    <cellStyle name="Millares 5 5 4" xfId="2900" xr:uid="{00000000-0005-0000-0000-00009A300000}"/>
    <cellStyle name="Millares 5 5 4 2" xfId="3179" xr:uid="{00000000-0005-0000-0000-00009B300000}"/>
    <cellStyle name="Millares 5 5 4 2 2" xfId="3732" xr:uid="{00000000-0005-0000-0000-00009C300000}"/>
    <cellStyle name="Millares 5 5 4 2 2 2" xfId="4828" xr:uid="{00000000-0005-0000-0000-00009D300000}"/>
    <cellStyle name="Millares 5 5 4 2 2 2 2" xfId="7017" xr:uid="{00000000-0005-0000-0000-00009E300000}"/>
    <cellStyle name="Millares 5 5 4 2 2 2 2 2" xfId="11394" xr:uid="{00000000-0005-0000-0000-00009F300000}"/>
    <cellStyle name="Millares 5 5 4 2 2 2 2 2 2" xfId="20147" xr:uid="{00000000-0005-0000-0000-0000A0300000}"/>
    <cellStyle name="Millares 5 5 4 2 2 2 2 2 2 2" xfId="37652" xr:uid="{BDD223A6-D1D9-4C59-96CD-09D3BF54F506}"/>
    <cellStyle name="Millares 5 5 4 2 2 2 2 2 3" xfId="28900" xr:uid="{F8E54934-22AE-4DF9-AF14-04788244E383}"/>
    <cellStyle name="Millares 5 5 4 2 2 2 2 3" xfId="15771" xr:uid="{00000000-0005-0000-0000-0000A1300000}"/>
    <cellStyle name="Millares 5 5 4 2 2 2 2 3 2" xfId="33276" xr:uid="{1E3134CC-BEDD-4C33-8646-8EC18CC9B793}"/>
    <cellStyle name="Millares 5 5 4 2 2 2 2 4" xfId="24524" xr:uid="{ED8B81FE-AFF6-4FF3-8D85-254F0203F4BA}"/>
    <cellStyle name="Millares 5 5 4 2 2 2 3" xfId="9206" xr:uid="{00000000-0005-0000-0000-0000A2300000}"/>
    <cellStyle name="Millares 5 5 4 2 2 2 3 2" xfId="17959" xr:uid="{00000000-0005-0000-0000-0000A3300000}"/>
    <cellStyle name="Millares 5 5 4 2 2 2 3 2 2" xfId="35464" xr:uid="{B0AF4922-642F-4183-A3C4-4DFDCE20E5AE}"/>
    <cellStyle name="Millares 5 5 4 2 2 2 3 3" xfId="26712" xr:uid="{C10498C6-C9D5-4279-B222-7CCC47CDA8BE}"/>
    <cellStyle name="Millares 5 5 4 2 2 2 4" xfId="13583" xr:uid="{00000000-0005-0000-0000-0000A4300000}"/>
    <cellStyle name="Millares 5 5 4 2 2 2 4 2" xfId="31088" xr:uid="{6EC02025-7D75-4DA1-AD9F-80D2A39ECA41}"/>
    <cellStyle name="Millares 5 5 4 2 2 2 5" xfId="22336" xr:uid="{FAEB6946-BD25-483B-B694-53CD79B01EF4}"/>
    <cellStyle name="Millares 5 5 4 2 2 3" xfId="5923" xr:uid="{00000000-0005-0000-0000-0000A5300000}"/>
    <cellStyle name="Millares 5 5 4 2 2 3 2" xfId="10300" xr:uid="{00000000-0005-0000-0000-0000A6300000}"/>
    <cellStyle name="Millares 5 5 4 2 2 3 2 2" xfId="19053" xr:uid="{00000000-0005-0000-0000-0000A7300000}"/>
    <cellStyle name="Millares 5 5 4 2 2 3 2 2 2" xfId="36558" xr:uid="{41E3C6CB-64D9-4DD3-A6CA-EA916359F5BA}"/>
    <cellStyle name="Millares 5 5 4 2 2 3 2 3" xfId="27806" xr:uid="{27966F13-DD54-4A54-ADA8-7A9338BFAA1C}"/>
    <cellStyle name="Millares 5 5 4 2 2 3 3" xfId="14677" xr:uid="{00000000-0005-0000-0000-0000A8300000}"/>
    <cellStyle name="Millares 5 5 4 2 2 3 3 2" xfId="32182" xr:uid="{549D8341-C0B2-4246-ADA0-398A4AF56AA0}"/>
    <cellStyle name="Millares 5 5 4 2 2 3 4" xfId="23430" xr:uid="{4708D862-A38D-4023-9187-ABED0948225F}"/>
    <cellStyle name="Millares 5 5 4 2 2 4" xfId="8112" xr:uid="{00000000-0005-0000-0000-0000A9300000}"/>
    <cellStyle name="Millares 5 5 4 2 2 4 2" xfId="16865" xr:uid="{00000000-0005-0000-0000-0000AA300000}"/>
    <cellStyle name="Millares 5 5 4 2 2 4 2 2" xfId="34370" xr:uid="{7EA7A7DE-F4EF-4773-95FE-4EC9741676CA}"/>
    <cellStyle name="Millares 5 5 4 2 2 4 3" xfId="25618" xr:uid="{A17A0E2D-1107-48DF-B88C-1D10AC58FC2A}"/>
    <cellStyle name="Millares 5 5 4 2 2 5" xfId="12489" xr:uid="{00000000-0005-0000-0000-0000AB300000}"/>
    <cellStyle name="Millares 5 5 4 2 2 5 2" xfId="29994" xr:uid="{B5BDD887-D87B-40BC-A333-5999658FFB87}"/>
    <cellStyle name="Millares 5 5 4 2 2 6" xfId="21242" xr:uid="{1857BBD8-0A3A-4F99-A7C3-F1BA8E8995D0}"/>
    <cellStyle name="Millares 5 5 4 2 3" xfId="4280" xr:uid="{00000000-0005-0000-0000-0000AC300000}"/>
    <cellStyle name="Millares 5 5 4 2 3 2" xfId="6469" xr:uid="{00000000-0005-0000-0000-0000AD300000}"/>
    <cellStyle name="Millares 5 5 4 2 3 2 2" xfId="10846" xr:uid="{00000000-0005-0000-0000-0000AE300000}"/>
    <cellStyle name="Millares 5 5 4 2 3 2 2 2" xfId="19599" xr:uid="{00000000-0005-0000-0000-0000AF300000}"/>
    <cellStyle name="Millares 5 5 4 2 3 2 2 2 2" xfId="37104" xr:uid="{42DCE1C8-271C-4779-B4F4-F2B757D80F42}"/>
    <cellStyle name="Millares 5 5 4 2 3 2 2 3" xfId="28352" xr:uid="{E8816442-212B-4CB1-A8AE-9BE7AFFD17A1}"/>
    <cellStyle name="Millares 5 5 4 2 3 2 3" xfId="15223" xr:uid="{00000000-0005-0000-0000-0000B0300000}"/>
    <cellStyle name="Millares 5 5 4 2 3 2 3 2" xfId="32728" xr:uid="{5A1BF468-9EDB-4500-B2A0-5DD4C4841D69}"/>
    <cellStyle name="Millares 5 5 4 2 3 2 4" xfId="23976" xr:uid="{1E8B76B9-219E-467F-A380-E1CA41025FE5}"/>
    <cellStyle name="Millares 5 5 4 2 3 3" xfId="8658" xr:uid="{00000000-0005-0000-0000-0000B1300000}"/>
    <cellStyle name="Millares 5 5 4 2 3 3 2" xfId="17411" xr:uid="{00000000-0005-0000-0000-0000B2300000}"/>
    <cellStyle name="Millares 5 5 4 2 3 3 2 2" xfId="34916" xr:uid="{4F8AD4F0-EA3B-40DF-A00D-D9862696B10A}"/>
    <cellStyle name="Millares 5 5 4 2 3 3 3" xfId="26164" xr:uid="{8E63C3C4-5316-489D-8A45-13168C3985BF}"/>
    <cellStyle name="Millares 5 5 4 2 3 4" xfId="13035" xr:uid="{00000000-0005-0000-0000-0000B3300000}"/>
    <cellStyle name="Millares 5 5 4 2 3 4 2" xfId="30540" xr:uid="{0CF966B1-FA95-4BC5-BA23-1FE11B742372}"/>
    <cellStyle name="Millares 5 5 4 2 3 5" xfId="21788" xr:uid="{60BAF9AD-1CD1-4AB5-995D-A5AD5B8C72E7}"/>
    <cellStyle name="Millares 5 5 4 2 4" xfId="5375" xr:uid="{00000000-0005-0000-0000-0000B4300000}"/>
    <cellStyle name="Millares 5 5 4 2 4 2" xfId="9752" xr:uid="{00000000-0005-0000-0000-0000B5300000}"/>
    <cellStyle name="Millares 5 5 4 2 4 2 2" xfId="18505" xr:uid="{00000000-0005-0000-0000-0000B6300000}"/>
    <cellStyle name="Millares 5 5 4 2 4 2 2 2" xfId="36010" xr:uid="{477163F2-0A50-4E15-984B-61593D3F5C11}"/>
    <cellStyle name="Millares 5 5 4 2 4 2 3" xfId="27258" xr:uid="{5E6AAE97-165C-4F03-A579-B136D4A2180E}"/>
    <cellStyle name="Millares 5 5 4 2 4 3" xfId="14129" xr:uid="{00000000-0005-0000-0000-0000B7300000}"/>
    <cellStyle name="Millares 5 5 4 2 4 3 2" xfId="31634" xr:uid="{54039B23-D177-4F37-94EB-E7AE9FDA86E0}"/>
    <cellStyle name="Millares 5 5 4 2 4 4" xfId="22882" xr:uid="{C2BCE6BD-74BD-473F-8C92-85E6C13C853F}"/>
    <cellStyle name="Millares 5 5 4 2 5" xfId="7564" xr:uid="{00000000-0005-0000-0000-0000B8300000}"/>
    <cellStyle name="Millares 5 5 4 2 5 2" xfId="16317" xr:uid="{00000000-0005-0000-0000-0000B9300000}"/>
    <cellStyle name="Millares 5 5 4 2 5 2 2" xfId="33822" xr:uid="{DCA84080-5477-4885-A409-7C7A2A5832B6}"/>
    <cellStyle name="Millares 5 5 4 2 5 3" xfId="25070" xr:uid="{38EC800D-CFEB-41DB-853E-7C41248ECF39}"/>
    <cellStyle name="Millares 5 5 4 2 6" xfId="11941" xr:uid="{00000000-0005-0000-0000-0000BA300000}"/>
    <cellStyle name="Millares 5 5 4 2 6 2" xfId="29446" xr:uid="{ECB797E3-D356-48CE-BCFE-13E49DFF6072}"/>
    <cellStyle name="Millares 5 5 4 2 7" xfId="20694" xr:uid="{7F671A06-3572-4B76-B319-3E8C6C6458D1}"/>
    <cellStyle name="Millares 5 5 4 3" xfId="3458" xr:uid="{00000000-0005-0000-0000-0000BB300000}"/>
    <cellStyle name="Millares 5 5 4 3 2" xfId="4554" xr:uid="{00000000-0005-0000-0000-0000BC300000}"/>
    <cellStyle name="Millares 5 5 4 3 2 2" xfId="6743" xr:uid="{00000000-0005-0000-0000-0000BD300000}"/>
    <cellStyle name="Millares 5 5 4 3 2 2 2" xfId="11120" xr:uid="{00000000-0005-0000-0000-0000BE300000}"/>
    <cellStyle name="Millares 5 5 4 3 2 2 2 2" xfId="19873" xr:uid="{00000000-0005-0000-0000-0000BF300000}"/>
    <cellStyle name="Millares 5 5 4 3 2 2 2 2 2" xfId="37378" xr:uid="{35E7C5F2-5D7C-4AE3-A36A-7EE4A5E4BAB3}"/>
    <cellStyle name="Millares 5 5 4 3 2 2 2 3" xfId="28626" xr:uid="{AE18E828-B5AA-42A5-A5C3-5164B541EA08}"/>
    <cellStyle name="Millares 5 5 4 3 2 2 3" xfId="15497" xr:uid="{00000000-0005-0000-0000-0000C0300000}"/>
    <cellStyle name="Millares 5 5 4 3 2 2 3 2" xfId="33002" xr:uid="{4BA257DA-91CA-4EA0-B948-1DB0D6D379BC}"/>
    <cellStyle name="Millares 5 5 4 3 2 2 4" xfId="24250" xr:uid="{8C81F753-6969-4EC2-9A6A-65802EB94228}"/>
    <cellStyle name="Millares 5 5 4 3 2 3" xfId="8932" xr:uid="{00000000-0005-0000-0000-0000C1300000}"/>
    <cellStyle name="Millares 5 5 4 3 2 3 2" xfId="17685" xr:uid="{00000000-0005-0000-0000-0000C2300000}"/>
    <cellStyle name="Millares 5 5 4 3 2 3 2 2" xfId="35190" xr:uid="{18A6773C-09CE-4518-A5A8-AEB69E02E46E}"/>
    <cellStyle name="Millares 5 5 4 3 2 3 3" xfId="26438" xr:uid="{22A56716-BE31-4E33-9F33-393A3F7607D4}"/>
    <cellStyle name="Millares 5 5 4 3 2 4" xfId="13309" xr:uid="{00000000-0005-0000-0000-0000C3300000}"/>
    <cellStyle name="Millares 5 5 4 3 2 4 2" xfId="30814" xr:uid="{F730A829-6F73-4178-BCB8-10E218F96A9B}"/>
    <cellStyle name="Millares 5 5 4 3 2 5" xfId="22062" xr:uid="{1F210344-3603-4364-9BFC-65F0152D92E6}"/>
    <cellStyle name="Millares 5 5 4 3 3" xfId="5649" xr:uid="{00000000-0005-0000-0000-0000C4300000}"/>
    <cellStyle name="Millares 5 5 4 3 3 2" xfId="10026" xr:uid="{00000000-0005-0000-0000-0000C5300000}"/>
    <cellStyle name="Millares 5 5 4 3 3 2 2" xfId="18779" xr:uid="{00000000-0005-0000-0000-0000C6300000}"/>
    <cellStyle name="Millares 5 5 4 3 3 2 2 2" xfId="36284" xr:uid="{7A2326E8-78C2-4BB1-AD2C-704FE5478C83}"/>
    <cellStyle name="Millares 5 5 4 3 3 2 3" xfId="27532" xr:uid="{3A6A2340-6508-423D-B6BC-BF893A1B85AF}"/>
    <cellStyle name="Millares 5 5 4 3 3 3" xfId="14403" xr:uid="{00000000-0005-0000-0000-0000C7300000}"/>
    <cellStyle name="Millares 5 5 4 3 3 3 2" xfId="31908" xr:uid="{7184962E-15A5-4F6B-9A8A-65567DF07882}"/>
    <cellStyle name="Millares 5 5 4 3 3 4" xfId="23156" xr:uid="{7181BF71-52CF-40FB-BA7C-DA6EF71199F2}"/>
    <cellStyle name="Millares 5 5 4 3 4" xfId="7838" xr:uid="{00000000-0005-0000-0000-0000C8300000}"/>
    <cellStyle name="Millares 5 5 4 3 4 2" xfId="16591" xr:uid="{00000000-0005-0000-0000-0000C9300000}"/>
    <cellStyle name="Millares 5 5 4 3 4 2 2" xfId="34096" xr:uid="{3E613C3C-ED75-44CC-8F95-B6C78BF69B1F}"/>
    <cellStyle name="Millares 5 5 4 3 4 3" xfId="25344" xr:uid="{E633F064-FC8C-43E4-8DC1-C84018DD8F1A}"/>
    <cellStyle name="Millares 5 5 4 3 5" xfId="12215" xr:uid="{00000000-0005-0000-0000-0000CA300000}"/>
    <cellStyle name="Millares 5 5 4 3 5 2" xfId="29720" xr:uid="{44E5CF55-111D-4EED-933F-01989455AB34}"/>
    <cellStyle name="Millares 5 5 4 3 6" xfId="20968" xr:uid="{33F83049-5A3B-4B26-99B6-927E35267BF0}"/>
    <cellStyle name="Millares 5 5 4 4" xfId="4006" xr:uid="{00000000-0005-0000-0000-0000CB300000}"/>
    <cellStyle name="Millares 5 5 4 4 2" xfId="6195" xr:uid="{00000000-0005-0000-0000-0000CC300000}"/>
    <cellStyle name="Millares 5 5 4 4 2 2" xfId="10572" xr:uid="{00000000-0005-0000-0000-0000CD300000}"/>
    <cellStyle name="Millares 5 5 4 4 2 2 2" xfId="19325" xr:uid="{00000000-0005-0000-0000-0000CE300000}"/>
    <cellStyle name="Millares 5 5 4 4 2 2 2 2" xfId="36830" xr:uid="{078642CC-DF9C-4AB9-9698-5D18395952E8}"/>
    <cellStyle name="Millares 5 5 4 4 2 2 3" xfId="28078" xr:uid="{BED69C7D-4CF6-4788-8DCE-027794E1AF83}"/>
    <cellStyle name="Millares 5 5 4 4 2 3" xfId="14949" xr:uid="{00000000-0005-0000-0000-0000CF300000}"/>
    <cellStyle name="Millares 5 5 4 4 2 3 2" xfId="32454" xr:uid="{056AD0C9-9669-4A8E-917A-AEA979777858}"/>
    <cellStyle name="Millares 5 5 4 4 2 4" xfId="23702" xr:uid="{BCAC8C18-9E46-4915-B089-9256B657521F}"/>
    <cellStyle name="Millares 5 5 4 4 3" xfId="8384" xr:uid="{00000000-0005-0000-0000-0000D0300000}"/>
    <cellStyle name="Millares 5 5 4 4 3 2" xfId="17137" xr:uid="{00000000-0005-0000-0000-0000D1300000}"/>
    <cellStyle name="Millares 5 5 4 4 3 2 2" xfId="34642" xr:uid="{D06DC6B7-C9E5-4D3A-BEEC-9138C6F52901}"/>
    <cellStyle name="Millares 5 5 4 4 3 3" xfId="25890" xr:uid="{776AEF7D-3F5B-44EF-8443-6F7BA8236817}"/>
    <cellStyle name="Millares 5 5 4 4 4" xfId="12761" xr:uid="{00000000-0005-0000-0000-0000D2300000}"/>
    <cellStyle name="Millares 5 5 4 4 4 2" xfId="30266" xr:uid="{A99281CC-16CB-4E09-B11A-CF0E955F1CA5}"/>
    <cellStyle name="Millares 5 5 4 4 5" xfId="21514" xr:uid="{CBDF44E8-C7F3-4B45-AB91-93189FCBA573}"/>
    <cellStyle name="Millares 5 5 4 5" xfId="5101" xr:uid="{00000000-0005-0000-0000-0000D3300000}"/>
    <cellStyle name="Millares 5 5 4 5 2" xfId="9478" xr:uid="{00000000-0005-0000-0000-0000D4300000}"/>
    <cellStyle name="Millares 5 5 4 5 2 2" xfId="18231" xr:uid="{00000000-0005-0000-0000-0000D5300000}"/>
    <cellStyle name="Millares 5 5 4 5 2 2 2" xfId="35736" xr:uid="{3FF51A81-68DD-49F2-89EE-03DAF01C9B31}"/>
    <cellStyle name="Millares 5 5 4 5 2 3" xfId="26984" xr:uid="{2CB97B31-2E6C-4EAD-9B8B-82FB9CC478B6}"/>
    <cellStyle name="Millares 5 5 4 5 3" xfId="13855" xr:uid="{00000000-0005-0000-0000-0000D6300000}"/>
    <cellStyle name="Millares 5 5 4 5 3 2" xfId="31360" xr:uid="{42050AFB-901D-4240-B057-E43928110FDE}"/>
    <cellStyle name="Millares 5 5 4 5 4" xfId="22608" xr:uid="{607CB62C-35C5-472E-B597-365913C512F0}"/>
    <cellStyle name="Millares 5 5 4 6" xfId="7290" xr:uid="{00000000-0005-0000-0000-0000D7300000}"/>
    <cellStyle name="Millares 5 5 4 6 2" xfId="16043" xr:uid="{00000000-0005-0000-0000-0000D8300000}"/>
    <cellStyle name="Millares 5 5 4 6 2 2" xfId="33548" xr:uid="{D86B116F-ED5A-45F7-8A76-10751003DD12}"/>
    <cellStyle name="Millares 5 5 4 6 3" xfId="24796" xr:uid="{275A3C7C-0C9F-4033-9213-6E96409D8870}"/>
    <cellStyle name="Millares 5 5 4 7" xfId="11667" xr:uid="{00000000-0005-0000-0000-0000D9300000}"/>
    <cellStyle name="Millares 5 5 4 7 2" xfId="29172" xr:uid="{6994990F-7640-43FE-A5FD-F5A457FA5D8B}"/>
    <cellStyle name="Millares 5 5 4 8" xfId="20420" xr:uid="{74C0B66F-E75D-4344-906D-0EBEC8C5ADE7}"/>
    <cellStyle name="Millares 5 5 5" xfId="3129" xr:uid="{00000000-0005-0000-0000-0000DA300000}"/>
    <cellStyle name="Millares 5 5 5 2" xfId="3683" xr:uid="{00000000-0005-0000-0000-0000DB300000}"/>
    <cellStyle name="Millares 5 5 5 2 2" xfId="4779" xr:uid="{00000000-0005-0000-0000-0000DC300000}"/>
    <cellStyle name="Millares 5 5 5 2 2 2" xfId="6968" xr:uid="{00000000-0005-0000-0000-0000DD300000}"/>
    <cellStyle name="Millares 5 5 5 2 2 2 2" xfId="11345" xr:uid="{00000000-0005-0000-0000-0000DE300000}"/>
    <cellStyle name="Millares 5 5 5 2 2 2 2 2" xfId="20098" xr:uid="{00000000-0005-0000-0000-0000DF300000}"/>
    <cellStyle name="Millares 5 5 5 2 2 2 2 2 2" xfId="37603" xr:uid="{42D67319-30AE-449A-9F75-E521C914B9E7}"/>
    <cellStyle name="Millares 5 5 5 2 2 2 2 3" xfId="28851" xr:uid="{75F6035C-7E69-4F8D-BB94-843DADB47E27}"/>
    <cellStyle name="Millares 5 5 5 2 2 2 3" xfId="15722" xr:uid="{00000000-0005-0000-0000-0000E0300000}"/>
    <cellStyle name="Millares 5 5 5 2 2 2 3 2" xfId="33227" xr:uid="{8EC2F2CF-14AC-4C71-BF5B-304B6ADB4EDF}"/>
    <cellStyle name="Millares 5 5 5 2 2 2 4" xfId="24475" xr:uid="{ECF9C4E9-0E69-45D2-8ADA-9A311AC2E681}"/>
    <cellStyle name="Millares 5 5 5 2 2 3" xfId="9157" xr:uid="{00000000-0005-0000-0000-0000E1300000}"/>
    <cellStyle name="Millares 5 5 5 2 2 3 2" xfId="17910" xr:uid="{00000000-0005-0000-0000-0000E2300000}"/>
    <cellStyle name="Millares 5 5 5 2 2 3 2 2" xfId="35415" xr:uid="{F2A10BAF-952D-414C-A3CA-59705506D13C}"/>
    <cellStyle name="Millares 5 5 5 2 2 3 3" xfId="26663" xr:uid="{054B23D3-496A-4D44-948F-29F25AE85289}"/>
    <cellStyle name="Millares 5 5 5 2 2 4" xfId="13534" xr:uid="{00000000-0005-0000-0000-0000E3300000}"/>
    <cellStyle name="Millares 5 5 5 2 2 4 2" xfId="31039" xr:uid="{B50BD8D4-3F18-4F5E-83A0-17593CD01F67}"/>
    <cellStyle name="Millares 5 5 5 2 2 5" xfId="22287" xr:uid="{C88BBEEF-870D-4920-B5B9-1600EBBF2140}"/>
    <cellStyle name="Millares 5 5 5 2 3" xfId="5874" xr:uid="{00000000-0005-0000-0000-0000E4300000}"/>
    <cellStyle name="Millares 5 5 5 2 3 2" xfId="10251" xr:uid="{00000000-0005-0000-0000-0000E5300000}"/>
    <cellStyle name="Millares 5 5 5 2 3 2 2" xfId="19004" xr:uid="{00000000-0005-0000-0000-0000E6300000}"/>
    <cellStyle name="Millares 5 5 5 2 3 2 2 2" xfId="36509" xr:uid="{590AADD8-42DD-4820-858D-79DEB33F38DA}"/>
    <cellStyle name="Millares 5 5 5 2 3 2 3" xfId="27757" xr:uid="{39A541B0-8131-4574-B674-B8D4893A480C}"/>
    <cellStyle name="Millares 5 5 5 2 3 3" xfId="14628" xr:uid="{00000000-0005-0000-0000-0000E7300000}"/>
    <cellStyle name="Millares 5 5 5 2 3 3 2" xfId="32133" xr:uid="{26630DAB-5913-4A04-A97B-DAA1E8B625AE}"/>
    <cellStyle name="Millares 5 5 5 2 3 4" xfId="23381" xr:uid="{D61FECB8-630A-4B0B-B8C8-778AE879A949}"/>
    <cellStyle name="Millares 5 5 5 2 4" xfId="8063" xr:uid="{00000000-0005-0000-0000-0000E8300000}"/>
    <cellStyle name="Millares 5 5 5 2 4 2" xfId="16816" xr:uid="{00000000-0005-0000-0000-0000E9300000}"/>
    <cellStyle name="Millares 5 5 5 2 4 2 2" xfId="34321" xr:uid="{80BFA34B-DF9C-4ED8-BCDD-F72E806E7E88}"/>
    <cellStyle name="Millares 5 5 5 2 4 3" xfId="25569" xr:uid="{50D6F7AB-EE7E-40F8-87D5-327820F0DDF2}"/>
    <cellStyle name="Millares 5 5 5 2 5" xfId="12440" xr:uid="{00000000-0005-0000-0000-0000EA300000}"/>
    <cellStyle name="Millares 5 5 5 2 5 2" xfId="29945" xr:uid="{3288D251-E5EE-46E9-9684-262F79524CF1}"/>
    <cellStyle name="Millares 5 5 5 2 6" xfId="21193" xr:uid="{93AF048B-C566-4A59-AFBB-B02D48C3B1A2}"/>
    <cellStyle name="Millares 5 5 5 3" xfId="4231" xr:uid="{00000000-0005-0000-0000-0000EB300000}"/>
    <cellStyle name="Millares 5 5 5 3 2" xfId="6420" xr:uid="{00000000-0005-0000-0000-0000EC300000}"/>
    <cellStyle name="Millares 5 5 5 3 2 2" xfId="10797" xr:uid="{00000000-0005-0000-0000-0000ED300000}"/>
    <cellStyle name="Millares 5 5 5 3 2 2 2" xfId="19550" xr:uid="{00000000-0005-0000-0000-0000EE300000}"/>
    <cellStyle name="Millares 5 5 5 3 2 2 2 2" xfId="37055" xr:uid="{1D59354D-8C02-4EDD-A591-9A3F32DBBAF8}"/>
    <cellStyle name="Millares 5 5 5 3 2 2 3" xfId="28303" xr:uid="{9EF14692-5655-4862-A322-D0B41C284250}"/>
    <cellStyle name="Millares 5 5 5 3 2 3" xfId="15174" xr:uid="{00000000-0005-0000-0000-0000EF300000}"/>
    <cellStyle name="Millares 5 5 5 3 2 3 2" xfId="32679" xr:uid="{DC921DD0-CE15-4DFD-80EF-A32E5219A330}"/>
    <cellStyle name="Millares 5 5 5 3 2 4" xfId="23927" xr:uid="{3D5F7D16-0A60-45A9-9EBC-FCB47A586187}"/>
    <cellStyle name="Millares 5 5 5 3 3" xfId="8609" xr:uid="{00000000-0005-0000-0000-0000F0300000}"/>
    <cellStyle name="Millares 5 5 5 3 3 2" xfId="17362" xr:uid="{00000000-0005-0000-0000-0000F1300000}"/>
    <cellStyle name="Millares 5 5 5 3 3 2 2" xfId="34867" xr:uid="{E4A61A53-54FD-4491-BEA7-D218193AEC0C}"/>
    <cellStyle name="Millares 5 5 5 3 3 3" xfId="26115" xr:uid="{EAA673DE-EA64-4E0C-B957-5E33758DB3AE}"/>
    <cellStyle name="Millares 5 5 5 3 4" xfId="12986" xr:uid="{00000000-0005-0000-0000-0000F2300000}"/>
    <cellStyle name="Millares 5 5 5 3 4 2" xfId="30491" xr:uid="{736D1726-CBC9-4A15-86D7-9FBEA5C6DC32}"/>
    <cellStyle name="Millares 5 5 5 3 5" xfId="21739" xr:uid="{C66CDA2D-ADF1-44EF-B1C2-E93153EF7A0C}"/>
    <cellStyle name="Millares 5 5 5 4" xfId="5326" xr:uid="{00000000-0005-0000-0000-0000F3300000}"/>
    <cellStyle name="Millares 5 5 5 4 2" xfId="9703" xr:uid="{00000000-0005-0000-0000-0000F4300000}"/>
    <cellStyle name="Millares 5 5 5 4 2 2" xfId="18456" xr:uid="{00000000-0005-0000-0000-0000F5300000}"/>
    <cellStyle name="Millares 5 5 5 4 2 2 2" xfId="35961" xr:uid="{313BC110-0757-4915-934C-503A72E22401}"/>
    <cellStyle name="Millares 5 5 5 4 2 3" xfId="27209" xr:uid="{69DDE971-D547-46F6-A522-290EE213E00A}"/>
    <cellStyle name="Millares 5 5 5 4 3" xfId="14080" xr:uid="{00000000-0005-0000-0000-0000F6300000}"/>
    <cellStyle name="Millares 5 5 5 4 3 2" xfId="31585" xr:uid="{E2762662-DAF9-40F7-99B5-7175EF3BF5CD}"/>
    <cellStyle name="Millares 5 5 5 4 4" xfId="22833" xr:uid="{68CD9DD8-767D-4521-8E42-A857E2099257}"/>
    <cellStyle name="Millares 5 5 5 5" xfId="7515" xr:uid="{00000000-0005-0000-0000-0000F7300000}"/>
    <cellStyle name="Millares 5 5 5 5 2" xfId="16268" xr:uid="{00000000-0005-0000-0000-0000F8300000}"/>
    <cellStyle name="Millares 5 5 5 5 2 2" xfId="33773" xr:uid="{22A419B9-C890-496C-8D27-DFAA620D08B5}"/>
    <cellStyle name="Millares 5 5 5 5 3" xfId="25021" xr:uid="{61473294-5FDC-4FC5-BF85-1296F90531D3}"/>
    <cellStyle name="Millares 5 5 5 6" xfId="11892" xr:uid="{00000000-0005-0000-0000-0000F9300000}"/>
    <cellStyle name="Millares 5 5 5 6 2" xfId="29397" xr:uid="{610F5C74-0692-4E54-858C-4E017A3EC0C5}"/>
    <cellStyle name="Millares 5 5 5 7" xfId="20645" xr:uid="{FFA96B2D-F4CB-4E0A-96A9-20AC051C9A83}"/>
    <cellStyle name="Millares 5 5 6" xfId="3408" xr:uid="{00000000-0005-0000-0000-0000FA300000}"/>
    <cellStyle name="Millares 5 5 6 2" xfId="4505" xr:uid="{00000000-0005-0000-0000-0000FB300000}"/>
    <cellStyle name="Millares 5 5 6 2 2" xfId="6694" xr:uid="{00000000-0005-0000-0000-0000FC300000}"/>
    <cellStyle name="Millares 5 5 6 2 2 2" xfId="11071" xr:uid="{00000000-0005-0000-0000-0000FD300000}"/>
    <cellStyle name="Millares 5 5 6 2 2 2 2" xfId="19824" xr:uid="{00000000-0005-0000-0000-0000FE300000}"/>
    <cellStyle name="Millares 5 5 6 2 2 2 2 2" xfId="37329" xr:uid="{DE6F8757-A4C8-42BA-8F13-3B9731BCE8A8}"/>
    <cellStyle name="Millares 5 5 6 2 2 2 3" xfId="28577" xr:uid="{0A0DAB10-BFB6-4A6B-BB9F-F392ACEA883D}"/>
    <cellStyle name="Millares 5 5 6 2 2 3" xfId="15448" xr:uid="{00000000-0005-0000-0000-0000FF300000}"/>
    <cellStyle name="Millares 5 5 6 2 2 3 2" xfId="32953" xr:uid="{BF7DC51E-9054-48D0-82D8-A8E19ED91EA1}"/>
    <cellStyle name="Millares 5 5 6 2 2 4" xfId="24201" xr:uid="{8EA65437-6FFC-4700-B48F-C621F066167E}"/>
    <cellStyle name="Millares 5 5 6 2 3" xfId="8883" xr:uid="{00000000-0005-0000-0000-000000310000}"/>
    <cellStyle name="Millares 5 5 6 2 3 2" xfId="17636" xr:uid="{00000000-0005-0000-0000-000001310000}"/>
    <cellStyle name="Millares 5 5 6 2 3 2 2" xfId="35141" xr:uid="{F6D918AB-4C6E-43B8-96F1-54B7CEF6D528}"/>
    <cellStyle name="Millares 5 5 6 2 3 3" xfId="26389" xr:uid="{FDA201E6-FD68-4FF3-8575-60C45FE9C1F9}"/>
    <cellStyle name="Millares 5 5 6 2 4" xfId="13260" xr:uid="{00000000-0005-0000-0000-000002310000}"/>
    <cellStyle name="Millares 5 5 6 2 4 2" xfId="30765" xr:uid="{251B8D76-7F76-4888-B17C-E958390A8190}"/>
    <cellStyle name="Millares 5 5 6 2 5" xfId="22013" xr:uid="{DB2BD1B8-6F5A-4B11-B1D0-78C9358A482F}"/>
    <cellStyle name="Millares 5 5 6 3" xfId="5600" xr:uid="{00000000-0005-0000-0000-000003310000}"/>
    <cellStyle name="Millares 5 5 6 3 2" xfId="9977" xr:uid="{00000000-0005-0000-0000-000004310000}"/>
    <cellStyle name="Millares 5 5 6 3 2 2" xfId="18730" xr:uid="{00000000-0005-0000-0000-000005310000}"/>
    <cellStyle name="Millares 5 5 6 3 2 2 2" xfId="36235" xr:uid="{BC81EDCB-3BCC-455A-9E7C-32883B652E30}"/>
    <cellStyle name="Millares 5 5 6 3 2 3" xfId="27483" xr:uid="{750830F6-91DD-4A86-922D-481627223F36}"/>
    <cellStyle name="Millares 5 5 6 3 3" xfId="14354" xr:uid="{00000000-0005-0000-0000-000006310000}"/>
    <cellStyle name="Millares 5 5 6 3 3 2" xfId="31859" xr:uid="{3823FDC0-923A-4B26-8B38-2B0E5CEAABFE}"/>
    <cellStyle name="Millares 5 5 6 3 4" xfId="23107" xr:uid="{E8CCE23F-B7A1-435F-A235-5B97633585F2}"/>
    <cellStyle name="Millares 5 5 6 4" xfId="7789" xr:uid="{00000000-0005-0000-0000-000007310000}"/>
    <cellStyle name="Millares 5 5 6 4 2" xfId="16542" xr:uid="{00000000-0005-0000-0000-000008310000}"/>
    <cellStyle name="Millares 5 5 6 4 2 2" xfId="34047" xr:uid="{667C546F-3E32-473F-9710-D9A3F1D8440F}"/>
    <cellStyle name="Millares 5 5 6 4 3" xfId="25295" xr:uid="{FFD6D13D-EB9A-47D9-BC6E-7D8AA1551A7A}"/>
    <cellStyle name="Millares 5 5 6 5" xfId="12166" xr:uid="{00000000-0005-0000-0000-000009310000}"/>
    <cellStyle name="Millares 5 5 6 5 2" xfId="29671" xr:uid="{19885BBB-E1FF-4D72-BF86-D43CED282DED}"/>
    <cellStyle name="Millares 5 5 6 6" xfId="20919" xr:uid="{6C1E8FC5-47D5-49FB-8C93-7684F4DFB2F2}"/>
    <cellStyle name="Millares 5 5 7" xfId="3958" xr:uid="{00000000-0005-0000-0000-00000A310000}"/>
    <cellStyle name="Millares 5 5 7 2" xfId="6147" xr:uid="{00000000-0005-0000-0000-00000B310000}"/>
    <cellStyle name="Millares 5 5 7 2 2" xfId="10524" xr:uid="{00000000-0005-0000-0000-00000C310000}"/>
    <cellStyle name="Millares 5 5 7 2 2 2" xfId="19277" xr:uid="{00000000-0005-0000-0000-00000D310000}"/>
    <cellStyle name="Millares 5 5 7 2 2 2 2" xfId="36782" xr:uid="{B69F8E04-091C-4220-BBB6-975614A5644B}"/>
    <cellStyle name="Millares 5 5 7 2 2 3" xfId="28030" xr:uid="{242E505F-18EA-4D6D-8367-25C3B1354020}"/>
    <cellStyle name="Millares 5 5 7 2 3" xfId="14901" xr:uid="{00000000-0005-0000-0000-00000E310000}"/>
    <cellStyle name="Millares 5 5 7 2 3 2" xfId="32406" xr:uid="{869A2953-E8D3-4B5B-9FB8-8B8882804DF2}"/>
    <cellStyle name="Millares 5 5 7 2 4" xfId="23654" xr:uid="{B66DF74D-E9F1-47DD-ABD4-20811E857F58}"/>
    <cellStyle name="Millares 5 5 7 3" xfId="8336" xr:uid="{00000000-0005-0000-0000-00000F310000}"/>
    <cellStyle name="Millares 5 5 7 3 2" xfId="17089" xr:uid="{00000000-0005-0000-0000-000010310000}"/>
    <cellStyle name="Millares 5 5 7 3 2 2" xfId="34594" xr:uid="{F3F79DB3-4340-4323-B2A3-9991A1E26BC0}"/>
    <cellStyle name="Millares 5 5 7 3 3" xfId="25842" xr:uid="{5F7ABD10-CFD3-471D-A6C2-FFE9AB047096}"/>
    <cellStyle name="Millares 5 5 7 4" xfId="12713" xr:uid="{00000000-0005-0000-0000-000011310000}"/>
    <cellStyle name="Millares 5 5 7 4 2" xfId="30218" xr:uid="{A2C258FB-E6BE-414A-8F0C-7CFE69F836A5}"/>
    <cellStyle name="Millares 5 5 7 5" xfId="21466" xr:uid="{5B68E138-C923-4822-9863-BE0A447A571C}"/>
    <cellStyle name="Millares 5 5 8" xfId="5053" xr:uid="{00000000-0005-0000-0000-000012310000}"/>
    <cellStyle name="Millares 5 5 8 2" xfId="9430" xr:uid="{00000000-0005-0000-0000-000013310000}"/>
    <cellStyle name="Millares 5 5 8 2 2" xfId="18183" xr:uid="{00000000-0005-0000-0000-000014310000}"/>
    <cellStyle name="Millares 5 5 8 2 2 2" xfId="35688" xr:uid="{6CB53B80-7796-4821-8E73-803F19ED2C92}"/>
    <cellStyle name="Millares 5 5 8 2 3" xfId="26936" xr:uid="{9C6B8883-4A68-4AA2-A5A6-425AF7FFE886}"/>
    <cellStyle name="Millares 5 5 8 3" xfId="13807" xr:uid="{00000000-0005-0000-0000-000015310000}"/>
    <cellStyle name="Millares 5 5 8 3 2" xfId="31312" xr:uid="{387DC95C-ABE3-40B9-9B0C-756CAE102601}"/>
    <cellStyle name="Millares 5 5 8 4" xfId="22560" xr:uid="{6AE44815-F3DA-4AEE-8161-320337EEB4B7}"/>
    <cellStyle name="Millares 5 5 9" xfId="7242" xr:uid="{00000000-0005-0000-0000-000016310000}"/>
    <cellStyle name="Millares 5 5 9 2" xfId="15995" xr:uid="{00000000-0005-0000-0000-000017310000}"/>
    <cellStyle name="Millares 5 5 9 2 2" xfId="33500" xr:uid="{2ABAB49E-ED1C-4C21-B9BC-E2551F704535}"/>
    <cellStyle name="Millares 5 5 9 3" xfId="24748" xr:uid="{2C621D89-0159-40B9-A1BB-E17DEFBA905E}"/>
    <cellStyle name="Millares 6" xfId="234" xr:uid="{00000000-0005-0000-0000-000018310000}"/>
    <cellStyle name="Millares 6 10" xfId="3959" xr:uid="{00000000-0005-0000-0000-000019310000}"/>
    <cellStyle name="Millares 6 10 2" xfId="6148" xr:uid="{00000000-0005-0000-0000-00001A310000}"/>
    <cellStyle name="Millares 6 10 2 2" xfId="10525" xr:uid="{00000000-0005-0000-0000-00001B310000}"/>
    <cellStyle name="Millares 6 10 2 2 2" xfId="19278" xr:uid="{00000000-0005-0000-0000-00001C310000}"/>
    <cellStyle name="Millares 6 10 2 2 2 2" xfId="36783" xr:uid="{F91A5F91-752B-42EE-8B7C-9D4AD9BCFF80}"/>
    <cellStyle name="Millares 6 10 2 2 3" xfId="28031" xr:uid="{8738A931-89BF-43ED-8719-0F2F8DC3F4C7}"/>
    <cellStyle name="Millares 6 10 2 3" xfId="14902" xr:uid="{00000000-0005-0000-0000-00001D310000}"/>
    <cellStyle name="Millares 6 10 2 3 2" xfId="32407" xr:uid="{542AA583-D3EE-415F-B745-45DC012F0788}"/>
    <cellStyle name="Millares 6 10 2 4" xfId="23655" xr:uid="{59F6C546-5345-4865-AD8E-396D146BE97A}"/>
    <cellStyle name="Millares 6 10 3" xfId="8337" xr:uid="{00000000-0005-0000-0000-00001E310000}"/>
    <cellStyle name="Millares 6 10 3 2" xfId="17090" xr:uid="{00000000-0005-0000-0000-00001F310000}"/>
    <cellStyle name="Millares 6 10 3 2 2" xfId="34595" xr:uid="{6DD895D0-8068-4DA2-90BF-C1EBFDA9FD94}"/>
    <cellStyle name="Millares 6 10 3 3" xfId="25843" xr:uid="{D70F16C2-AC8A-4DD5-AC9E-803CBE9CC563}"/>
    <cellStyle name="Millares 6 10 4" xfId="12714" xr:uid="{00000000-0005-0000-0000-000020310000}"/>
    <cellStyle name="Millares 6 10 4 2" xfId="30219" xr:uid="{1F4D65C8-D011-46B9-B143-E6C82BB02C20}"/>
    <cellStyle name="Millares 6 10 5" xfId="21467" xr:uid="{F8626B8E-14EC-4389-8805-5133BF1DD8F4}"/>
    <cellStyle name="Millares 6 11" xfId="5054" xr:uid="{00000000-0005-0000-0000-000021310000}"/>
    <cellStyle name="Millares 6 11 2" xfId="9431" xr:uid="{00000000-0005-0000-0000-000022310000}"/>
    <cellStyle name="Millares 6 11 2 2" xfId="18184" xr:uid="{00000000-0005-0000-0000-000023310000}"/>
    <cellStyle name="Millares 6 11 2 2 2" xfId="35689" xr:uid="{8C877E6B-29A3-4317-BA17-6079ED85C3F9}"/>
    <cellStyle name="Millares 6 11 2 3" xfId="26937" xr:uid="{51C109DF-12CD-45EB-90C8-EE7919E04883}"/>
    <cellStyle name="Millares 6 11 3" xfId="13808" xr:uid="{00000000-0005-0000-0000-000024310000}"/>
    <cellStyle name="Millares 6 11 3 2" xfId="31313" xr:uid="{7F612B23-A920-480C-9208-0D70A8231AD2}"/>
    <cellStyle name="Millares 6 11 4" xfId="22561" xr:uid="{85F3A950-893E-4CD8-86BD-1EDDFB747277}"/>
    <cellStyle name="Millares 6 12" xfId="7243" xr:uid="{00000000-0005-0000-0000-000025310000}"/>
    <cellStyle name="Millares 6 12 2" xfId="15996" xr:uid="{00000000-0005-0000-0000-000026310000}"/>
    <cellStyle name="Millares 6 12 2 2" xfId="33501" xr:uid="{4F4B3712-2F31-4A83-829C-7F3F5E5EFCAF}"/>
    <cellStyle name="Millares 6 12 3" xfId="24749" xr:uid="{E6325437-DFA2-45AE-BF85-23EC585D2BC7}"/>
    <cellStyle name="Millares 6 13" xfId="11620" xr:uid="{00000000-0005-0000-0000-000027310000}"/>
    <cellStyle name="Millares 6 13 2" xfId="29125" xr:uid="{CF38E311-0436-4DC1-9FAE-68CED42C529B}"/>
    <cellStyle name="Millares 6 14" xfId="20373" xr:uid="{2B2598D2-2890-474A-B146-D852025838D5}"/>
    <cellStyle name="Millares 6 2" xfId="235" xr:uid="{00000000-0005-0000-0000-000028310000}"/>
    <cellStyle name="Millares 6 2 10" xfId="7244" xr:uid="{00000000-0005-0000-0000-000029310000}"/>
    <cellStyle name="Millares 6 2 10 2" xfId="15997" xr:uid="{00000000-0005-0000-0000-00002A310000}"/>
    <cellStyle name="Millares 6 2 10 2 2" xfId="33502" xr:uid="{F2DFD85D-7296-4916-96C0-2D1CFA880E44}"/>
    <cellStyle name="Millares 6 2 10 3" xfId="24750" xr:uid="{97F7C98F-995A-4E8A-AC3E-72D5F8A738E9}"/>
    <cellStyle name="Millares 6 2 11" xfId="11621" xr:uid="{00000000-0005-0000-0000-00002B310000}"/>
    <cellStyle name="Millares 6 2 11 2" xfId="29126" xr:uid="{C8BEEED6-D6CC-4F1D-8D8A-6F3039C289D5}"/>
    <cellStyle name="Millares 6 2 12" xfId="20374" xr:uid="{477954F4-9FCD-423D-BD77-E8DC1D43D6CB}"/>
    <cellStyle name="Millares 6 2 2" xfId="236" xr:uid="{00000000-0005-0000-0000-00002C310000}"/>
    <cellStyle name="Millares 6 2 2 10" xfId="11622" xr:uid="{00000000-0005-0000-0000-00002D310000}"/>
    <cellStyle name="Millares 6 2 2 10 2" xfId="29127" xr:uid="{C451144E-67DD-4E27-AE9C-7E882F89A991}"/>
    <cellStyle name="Millares 6 2 2 11" xfId="20375" xr:uid="{CF859826-9FF4-4787-8C84-A98C2E500C4B}"/>
    <cellStyle name="Millares 6 2 2 2" xfId="2961" xr:uid="{00000000-0005-0000-0000-00002E310000}"/>
    <cellStyle name="Millares 6 2 2 2 2" xfId="3073" xr:uid="{00000000-0005-0000-0000-00002F310000}"/>
    <cellStyle name="Millares 6 2 2 2 2 2" xfId="3349" xr:uid="{00000000-0005-0000-0000-000030310000}"/>
    <cellStyle name="Millares 6 2 2 2 2 2 2" xfId="3902" xr:uid="{00000000-0005-0000-0000-000031310000}"/>
    <cellStyle name="Millares 6 2 2 2 2 2 2 2" xfId="4998" xr:uid="{00000000-0005-0000-0000-000032310000}"/>
    <cellStyle name="Millares 6 2 2 2 2 2 2 2 2" xfId="7187" xr:uid="{00000000-0005-0000-0000-000033310000}"/>
    <cellStyle name="Millares 6 2 2 2 2 2 2 2 2 2" xfId="11564" xr:uid="{00000000-0005-0000-0000-000034310000}"/>
    <cellStyle name="Millares 6 2 2 2 2 2 2 2 2 2 2" xfId="20317" xr:uid="{00000000-0005-0000-0000-000035310000}"/>
    <cellStyle name="Millares 6 2 2 2 2 2 2 2 2 2 2 2" xfId="37822" xr:uid="{6AE2F344-4207-4DC5-B0A2-042501242C69}"/>
    <cellStyle name="Millares 6 2 2 2 2 2 2 2 2 2 3" xfId="29070" xr:uid="{9271AB3E-5ACA-41F7-A52D-8263211D1674}"/>
    <cellStyle name="Millares 6 2 2 2 2 2 2 2 2 3" xfId="15941" xr:uid="{00000000-0005-0000-0000-000036310000}"/>
    <cellStyle name="Millares 6 2 2 2 2 2 2 2 2 3 2" xfId="33446" xr:uid="{BE50F51F-B7EF-4F83-BE46-9FED57BFBC19}"/>
    <cellStyle name="Millares 6 2 2 2 2 2 2 2 2 4" xfId="24694" xr:uid="{8B9E9BCB-0E4E-4B29-B290-87492C192331}"/>
    <cellStyle name="Millares 6 2 2 2 2 2 2 2 3" xfId="9376" xr:uid="{00000000-0005-0000-0000-000037310000}"/>
    <cellStyle name="Millares 6 2 2 2 2 2 2 2 3 2" xfId="18129" xr:uid="{00000000-0005-0000-0000-000038310000}"/>
    <cellStyle name="Millares 6 2 2 2 2 2 2 2 3 2 2" xfId="35634" xr:uid="{F03F42C3-51CF-4D8A-8F6B-0C36711C147D}"/>
    <cellStyle name="Millares 6 2 2 2 2 2 2 2 3 3" xfId="26882" xr:uid="{C3054435-F9F7-4682-87DF-FFCD0CDFDCF9}"/>
    <cellStyle name="Millares 6 2 2 2 2 2 2 2 4" xfId="13753" xr:uid="{00000000-0005-0000-0000-000039310000}"/>
    <cellStyle name="Millares 6 2 2 2 2 2 2 2 4 2" xfId="31258" xr:uid="{227333D8-FD80-4100-909B-FAE73118A236}"/>
    <cellStyle name="Millares 6 2 2 2 2 2 2 2 5" xfId="22506" xr:uid="{18523CB4-2702-43F3-8CF3-09EE7FE15E16}"/>
    <cellStyle name="Millares 6 2 2 2 2 2 2 3" xfId="6093" xr:uid="{00000000-0005-0000-0000-00003A310000}"/>
    <cellStyle name="Millares 6 2 2 2 2 2 2 3 2" xfId="10470" xr:uid="{00000000-0005-0000-0000-00003B310000}"/>
    <cellStyle name="Millares 6 2 2 2 2 2 2 3 2 2" xfId="19223" xr:uid="{00000000-0005-0000-0000-00003C310000}"/>
    <cellStyle name="Millares 6 2 2 2 2 2 2 3 2 2 2" xfId="36728" xr:uid="{23225F0E-E550-4142-BD57-E68DB5CD56D6}"/>
    <cellStyle name="Millares 6 2 2 2 2 2 2 3 2 3" xfId="27976" xr:uid="{344E91CD-9FF4-4EE9-920C-B664FB622455}"/>
    <cellStyle name="Millares 6 2 2 2 2 2 2 3 3" xfId="14847" xr:uid="{00000000-0005-0000-0000-00003D310000}"/>
    <cellStyle name="Millares 6 2 2 2 2 2 2 3 3 2" xfId="32352" xr:uid="{442970E5-4BC3-46BA-A64A-E76E538AE629}"/>
    <cellStyle name="Millares 6 2 2 2 2 2 2 3 4" xfId="23600" xr:uid="{BE6A45F5-7E18-4EF2-81BB-ADA43D25F7D1}"/>
    <cellStyle name="Millares 6 2 2 2 2 2 2 4" xfId="8282" xr:uid="{00000000-0005-0000-0000-00003E310000}"/>
    <cellStyle name="Millares 6 2 2 2 2 2 2 4 2" xfId="17035" xr:uid="{00000000-0005-0000-0000-00003F310000}"/>
    <cellStyle name="Millares 6 2 2 2 2 2 2 4 2 2" xfId="34540" xr:uid="{5ECF1318-E8B8-4B0C-8E91-9AB4BB8AF67E}"/>
    <cellStyle name="Millares 6 2 2 2 2 2 2 4 3" xfId="25788" xr:uid="{D023A5B8-4CAC-4279-A34B-33B8CEAD42BD}"/>
    <cellStyle name="Millares 6 2 2 2 2 2 2 5" xfId="12659" xr:uid="{00000000-0005-0000-0000-000040310000}"/>
    <cellStyle name="Millares 6 2 2 2 2 2 2 5 2" xfId="30164" xr:uid="{3D356561-F0F6-4ED1-A3B9-65EBEAE468D5}"/>
    <cellStyle name="Millares 6 2 2 2 2 2 2 6" xfId="21412" xr:uid="{7D4EC927-5760-4F5C-8FA7-91FB253BBF08}"/>
    <cellStyle name="Millares 6 2 2 2 2 2 3" xfId="4450" xr:uid="{00000000-0005-0000-0000-000041310000}"/>
    <cellStyle name="Millares 6 2 2 2 2 2 3 2" xfId="6639" xr:uid="{00000000-0005-0000-0000-000042310000}"/>
    <cellStyle name="Millares 6 2 2 2 2 2 3 2 2" xfId="11016" xr:uid="{00000000-0005-0000-0000-000043310000}"/>
    <cellStyle name="Millares 6 2 2 2 2 2 3 2 2 2" xfId="19769" xr:uid="{00000000-0005-0000-0000-000044310000}"/>
    <cellStyle name="Millares 6 2 2 2 2 2 3 2 2 2 2" xfId="37274" xr:uid="{3F96CB9D-6D8A-4C69-9C9A-69C74CF6E95B}"/>
    <cellStyle name="Millares 6 2 2 2 2 2 3 2 2 3" xfId="28522" xr:uid="{47CFCC35-DC30-47F8-804E-F4348B9EC3E4}"/>
    <cellStyle name="Millares 6 2 2 2 2 2 3 2 3" xfId="15393" xr:uid="{00000000-0005-0000-0000-000045310000}"/>
    <cellStyle name="Millares 6 2 2 2 2 2 3 2 3 2" xfId="32898" xr:uid="{7070C3CC-E23D-4B27-B29F-00414E73F036}"/>
    <cellStyle name="Millares 6 2 2 2 2 2 3 2 4" xfId="24146" xr:uid="{9A32B4F8-A4C5-439F-998C-923A2DF9774A}"/>
    <cellStyle name="Millares 6 2 2 2 2 2 3 3" xfId="8828" xr:uid="{00000000-0005-0000-0000-000046310000}"/>
    <cellStyle name="Millares 6 2 2 2 2 2 3 3 2" xfId="17581" xr:uid="{00000000-0005-0000-0000-000047310000}"/>
    <cellStyle name="Millares 6 2 2 2 2 2 3 3 2 2" xfId="35086" xr:uid="{38D7C701-13F0-4902-9871-0A2A001F5C6D}"/>
    <cellStyle name="Millares 6 2 2 2 2 2 3 3 3" xfId="26334" xr:uid="{35E4FD81-D652-446F-A520-7AE38C6FD910}"/>
    <cellStyle name="Millares 6 2 2 2 2 2 3 4" xfId="13205" xr:uid="{00000000-0005-0000-0000-000048310000}"/>
    <cellStyle name="Millares 6 2 2 2 2 2 3 4 2" xfId="30710" xr:uid="{402B92C9-ADE1-4197-AC7D-E043CB55A3EC}"/>
    <cellStyle name="Millares 6 2 2 2 2 2 3 5" xfId="21958" xr:uid="{5B462C3B-B8E0-4F3C-9674-7CBAAC7E6371}"/>
    <cellStyle name="Millares 6 2 2 2 2 2 4" xfId="5545" xr:uid="{00000000-0005-0000-0000-000049310000}"/>
    <cellStyle name="Millares 6 2 2 2 2 2 4 2" xfId="9922" xr:uid="{00000000-0005-0000-0000-00004A310000}"/>
    <cellStyle name="Millares 6 2 2 2 2 2 4 2 2" xfId="18675" xr:uid="{00000000-0005-0000-0000-00004B310000}"/>
    <cellStyle name="Millares 6 2 2 2 2 2 4 2 2 2" xfId="36180" xr:uid="{20D48A8F-25E0-494E-84D5-7E2DC69040E1}"/>
    <cellStyle name="Millares 6 2 2 2 2 2 4 2 3" xfId="27428" xr:uid="{E309FBCE-0140-4ABD-877A-B6D442EDC35B}"/>
    <cellStyle name="Millares 6 2 2 2 2 2 4 3" xfId="14299" xr:uid="{00000000-0005-0000-0000-00004C310000}"/>
    <cellStyle name="Millares 6 2 2 2 2 2 4 3 2" xfId="31804" xr:uid="{2F61ED61-8EE4-43A2-BBFC-073786AC6B19}"/>
    <cellStyle name="Millares 6 2 2 2 2 2 4 4" xfId="23052" xr:uid="{F3B534D8-3534-4290-9E70-A7619D7EFAB1}"/>
    <cellStyle name="Millares 6 2 2 2 2 2 5" xfId="7734" xr:uid="{00000000-0005-0000-0000-00004D310000}"/>
    <cellStyle name="Millares 6 2 2 2 2 2 5 2" xfId="16487" xr:uid="{00000000-0005-0000-0000-00004E310000}"/>
    <cellStyle name="Millares 6 2 2 2 2 2 5 2 2" xfId="33992" xr:uid="{ED3508C4-419D-460E-A99E-00A2322493CB}"/>
    <cellStyle name="Millares 6 2 2 2 2 2 5 3" xfId="25240" xr:uid="{0CE74C7D-3F10-44F5-A040-C3231A79D5FC}"/>
    <cellStyle name="Millares 6 2 2 2 2 2 6" xfId="12111" xr:uid="{00000000-0005-0000-0000-00004F310000}"/>
    <cellStyle name="Millares 6 2 2 2 2 2 6 2" xfId="29616" xr:uid="{29ED895D-522D-4F43-A88A-0223F66BF321}"/>
    <cellStyle name="Millares 6 2 2 2 2 2 7" xfId="20864" xr:uid="{3BAD27E0-61F5-403B-BF94-D7FEB4AA2D10}"/>
    <cellStyle name="Millares 6 2 2 2 2 3" xfId="3628" xr:uid="{00000000-0005-0000-0000-000050310000}"/>
    <cellStyle name="Millares 6 2 2 2 2 3 2" xfId="4724" xr:uid="{00000000-0005-0000-0000-000051310000}"/>
    <cellStyle name="Millares 6 2 2 2 2 3 2 2" xfId="6913" xr:uid="{00000000-0005-0000-0000-000052310000}"/>
    <cellStyle name="Millares 6 2 2 2 2 3 2 2 2" xfId="11290" xr:uid="{00000000-0005-0000-0000-000053310000}"/>
    <cellStyle name="Millares 6 2 2 2 2 3 2 2 2 2" xfId="20043" xr:uid="{00000000-0005-0000-0000-000054310000}"/>
    <cellStyle name="Millares 6 2 2 2 2 3 2 2 2 2 2" xfId="37548" xr:uid="{59D628F8-62D7-427F-8C5B-0ACFEDD2CD78}"/>
    <cellStyle name="Millares 6 2 2 2 2 3 2 2 2 3" xfId="28796" xr:uid="{BA2C1FED-409A-4513-B551-9DCE6CDC4278}"/>
    <cellStyle name="Millares 6 2 2 2 2 3 2 2 3" xfId="15667" xr:uid="{00000000-0005-0000-0000-000055310000}"/>
    <cellStyle name="Millares 6 2 2 2 2 3 2 2 3 2" xfId="33172" xr:uid="{DC46A5BE-AB9F-47AE-AC13-A9C5EAD87987}"/>
    <cellStyle name="Millares 6 2 2 2 2 3 2 2 4" xfId="24420" xr:uid="{F269350C-F5E3-4875-9282-2320C3D259CA}"/>
    <cellStyle name="Millares 6 2 2 2 2 3 2 3" xfId="9102" xr:uid="{00000000-0005-0000-0000-000056310000}"/>
    <cellStyle name="Millares 6 2 2 2 2 3 2 3 2" xfId="17855" xr:uid="{00000000-0005-0000-0000-000057310000}"/>
    <cellStyle name="Millares 6 2 2 2 2 3 2 3 2 2" xfId="35360" xr:uid="{5649FB9C-EC79-4781-A989-B387A16DA500}"/>
    <cellStyle name="Millares 6 2 2 2 2 3 2 3 3" xfId="26608" xr:uid="{43FF57DB-62D2-48F5-BF69-F76763087A9B}"/>
    <cellStyle name="Millares 6 2 2 2 2 3 2 4" xfId="13479" xr:uid="{00000000-0005-0000-0000-000058310000}"/>
    <cellStyle name="Millares 6 2 2 2 2 3 2 4 2" xfId="30984" xr:uid="{965E9690-08DC-459F-92AD-29191EE63936}"/>
    <cellStyle name="Millares 6 2 2 2 2 3 2 5" xfId="22232" xr:uid="{8D9170BF-DEFE-4832-B60F-BFFEF56FAB3D}"/>
    <cellStyle name="Millares 6 2 2 2 2 3 3" xfId="5819" xr:uid="{00000000-0005-0000-0000-000059310000}"/>
    <cellStyle name="Millares 6 2 2 2 2 3 3 2" xfId="10196" xr:uid="{00000000-0005-0000-0000-00005A310000}"/>
    <cellStyle name="Millares 6 2 2 2 2 3 3 2 2" xfId="18949" xr:uid="{00000000-0005-0000-0000-00005B310000}"/>
    <cellStyle name="Millares 6 2 2 2 2 3 3 2 2 2" xfId="36454" xr:uid="{5403F7C7-683C-4164-8401-7A18BE8E53EB}"/>
    <cellStyle name="Millares 6 2 2 2 2 3 3 2 3" xfId="27702" xr:uid="{A4F69E64-4D5A-451F-80D7-91A0BF1AB692}"/>
    <cellStyle name="Millares 6 2 2 2 2 3 3 3" xfId="14573" xr:uid="{00000000-0005-0000-0000-00005C310000}"/>
    <cellStyle name="Millares 6 2 2 2 2 3 3 3 2" xfId="32078" xr:uid="{D63302FB-2446-4003-AB2E-61FE06DC90DE}"/>
    <cellStyle name="Millares 6 2 2 2 2 3 3 4" xfId="23326" xr:uid="{69A27080-8A38-4672-8F06-B3F188F1720D}"/>
    <cellStyle name="Millares 6 2 2 2 2 3 4" xfId="8008" xr:uid="{00000000-0005-0000-0000-00005D310000}"/>
    <cellStyle name="Millares 6 2 2 2 2 3 4 2" xfId="16761" xr:uid="{00000000-0005-0000-0000-00005E310000}"/>
    <cellStyle name="Millares 6 2 2 2 2 3 4 2 2" xfId="34266" xr:uid="{846D4238-D560-4B61-8335-AC089AA06EC7}"/>
    <cellStyle name="Millares 6 2 2 2 2 3 4 3" xfId="25514" xr:uid="{3743E1DB-D490-41A8-9A1F-F8B45BFFDC38}"/>
    <cellStyle name="Millares 6 2 2 2 2 3 5" xfId="12385" xr:uid="{00000000-0005-0000-0000-00005F310000}"/>
    <cellStyle name="Millares 6 2 2 2 2 3 5 2" xfId="29890" xr:uid="{B34A2385-5968-45DA-97D9-AF19542D5ED2}"/>
    <cellStyle name="Millares 6 2 2 2 2 3 6" xfId="21138" xr:uid="{8CA80F4C-8897-4DA7-A345-0E3B2E9B070C}"/>
    <cellStyle name="Millares 6 2 2 2 2 4" xfId="4176" xr:uid="{00000000-0005-0000-0000-000060310000}"/>
    <cellStyle name="Millares 6 2 2 2 2 4 2" xfId="6365" xr:uid="{00000000-0005-0000-0000-000061310000}"/>
    <cellStyle name="Millares 6 2 2 2 2 4 2 2" xfId="10742" xr:uid="{00000000-0005-0000-0000-000062310000}"/>
    <cellStyle name="Millares 6 2 2 2 2 4 2 2 2" xfId="19495" xr:uid="{00000000-0005-0000-0000-000063310000}"/>
    <cellStyle name="Millares 6 2 2 2 2 4 2 2 2 2" xfId="37000" xr:uid="{288B48AF-765D-43B6-8D08-7AE9A8922BC0}"/>
    <cellStyle name="Millares 6 2 2 2 2 4 2 2 3" xfId="28248" xr:uid="{97E7F919-4B6E-492E-89A3-493384FA2454}"/>
    <cellStyle name="Millares 6 2 2 2 2 4 2 3" xfId="15119" xr:uid="{00000000-0005-0000-0000-000064310000}"/>
    <cellStyle name="Millares 6 2 2 2 2 4 2 3 2" xfId="32624" xr:uid="{E4D210C9-42ED-4153-9289-E15C69EF4A99}"/>
    <cellStyle name="Millares 6 2 2 2 2 4 2 4" xfId="23872" xr:uid="{946D7F86-E375-490F-B660-5C05078986B8}"/>
    <cellStyle name="Millares 6 2 2 2 2 4 3" xfId="8554" xr:uid="{00000000-0005-0000-0000-000065310000}"/>
    <cellStyle name="Millares 6 2 2 2 2 4 3 2" xfId="17307" xr:uid="{00000000-0005-0000-0000-000066310000}"/>
    <cellStyle name="Millares 6 2 2 2 2 4 3 2 2" xfId="34812" xr:uid="{ABB809C6-8693-4F2E-837D-4790F7421B74}"/>
    <cellStyle name="Millares 6 2 2 2 2 4 3 3" xfId="26060" xr:uid="{5D456BD7-E8E2-402A-9F3D-A35C7CA7802D}"/>
    <cellStyle name="Millares 6 2 2 2 2 4 4" xfId="12931" xr:uid="{00000000-0005-0000-0000-000067310000}"/>
    <cellStyle name="Millares 6 2 2 2 2 4 4 2" xfId="30436" xr:uid="{86021DF0-4FE8-460C-91E1-887CBA1D0E8E}"/>
    <cellStyle name="Millares 6 2 2 2 2 4 5" xfId="21684" xr:uid="{5A0E7F8A-024A-4604-A2A8-5BF971505F2E}"/>
    <cellStyle name="Millares 6 2 2 2 2 5" xfId="5271" xr:uid="{00000000-0005-0000-0000-000068310000}"/>
    <cellStyle name="Millares 6 2 2 2 2 5 2" xfId="9648" xr:uid="{00000000-0005-0000-0000-000069310000}"/>
    <cellStyle name="Millares 6 2 2 2 2 5 2 2" xfId="18401" xr:uid="{00000000-0005-0000-0000-00006A310000}"/>
    <cellStyle name="Millares 6 2 2 2 2 5 2 2 2" xfId="35906" xr:uid="{F822528C-7E33-4C51-9D94-839E96F7BEB9}"/>
    <cellStyle name="Millares 6 2 2 2 2 5 2 3" xfId="27154" xr:uid="{EC67C967-9B26-414C-9CA3-91DC94039E07}"/>
    <cellStyle name="Millares 6 2 2 2 2 5 3" xfId="14025" xr:uid="{00000000-0005-0000-0000-00006B310000}"/>
    <cellStyle name="Millares 6 2 2 2 2 5 3 2" xfId="31530" xr:uid="{C333982D-84AC-4E66-A7F8-357149B4F591}"/>
    <cellStyle name="Millares 6 2 2 2 2 5 4" xfId="22778" xr:uid="{FB7A9CFB-FA34-4D91-BC27-8DC72AF86768}"/>
    <cellStyle name="Millares 6 2 2 2 2 6" xfId="7460" xr:uid="{00000000-0005-0000-0000-00006C310000}"/>
    <cellStyle name="Millares 6 2 2 2 2 6 2" xfId="16213" xr:uid="{00000000-0005-0000-0000-00006D310000}"/>
    <cellStyle name="Millares 6 2 2 2 2 6 2 2" xfId="33718" xr:uid="{CB64EAC3-39DA-4010-B880-C3EF0973E071}"/>
    <cellStyle name="Millares 6 2 2 2 2 6 3" xfId="24966" xr:uid="{310EAA75-9D21-4DBA-8161-863E08875E6A}"/>
    <cellStyle name="Millares 6 2 2 2 2 7" xfId="11837" xr:uid="{00000000-0005-0000-0000-00006E310000}"/>
    <cellStyle name="Millares 6 2 2 2 2 7 2" xfId="29342" xr:uid="{FBE97865-E3F6-430D-8361-2813296C8AEC}"/>
    <cellStyle name="Millares 6 2 2 2 2 8" xfId="20590" xr:uid="{D93A2F86-F114-467F-97CD-1249432FB116}"/>
    <cellStyle name="Millares 6 2 2 2 3" xfId="3237" xr:uid="{00000000-0005-0000-0000-00006F310000}"/>
    <cellStyle name="Millares 6 2 2 2 3 2" xfId="3790" xr:uid="{00000000-0005-0000-0000-000070310000}"/>
    <cellStyle name="Millares 6 2 2 2 3 2 2" xfId="4886" xr:uid="{00000000-0005-0000-0000-000071310000}"/>
    <cellStyle name="Millares 6 2 2 2 3 2 2 2" xfId="7075" xr:uid="{00000000-0005-0000-0000-000072310000}"/>
    <cellStyle name="Millares 6 2 2 2 3 2 2 2 2" xfId="11452" xr:uid="{00000000-0005-0000-0000-000073310000}"/>
    <cellStyle name="Millares 6 2 2 2 3 2 2 2 2 2" xfId="20205" xr:uid="{00000000-0005-0000-0000-000074310000}"/>
    <cellStyle name="Millares 6 2 2 2 3 2 2 2 2 2 2" xfId="37710" xr:uid="{030A6D16-00C1-4E0F-B198-318FCB2029C4}"/>
    <cellStyle name="Millares 6 2 2 2 3 2 2 2 2 3" xfId="28958" xr:uid="{0A185A8B-8584-49A3-82B1-BC8DD0216769}"/>
    <cellStyle name="Millares 6 2 2 2 3 2 2 2 3" xfId="15829" xr:uid="{00000000-0005-0000-0000-000075310000}"/>
    <cellStyle name="Millares 6 2 2 2 3 2 2 2 3 2" xfId="33334" xr:uid="{5BA20AB2-AD57-4BDE-B8DC-07ED0ED22167}"/>
    <cellStyle name="Millares 6 2 2 2 3 2 2 2 4" xfId="24582" xr:uid="{FC002A5C-8525-49A7-B25D-72E7C7438264}"/>
    <cellStyle name="Millares 6 2 2 2 3 2 2 3" xfId="9264" xr:uid="{00000000-0005-0000-0000-000076310000}"/>
    <cellStyle name="Millares 6 2 2 2 3 2 2 3 2" xfId="18017" xr:uid="{00000000-0005-0000-0000-000077310000}"/>
    <cellStyle name="Millares 6 2 2 2 3 2 2 3 2 2" xfId="35522" xr:uid="{060EB1ED-0AFA-4031-BBEA-5089AE4D85CE}"/>
    <cellStyle name="Millares 6 2 2 2 3 2 2 3 3" xfId="26770" xr:uid="{60E6EEFB-BE7C-4228-A423-FB44A18556A3}"/>
    <cellStyle name="Millares 6 2 2 2 3 2 2 4" xfId="13641" xr:uid="{00000000-0005-0000-0000-000078310000}"/>
    <cellStyle name="Millares 6 2 2 2 3 2 2 4 2" xfId="31146" xr:uid="{1E5C9938-538A-45F4-9C87-6D0C0F3523B9}"/>
    <cellStyle name="Millares 6 2 2 2 3 2 2 5" xfId="22394" xr:uid="{48DBCB4F-F0EF-42EA-9179-B2878699D329}"/>
    <cellStyle name="Millares 6 2 2 2 3 2 3" xfId="5981" xr:uid="{00000000-0005-0000-0000-000079310000}"/>
    <cellStyle name="Millares 6 2 2 2 3 2 3 2" xfId="10358" xr:uid="{00000000-0005-0000-0000-00007A310000}"/>
    <cellStyle name="Millares 6 2 2 2 3 2 3 2 2" xfId="19111" xr:uid="{00000000-0005-0000-0000-00007B310000}"/>
    <cellStyle name="Millares 6 2 2 2 3 2 3 2 2 2" xfId="36616" xr:uid="{AF144D5E-5366-473A-AB9D-036FFCBE6B64}"/>
    <cellStyle name="Millares 6 2 2 2 3 2 3 2 3" xfId="27864" xr:uid="{70BEBA17-0826-439A-B493-CB9E368A80EE}"/>
    <cellStyle name="Millares 6 2 2 2 3 2 3 3" xfId="14735" xr:uid="{00000000-0005-0000-0000-00007C310000}"/>
    <cellStyle name="Millares 6 2 2 2 3 2 3 3 2" xfId="32240" xr:uid="{4E1C45AE-9E0B-45E6-BD12-D0197C6D4759}"/>
    <cellStyle name="Millares 6 2 2 2 3 2 3 4" xfId="23488" xr:uid="{942FFBF6-65E1-444A-94A1-A0CDB072B78D}"/>
    <cellStyle name="Millares 6 2 2 2 3 2 4" xfId="8170" xr:uid="{00000000-0005-0000-0000-00007D310000}"/>
    <cellStyle name="Millares 6 2 2 2 3 2 4 2" xfId="16923" xr:uid="{00000000-0005-0000-0000-00007E310000}"/>
    <cellStyle name="Millares 6 2 2 2 3 2 4 2 2" xfId="34428" xr:uid="{CB244B76-646A-4753-9B0C-9EF291CEFD6F}"/>
    <cellStyle name="Millares 6 2 2 2 3 2 4 3" xfId="25676" xr:uid="{744B4046-9C65-43A5-B5A9-1029EF36F1A3}"/>
    <cellStyle name="Millares 6 2 2 2 3 2 5" xfId="12547" xr:uid="{00000000-0005-0000-0000-00007F310000}"/>
    <cellStyle name="Millares 6 2 2 2 3 2 5 2" xfId="30052" xr:uid="{2DFAA7BC-6A9C-4BFB-91F4-73B4DE096124}"/>
    <cellStyle name="Millares 6 2 2 2 3 2 6" xfId="21300" xr:uid="{282FB640-BDE6-4ED5-BBDD-5308D28C809A}"/>
    <cellStyle name="Millares 6 2 2 2 3 3" xfId="4338" xr:uid="{00000000-0005-0000-0000-000080310000}"/>
    <cellStyle name="Millares 6 2 2 2 3 3 2" xfId="6527" xr:uid="{00000000-0005-0000-0000-000081310000}"/>
    <cellStyle name="Millares 6 2 2 2 3 3 2 2" xfId="10904" xr:uid="{00000000-0005-0000-0000-000082310000}"/>
    <cellStyle name="Millares 6 2 2 2 3 3 2 2 2" xfId="19657" xr:uid="{00000000-0005-0000-0000-000083310000}"/>
    <cellStyle name="Millares 6 2 2 2 3 3 2 2 2 2" xfId="37162" xr:uid="{540819F2-FDD2-4E75-93FF-3D0102A683E3}"/>
    <cellStyle name="Millares 6 2 2 2 3 3 2 2 3" xfId="28410" xr:uid="{A1F4DBF2-FFB4-4008-9C38-9E8E96F5C7CB}"/>
    <cellStyle name="Millares 6 2 2 2 3 3 2 3" xfId="15281" xr:uid="{00000000-0005-0000-0000-000084310000}"/>
    <cellStyle name="Millares 6 2 2 2 3 3 2 3 2" xfId="32786" xr:uid="{5269A1C5-2297-4C70-B2AE-7A8ECB0EC887}"/>
    <cellStyle name="Millares 6 2 2 2 3 3 2 4" xfId="24034" xr:uid="{66EC900F-3ED1-4242-B689-571B916A3BC9}"/>
    <cellStyle name="Millares 6 2 2 2 3 3 3" xfId="8716" xr:uid="{00000000-0005-0000-0000-000085310000}"/>
    <cellStyle name="Millares 6 2 2 2 3 3 3 2" xfId="17469" xr:uid="{00000000-0005-0000-0000-000086310000}"/>
    <cellStyle name="Millares 6 2 2 2 3 3 3 2 2" xfId="34974" xr:uid="{C2DB8CA8-D9B7-453C-9653-B3CBACD65DC6}"/>
    <cellStyle name="Millares 6 2 2 2 3 3 3 3" xfId="26222" xr:uid="{F24912B7-9B51-4586-910D-286BEC300347}"/>
    <cellStyle name="Millares 6 2 2 2 3 3 4" xfId="13093" xr:uid="{00000000-0005-0000-0000-000087310000}"/>
    <cellStyle name="Millares 6 2 2 2 3 3 4 2" xfId="30598" xr:uid="{D9BAFCA5-3301-4CF9-9C21-D766FA13E96D}"/>
    <cellStyle name="Millares 6 2 2 2 3 3 5" xfId="21846" xr:uid="{E76C3AA3-6EAF-4C5E-8D72-78B2D9501A0F}"/>
    <cellStyle name="Millares 6 2 2 2 3 4" xfId="5433" xr:uid="{00000000-0005-0000-0000-000088310000}"/>
    <cellStyle name="Millares 6 2 2 2 3 4 2" xfId="9810" xr:uid="{00000000-0005-0000-0000-000089310000}"/>
    <cellStyle name="Millares 6 2 2 2 3 4 2 2" xfId="18563" xr:uid="{00000000-0005-0000-0000-00008A310000}"/>
    <cellStyle name="Millares 6 2 2 2 3 4 2 2 2" xfId="36068" xr:uid="{51870595-D3F1-461F-9A98-DE4385926CCC}"/>
    <cellStyle name="Millares 6 2 2 2 3 4 2 3" xfId="27316" xr:uid="{B7C19829-ADC6-4D1E-ADDF-3CBC1355C52A}"/>
    <cellStyle name="Millares 6 2 2 2 3 4 3" xfId="14187" xr:uid="{00000000-0005-0000-0000-00008B310000}"/>
    <cellStyle name="Millares 6 2 2 2 3 4 3 2" xfId="31692" xr:uid="{FB7899AC-F202-436A-9999-5AF4369A95AA}"/>
    <cellStyle name="Millares 6 2 2 2 3 4 4" xfId="22940" xr:uid="{0B899FD5-1F22-482F-9DA1-81ECE999AADB}"/>
    <cellStyle name="Millares 6 2 2 2 3 5" xfId="7622" xr:uid="{00000000-0005-0000-0000-00008C310000}"/>
    <cellStyle name="Millares 6 2 2 2 3 5 2" xfId="16375" xr:uid="{00000000-0005-0000-0000-00008D310000}"/>
    <cellStyle name="Millares 6 2 2 2 3 5 2 2" xfId="33880" xr:uid="{0F43E7E2-7673-4AD2-871D-42FF32DCFBFD}"/>
    <cellStyle name="Millares 6 2 2 2 3 5 3" xfId="25128" xr:uid="{9EBF52DC-B749-4411-B74F-1D443C4486B4}"/>
    <cellStyle name="Millares 6 2 2 2 3 6" xfId="11999" xr:uid="{00000000-0005-0000-0000-00008E310000}"/>
    <cellStyle name="Millares 6 2 2 2 3 6 2" xfId="29504" xr:uid="{82B57FBF-33B3-4693-9978-01731121722F}"/>
    <cellStyle name="Millares 6 2 2 2 3 7" xfId="20752" xr:uid="{B96B2241-CD5F-4292-8173-EF3E850F00C7}"/>
    <cellStyle name="Millares 6 2 2 2 4" xfId="3516" xr:uid="{00000000-0005-0000-0000-00008F310000}"/>
    <cellStyle name="Millares 6 2 2 2 4 2" xfId="4612" xr:uid="{00000000-0005-0000-0000-000090310000}"/>
    <cellStyle name="Millares 6 2 2 2 4 2 2" xfId="6801" xr:uid="{00000000-0005-0000-0000-000091310000}"/>
    <cellStyle name="Millares 6 2 2 2 4 2 2 2" xfId="11178" xr:uid="{00000000-0005-0000-0000-000092310000}"/>
    <cellStyle name="Millares 6 2 2 2 4 2 2 2 2" xfId="19931" xr:uid="{00000000-0005-0000-0000-000093310000}"/>
    <cellStyle name="Millares 6 2 2 2 4 2 2 2 2 2" xfId="37436" xr:uid="{9678E575-6EF0-4BFA-9D24-3ADE46B0D16C}"/>
    <cellStyle name="Millares 6 2 2 2 4 2 2 2 3" xfId="28684" xr:uid="{D0F5395D-80EE-4378-A7AC-022D8D19729F}"/>
    <cellStyle name="Millares 6 2 2 2 4 2 2 3" xfId="15555" xr:uid="{00000000-0005-0000-0000-000094310000}"/>
    <cellStyle name="Millares 6 2 2 2 4 2 2 3 2" xfId="33060" xr:uid="{E0A61443-5898-4E12-9A80-90CBC9EA4A2B}"/>
    <cellStyle name="Millares 6 2 2 2 4 2 2 4" xfId="24308" xr:uid="{956A3149-E33D-45E8-B2D9-FE1037E3ACFD}"/>
    <cellStyle name="Millares 6 2 2 2 4 2 3" xfId="8990" xr:uid="{00000000-0005-0000-0000-000095310000}"/>
    <cellStyle name="Millares 6 2 2 2 4 2 3 2" xfId="17743" xr:uid="{00000000-0005-0000-0000-000096310000}"/>
    <cellStyle name="Millares 6 2 2 2 4 2 3 2 2" xfId="35248" xr:uid="{A8E55BFC-C6CB-499C-9FB2-6883F572629D}"/>
    <cellStyle name="Millares 6 2 2 2 4 2 3 3" xfId="26496" xr:uid="{044C9EAC-EA75-4646-99A1-70555D7D7964}"/>
    <cellStyle name="Millares 6 2 2 2 4 2 4" xfId="13367" xr:uid="{00000000-0005-0000-0000-000097310000}"/>
    <cellStyle name="Millares 6 2 2 2 4 2 4 2" xfId="30872" xr:uid="{ED4CFD54-B3EF-4A41-992A-074924B2A167}"/>
    <cellStyle name="Millares 6 2 2 2 4 2 5" xfId="22120" xr:uid="{C57B8E5C-9569-48CF-85C8-CAB95B0155DD}"/>
    <cellStyle name="Millares 6 2 2 2 4 3" xfId="5707" xr:uid="{00000000-0005-0000-0000-000098310000}"/>
    <cellStyle name="Millares 6 2 2 2 4 3 2" xfId="10084" xr:uid="{00000000-0005-0000-0000-000099310000}"/>
    <cellStyle name="Millares 6 2 2 2 4 3 2 2" xfId="18837" xr:uid="{00000000-0005-0000-0000-00009A310000}"/>
    <cellStyle name="Millares 6 2 2 2 4 3 2 2 2" xfId="36342" xr:uid="{E4A54BA3-B3BB-48E5-BBE7-C64588B53E72}"/>
    <cellStyle name="Millares 6 2 2 2 4 3 2 3" xfId="27590" xr:uid="{F37C7D43-B4B5-4EBC-B8A5-679F109D0EAB}"/>
    <cellStyle name="Millares 6 2 2 2 4 3 3" xfId="14461" xr:uid="{00000000-0005-0000-0000-00009B310000}"/>
    <cellStyle name="Millares 6 2 2 2 4 3 3 2" xfId="31966" xr:uid="{1EFB9401-B6FA-4F7F-AA2B-E290E9C351C3}"/>
    <cellStyle name="Millares 6 2 2 2 4 3 4" xfId="23214" xr:uid="{64D200E2-70F3-4661-83D1-57E5014D0876}"/>
    <cellStyle name="Millares 6 2 2 2 4 4" xfId="7896" xr:uid="{00000000-0005-0000-0000-00009C310000}"/>
    <cellStyle name="Millares 6 2 2 2 4 4 2" xfId="16649" xr:uid="{00000000-0005-0000-0000-00009D310000}"/>
    <cellStyle name="Millares 6 2 2 2 4 4 2 2" xfId="34154" xr:uid="{BCE8BE57-7B87-49CF-BFCB-26173BF530D6}"/>
    <cellStyle name="Millares 6 2 2 2 4 4 3" xfId="25402" xr:uid="{C4EFA18A-8FED-427E-9642-E7A32B1DCFB8}"/>
    <cellStyle name="Millares 6 2 2 2 4 5" xfId="12273" xr:uid="{00000000-0005-0000-0000-00009E310000}"/>
    <cellStyle name="Millares 6 2 2 2 4 5 2" xfId="29778" xr:uid="{59FF36EC-CFD2-4F95-B17D-E7E628E84A75}"/>
    <cellStyle name="Millares 6 2 2 2 4 6" xfId="21026" xr:uid="{7174F7E7-11BE-465F-A090-FB31FCE540A3}"/>
    <cellStyle name="Millares 6 2 2 2 5" xfId="4064" xr:uid="{00000000-0005-0000-0000-00009F310000}"/>
    <cellStyle name="Millares 6 2 2 2 5 2" xfId="6253" xr:uid="{00000000-0005-0000-0000-0000A0310000}"/>
    <cellStyle name="Millares 6 2 2 2 5 2 2" xfId="10630" xr:uid="{00000000-0005-0000-0000-0000A1310000}"/>
    <cellStyle name="Millares 6 2 2 2 5 2 2 2" xfId="19383" xr:uid="{00000000-0005-0000-0000-0000A2310000}"/>
    <cellStyle name="Millares 6 2 2 2 5 2 2 2 2" xfId="36888" xr:uid="{1BF21FA8-2692-4676-AC12-821B761A2787}"/>
    <cellStyle name="Millares 6 2 2 2 5 2 2 3" xfId="28136" xr:uid="{0D679849-7480-4E20-B783-BAB710B24F2E}"/>
    <cellStyle name="Millares 6 2 2 2 5 2 3" xfId="15007" xr:uid="{00000000-0005-0000-0000-0000A3310000}"/>
    <cellStyle name="Millares 6 2 2 2 5 2 3 2" xfId="32512" xr:uid="{9F0BF724-CDFB-4C1C-BBC5-24ABD3DF842E}"/>
    <cellStyle name="Millares 6 2 2 2 5 2 4" xfId="23760" xr:uid="{A6C26C9C-BAA4-409C-975F-E64C83EE2189}"/>
    <cellStyle name="Millares 6 2 2 2 5 3" xfId="8442" xr:uid="{00000000-0005-0000-0000-0000A4310000}"/>
    <cellStyle name="Millares 6 2 2 2 5 3 2" xfId="17195" xr:uid="{00000000-0005-0000-0000-0000A5310000}"/>
    <cellStyle name="Millares 6 2 2 2 5 3 2 2" xfId="34700" xr:uid="{62C0F577-9140-48EE-B096-EAB15C306226}"/>
    <cellStyle name="Millares 6 2 2 2 5 3 3" xfId="25948" xr:uid="{6E49BE1B-6DF9-47E7-B250-02F09435FA00}"/>
    <cellStyle name="Millares 6 2 2 2 5 4" xfId="12819" xr:uid="{00000000-0005-0000-0000-0000A6310000}"/>
    <cellStyle name="Millares 6 2 2 2 5 4 2" xfId="30324" xr:uid="{8A125295-A2FC-4F97-808B-61D7E70F7534}"/>
    <cellStyle name="Millares 6 2 2 2 5 5" xfId="21572" xr:uid="{96C16560-71DE-4CC3-BA73-D63917AD8664}"/>
    <cellStyle name="Millares 6 2 2 2 6" xfId="5159" xr:uid="{00000000-0005-0000-0000-0000A7310000}"/>
    <cellStyle name="Millares 6 2 2 2 6 2" xfId="9536" xr:uid="{00000000-0005-0000-0000-0000A8310000}"/>
    <cellStyle name="Millares 6 2 2 2 6 2 2" xfId="18289" xr:uid="{00000000-0005-0000-0000-0000A9310000}"/>
    <cellStyle name="Millares 6 2 2 2 6 2 2 2" xfId="35794" xr:uid="{0CE92CB9-2538-40EB-B6BC-6E6BD567EF7C}"/>
    <cellStyle name="Millares 6 2 2 2 6 2 3" xfId="27042" xr:uid="{62C98206-088B-4134-87AA-B8B9EBEB5733}"/>
    <cellStyle name="Millares 6 2 2 2 6 3" xfId="13913" xr:uid="{00000000-0005-0000-0000-0000AA310000}"/>
    <cellStyle name="Millares 6 2 2 2 6 3 2" xfId="31418" xr:uid="{9AD25132-35EA-49A4-99A9-2B436B5D67B4}"/>
    <cellStyle name="Millares 6 2 2 2 6 4" xfId="22666" xr:uid="{B1F37AFD-3C72-48E2-B7E5-7395C25E97DF}"/>
    <cellStyle name="Millares 6 2 2 2 7" xfId="7348" xr:uid="{00000000-0005-0000-0000-0000AB310000}"/>
    <cellStyle name="Millares 6 2 2 2 7 2" xfId="16101" xr:uid="{00000000-0005-0000-0000-0000AC310000}"/>
    <cellStyle name="Millares 6 2 2 2 7 2 2" xfId="33606" xr:uid="{8B02302A-01FA-40D6-B8B2-A5BA06D77064}"/>
    <cellStyle name="Millares 6 2 2 2 7 3" xfId="24854" xr:uid="{DDFD814F-5334-4471-82A4-1FAA371C8A9B}"/>
    <cellStyle name="Millares 6 2 2 2 8" xfId="11725" xr:uid="{00000000-0005-0000-0000-0000AD310000}"/>
    <cellStyle name="Millares 6 2 2 2 8 2" xfId="29230" xr:uid="{DFC3381D-C768-42FB-A6AA-BD74E0ACD10E}"/>
    <cellStyle name="Millares 6 2 2 2 9" xfId="20478" xr:uid="{5A476C1C-5029-4CCA-AAAA-A75BD393183D}"/>
    <cellStyle name="Millares 6 2 2 3" xfId="3016" xr:uid="{00000000-0005-0000-0000-0000AE310000}"/>
    <cellStyle name="Millares 6 2 2 3 2" xfId="3292" xr:uid="{00000000-0005-0000-0000-0000AF310000}"/>
    <cellStyle name="Millares 6 2 2 3 2 2" xfId="3845" xr:uid="{00000000-0005-0000-0000-0000B0310000}"/>
    <cellStyle name="Millares 6 2 2 3 2 2 2" xfId="4941" xr:uid="{00000000-0005-0000-0000-0000B1310000}"/>
    <cellStyle name="Millares 6 2 2 3 2 2 2 2" xfId="7130" xr:uid="{00000000-0005-0000-0000-0000B2310000}"/>
    <cellStyle name="Millares 6 2 2 3 2 2 2 2 2" xfId="11507" xr:uid="{00000000-0005-0000-0000-0000B3310000}"/>
    <cellStyle name="Millares 6 2 2 3 2 2 2 2 2 2" xfId="20260" xr:uid="{00000000-0005-0000-0000-0000B4310000}"/>
    <cellStyle name="Millares 6 2 2 3 2 2 2 2 2 2 2" xfId="37765" xr:uid="{7CF4292D-3767-44AC-9194-B30ADC249856}"/>
    <cellStyle name="Millares 6 2 2 3 2 2 2 2 2 3" xfId="29013" xr:uid="{3E7E9668-3D2E-4E37-807B-04FD0A9A2E53}"/>
    <cellStyle name="Millares 6 2 2 3 2 2 2 2 3" xfId="15884" xr:uid="{00000000-0005-0000-0000-0000B5310000}"/>
    <cellStyle name="Millares 6 2 2 3 2 2 2 2 3 2" xfId="33389" xr:uid="{ED440401-7128-4B8D-B809-2A29D02584E7}"/>
    <cellStyle name="Millares 6 2 2 3 2 2 2 2 4" xfId="24637" xr:uid="{3ACB8486-E6CC-4AD6-A870-4E55E1F3C048}"/>
    <cellStyle name="Millares 6 2 2 3 2 2 2 3" xfId="9319" xr:uid="{00000000-0005-0000-0000-0000B6310000}"/>
    <cellStyle name="Millares 6 2 2 3 2 2 2 3 2" xfId="18072" xr:uid="{00000000-0005-0000-0000-0000B7310000}"/>
    <cellStyle name="Millares 6 2 2 3 2 2 2 3 2 2" xfId="35577" xr:uid="{BE0F1CEC-C745-470C-AC58-ED123C5800B5}"/>
    <cellStyle name="Millares 6 2 2 3 2 2 2 3 3" xfId="26825" xr:uid="{905ECD75-577E-42B3-9CED-BED0E9F1D523}"/>
    <cellStyle name="Millares 6 2 2 3 2 2 2 4" xfId="13696" xr:uid="{00000000-0005-0000-0000-0000B8310000}"/>
    <cellStyle name="Millares 6 2 2 3 2 2 2 4 2" xfId="31201" xr:uid="{D535BA62-7C73-4B5D-BD4F-7BB358D84496}"/>
    <cellStyle name="Millares 6 2 2 3 2 2 2 5" xfId="22449" xr:uid="{994FD130-BF4D-4D52-9C90-06F3093704DC}"/>
    <cellStyle name="Millares 6 2 2 3 2 2 3" xfId="6036" xr:uid="{00000000-0005-0000-0000-0000B9310000}"/>
    <cellStyle name="Millares 6 2 2 3 2 2 3 2" xfId="10413" xr:uid="{00000000-0005-0000-0000-0000BA310000}"/>
    <cellStyle name="Millares 6 2 2 3 2 2 3 2 2" xfId="19166" xr:uid="{00000000-0005-0000-0000-0000BB310000}"/>
    <cellStyle name="Millares 6 2 2 3 2 2 3 2 2 2" xfId="36671" xr:uid="{EB9170C9-36C3-4448-B8D9-92526E6AD51E}"/>
    <cellStyle name="Millares 6 2 2 3 2 2 3 2 3" xfId="27919" xr:uid="{43EC1D12-9CB5-45B8-9AB7-8FD5DFD57210}"/>
    <cellStyle name="Millares 6 2 2 3 2 2 3 3" xfId="14790" xr:uid="{00000000-0005-0000-0000-0000BC310000}"/>
    <cellStyle name="Millares 6 2 2 3 2 2 3 3 2" xfId="32295" xr:uid="{011F1287-4F83-4EF1-A716-0D1D79D81EF7}"/>
    <cellStyle name="Millares 6 2 2 3 2 2 3 4" xfId="23543" xr:uid="{B60F7301-3006-4DEF-B8D4-4F4181A72465}"/>
    <cellStyle name="Millares 6 2 2 3 2 2 4" xfId="8225" xr:uid="{00000000-0005-0000-0000-0000BD310000}"/>
    <cellStyle name="Millares 6 2 2 3 2 2 4 2" xfId="16978" xr:uid="{00000000-0005-0000-0000-0000BE310000}"/>
    <cellStyle name="Millares 6 2 2 3 2 2 4 2 2" xfId="34483" xr:uid="{93230E1B-D78D-455A-996F-E671E62C0796}"/>
    <cellStyle name="Millares 6 2 2 3 2 2 4 3" xfId="25731" xr:uid="{BECE2FC1-DFB1-4FFA-8878-620152C3138A}"/>
    <cellStyle name="Millares 6 2 2 3 2 2 5" xfId="12602" xr:uid="{00000000-0005-0000-0000-0000BF310000}"/>
    <cellStyle name="Millares 6 2 2 3 2 2 5 2" xfId="30107" xr:uid="{F049CA42-2892-4BE5-8A78-72B689E579F2}"/>
    <cellStyle name="Millares 6 2 2 3 2 2 6" xfId="21355" xr:uid="{C13D70FC-5FE0-418A-91DA-148BDA2EFBAA}"/>
    <cellStyle name="Millares 6 2 2 3 2 3" xfId="4393" xr:uid="{00000000-0005-0000-0000-0000C0310000}"/>
    <cellStyle name="Millares 6 2 2 3 2 3 2" xfId="6582" xr:uid="{00000000-0005-0000-0000-0000C1310000}"/>
    <cellStyle name="Millares 6 2 2 3 2 3 2 2" xfId="10959" xr:uid="{00000000-0005-0000-0000-0000C2310000}"/>
    <cellStyle name="Millares 6 2 2 3 2 3 2 2 2" xfId="19712" xr:uid="{00000000-0005-0000-0000-0000C3310000}"/>
    <cellStyle name="Millares 6 2 2 3 2 3 2 2 2 2" xfId="37217" xr:uid="{81D8FE03-C7A9-4711-81B2-9978D24BECC1}"/>
    <cellStyle name="Millares 6 2 2 3 2 3 2 2 3" xfId="28465" xr:uid="{3A29D78A-BC1C-4AA3-98B5-88A8B252B96E}"/>
    <cellStyle name="Millares 6 2 2 3 2 3 2 3" xfId="15336" xr:uid="{00000000-0005-0000-0000-0000C4310000}"/>
    <cellStyle name="Millares 6 2 2 3 2 3 2 3 2" xfId="32841" xr:uid="{5B165873-9100-446C-8888-044E07B782CB}"/>
    <cellStyle name="Millares 6 2 2 3 2 3 2 4" xfId="24089" xr:uid="{0A7B52FC-F6BC-463C-B922-F75260A2A9D8}"/>
    <cellStyle name="Millares 6 2 2 3 2 3 3" xfId="8771" xr:uid="{00000000-0005-0000-0000-0000C5310000}"/>
    <cellStyle name="Millares 6 2 2 3 2 3 3 2" xfId="17524" xr:uid="{00000000-0005-0000-0000-0000C6310000}"/>
    <cellStyle name="Millares 6 2 2 3 2 3 3 2 2" xfId="35029" xr:uid="{766765A8-D02A-4227-A27F-6C9AA363C5D0}"/>
    <cellStyle name="Millares 6 2 2 3 2 3 3 3" xfId="26277" xr:uid="{4310D91C-173B-45FD-94FA-467E666DA728}"/>
    <cellStyle name="Millares 6 2 2 3 2 3 4" xfId="13148" xr:uid="{00000000-0005-0000-0000-0000C7310000}"/>
    <cellStyle name="Millares 6 2 2 3 2 3 4 2" xfId="30653" xr:uid="{DB9A5C2E-E410-4310-A884-CA592304F074}"/>
    <cellStyle name="Millares 6 2 2 3 2 3 5" xfId="21901" xr:uid="{21C03E84-D619-4010-8CD1-5808844B15FD}"/>
    <cellStyle name="Millares 6 2 2 3 2 4" xfId="5488" xr:uid="{00000000-0005-0000-0000-0000C8310000}"/>
    <cellStyle name="Millares 6 2 2 3 2 4 2" xfId="9865" xr:uid="{00000000-0005-0000-0000-0000C9310000}"/>
    <cellStyle name="Millares 6 2 2 3 2 4 2 2" xfId="18618" xr:uid="{00000000-0005-0000-0000-0000CA310000}"/>
    <cellStyle name="Millares 6 2 2 3 2 4 2 2 2" xfId="36123" xr:uid="{C97CB954-54C7-493D-A42F-D8B55CF62835}"/>
    <cellStyle name="Millares 6 2 2 3 2 4 2 3" xfId="27371" xr:uid="{1528B9D8-A6B3-4455-B3FF-4A6F118C3A2E}"/>
    <cellStyle name="Millares 6 2 2 3 2 4 3" xfId="14242" xr:uid="{00000000-0005-0000-0000-0000CB310000}"/>
    <cellStyle name="Millares 6 2 2 3 2 4 3 2" xfId="31747" xr:uid="{7F4FDA59-E168-4361-9255-E966CBDF5DED}"/>
    <cellStyle name="Millares 6 2 2 3 2 4 4" xfId="22995" xr:uid="{9730C0F7-8F80-468C-8D53-4AAC21FC7E25}"/>
    <cellStyle name="Millares 6 2 2 3 2 5" xfId="7677" xr:uid="{00000000-0005-0000-0000-0000CC310000}"/>
    <cellStyle name="Millares 6 2 2 3 2 5 2" xfId="16430" xr:uid="{00000000-0005-0000-0000-0000CD310000}"/>
    <cellStyle name="Millares 6 2 2 3 2 5 2 2" xfId="33935" xr:uid="{C544ADDB-EF87-4D24-B28A-5F5C287DA14A}"/>
    <cellStyle name="Millares 6 2 2 3 2 5 3" xfId="25183" xr:uid="{5C442904-73E7-4FC3-B0DA-659A8BBB44AE}"/>
    <cellStyle name="Millares 6 2 2 3 2 6" xfId="12054" xr:uid="{00000000-0005-0000-0000-0000CE310000}"/>
    <cellStyle name="Millares 6 2 2 3 2 6 2" xfId="29559" xr:uid="{8C73690E-5AD3-4D15-9729-2552672A404F}"/>
    <cellStyle name="Millares 6 2 2 3 2 7" xfId="20807" xr:uid="{C4E1FB32-3069-4323-9719-18452EC7B454}"/>
    <cellStyle name="Millares 6 2 2 3 3" xfId="3571" xr:uid="{00000000-0005-0000-0000-0000CF310000}"/>
    <cellStyle name="Millares 6 2 2 3 3 2" xfId="4667" xr:uid="{00000000-0005-0000-0000-0000D0310000}"/>
    <cellStyle name="Millares 6 2 2 3 3 2 2" xfId="6856" xr:uid="{00000000-0005-0000-0000-0000D1310000}"/>
    <cellStyle name="Millares 6 2 2 3 3 2 2 2" xfId="11233" xr:uid="{00000000-0005-0000-0000-0000D2310000}"/>
    <cellStyle name="Millares 6 2 2 3 3 2 2 2 2" xfId="19986" xr:uid="{00000000-0005-0000-0000-0000D3310000}"/>
    <cellStyle name="Millares 6 2 2 3 3 2 2 2 2 2" xfId="37491" xr:uid="{0BAC7A6E-334E-40BB-97DF-9427EC1EB61F}"/>
    <cellStyle name="Millares 6 2 2 3 3 2 2 2 3" xfId="28739" xr:uid="{213B656D-10C2-426A-8ED9-7B70DE3F6B2B}"/>
    <cellStyle name="Millares 6 2 2 3 3 2 2 3" xfId="15610" xr:uid="{00000000-0005-0000-0000-0000D4310000}"/>
    <cellStyle name="Millares 6 2 2 3 3 2 2 3 2" xfId="33115" xr:uid="{42EBBF1A-1CD0-4EA6-B4BA-144D893DB970}"/>
    <cellStyle name="Millares 6 2 2 3 3 2 2 4" xfId="24363" xr:uid="{85CFFE17-BED5-4303-8046-79DD4C494919}"/>
    <cellStyle name="Millares 6 2 2 3 3 2 3" xfId="9045" xr:uid="{00000000-0005-0000-0000-0000D5310000}"/>
    <cellStyle name="Millares 6 2 2 3 3 2 3 2" xfId="17798" xr:uid="{00000000-0005-0000-0000-0000D6310000}"/>
    <cellStyle name="Millares 6 2 2 3 3 2 3 2 2" xfId="35303" xr:uid="{C15CAD58-B25A-4DF9-886B-1346A85236E9}"/>
    <cellStyle name="Millares 6 2 2 3 3 2 3 3" xfId="26551" xr:uid="{2F59E2A5-2396-4F0C-9C20-F84F2DA3A693}"/>
    <cellStyle name="Millares 6 2 2 3 3 2 4" xfId="13422" xr:uid="{00000000-0005-0000-0000-0000D7310000}"/>
    <cellStyle name="Millares 6 2 2 3 3 2 4 2" xfId="30927" xr:uid="{6DC59AF8-C492-42C3-AAC2-A8C1EB31D7C3}"/>
    <cellStyle name="Millares 6 2 2 3 3 2 5" xfId="22175" xr:uid="{959B4B4D-3B5B-4A3C-9600-E8FA446C66D7}"/>
    <cellStyle name="Millares 6 2 2 3 3 3" xfId="5762" xr:uid="{00000000-0005-0000-0000-0000D8310000}"/>
    <cellStyle name="Millares 6 2 2 3 3 3 2" xfId="10139" xr:uid="{00000000-0005-0000-0000-0000D9310000}"/>
    <cellStyle name="Millares 6 2 2 3 3 3 2 2" xfId="18892" xr:uid="{00000000-0005-0000-0000-0000DA310000}"/>
    <cellStyle name="Millares 6 2 2 3 3 3 2 2 2" xfId="36397" xr:uid="{F3690FEF-76D3-44E6-A5AF-68EFDBD117A2}"/>
    <cellStyle name="Millares 6 2 2 3 3 3 2 3" xfId="27645" xr:uid="{F0201290-78A3-4466-AD20-FE4563440940}"/>
    <cellStyle name="Millares 6 2 2 3 3 3 3" xfId="14516" xr:uid="{00000000-0005-0000-0000-0000DB310000}"/>
    <cellStyle name="Millares 6 2 2 3 3 3 3 2" xfId="32021" xr:uid="{F559EFB3-E5E1-48FD-B8CC-499B58AD3992}"/>
    <cellStyle name="Millares 6 2 2 3 3 3 4" xfId="23269" xr:uid="{FC79E188-B6A3-4140-9213-049F032541FF}"/>
    <cellStyle name="Millares 6 2 2 3 3 4" xfId="7951" xr:uid="{00000000-0005-0000-0000-0000DC310000}"/>
    <cellStyle name="Millares 6 2 2 3 3 4 2" xfId="16704" xr:uid="{00000000-0005-0000-0000-0000DD310000}"/>
    <cellStyle name="Millares 6 2 2 3 3 4 2 2" xfId="34209" xr:uid="{57A439CD-D584-4372-BEE9-214DBAC1D695}"/>
    <cellStyle name="Millares 6 2 2 3 3 4 3" xfId="25457" xr:uid="{1F86F81B-F4C5-4DFE-BDF3-233406DCB021}"/>
    <cellStyle name="Millares 6 2 2 3 3 5" xfId="12328" xr:uid="{00000000-0005-0000-0000-0000DE310000}"/>
    <cellStyle name="Millares 6 2 2 3 3 5 2" xfId="29833" xr:uid="{F0E3C1EE-55F1-4965-A4FD-6758FA1583F4}"/>
    <cellStyle name="Millares 6 2 2 3 3 6" xfId="21081" xr:uid="{A9F4C252-2920-401F-94CB-569115137B43}"/>
    <cellStyle name="Millares 6 2 2 3 4" xfId="4119" xr:uid="{00000000-0005-0000-0000-0000DF310000}"/>
    <cellStyle name="Millares 6 2 2 3 4 2" xfId="6308" xr:uid="{00000000-0005-0000-0000-0000E0310000}"/>
    <cellStyle name="Millares 6 2 2 3 4 2 2" xfId="10685" xr:uid="{00000000-0005-0000-0000-0000E1310000}"/>
    <cellStyle name="Millares 6 2 2 3 4 2 2 2" xfId="19438" xr:uid="{00000000-0005-0000-0000-0000E2310000}"/>
    <cellStyle name="Millares 6 2 2 3 4 2 2 2 2" xfId="36943" xr:uid="{552ADA0C-9B95-4FE7-8545-633CBC85E152}"/>
    <cellStyle name="Millares 6 2 2 3 4 2 2 3" xfId="28191" xr:uid="{BDF3B61A-8B83-4419-AB88-05F3D7F5732D}"/>
    <cellStyle name="Millares 6 2 2 3 4 2 3" xfId="15062" xr:uid="{00000000-0005-0000-0000-0000E3310000}"/>
    <cellStyle name="Millares 6 2 2 3 4 2 3 2" xfId="32567" xr:uid="{BA028611-B484-4FA7-A9B7-0868971F4D71}"/>
    <cellStyle name="Millares 6 2 2 3 4 2 4" xfId="23815" xr:uid="{B74110A7-B766-4312-B812-F13A15E1ADF1}"/>
    <cellStyle name="Millares 6 2 2 3 4 3" xfId="8497" xr:uid="{00000000-0005-0000-0000-0000E4310000}"/>
    <cellStyle name="Millares 6 2 2 3 4 3 2" xfId="17250" xr:uid="{00000000-0005-0000-0000-0000E5310000}"/>
    <cellStyle name="Millares 6 2 2 3 4 3 2 2" xfId="34755" xr:uid="{1BBAD553-0795-4A2B-B2BB-C1FBA3B5E114}"/>
    <cellStyle name="Millares 6 2 2 3 4 3 3" xfId="26003" xr:uid="{2E4F7FFD-D5F8-4D1F-98D6-0718EEDEE732}"/>
    <cellStyle name="Millares 6 2 2 3 4 4" xfId="12874" xr:uid="{00000000-0005-0000-0000-0000E6310000}"/>
    <cellStyle name="Millares 6 2 2 3 4 4 2" xfId="30379" xr:uid="{29525D98-814A-4685-B3B2-14207EC0706E}"/>
    <cellStyle name="Millares 6 2 2 3 4 5" xfId="21627" xr:uid="{C00F7325-3959-4E67-AEFD-0820EDBB463D}"/>
    <cellStyle name="Millares 6 2 2 3 5" xfId="5214" xr:uid="{00000000-0005-0000-0000-0000E7310000}"/>
    <cellStyle name="Millares 6 2 2 3 5 2" xfId="9591" xr:uid="{00000000-0005-0000-0000-0000E8310000}"/>
    <cellStyle name="Millares 6 2 2 3 5 2 2" xfId="18344" xr:uid="{00000000-0005-0000-0000-0000E9310000}"/>
    <cellStyle name="Millares 6 2 2 3 5 2 2 2" xfId="35849" xr:uid="{A18ACCDF-8EED-432A-AA7D-C4B27F3FE583}"/>
    <cellStyle name="Millares 6 2 2 3 5 2 3" xfId="27097" xr:uid="{6CADA7D6-7279-4298-9E59-0C5F696A99E1}"/>
    <cellStyle name="Millares 6 2 2 3 5 3" xfId="13968" xr:uid="{00000000-0005-0000-0000-0000EA310000}"/>
    <cellStyle name="Millares 6 2 2 3 5 3 2" xfId="31473" xr:uid="{9C18C0AA-CBB6-44B3-97D6-D561CD45F6B9}"/>
    <cellStyle name="Millares 6 2 2 3 5 4" xfId="22721" xr:uid="{24A87274-AEEE-4940-A69A-12A58DA42FD1}"/>
    <cellStyle name="Millares 6 2 2 3 6" xfId="7403" xr:uid="{00000000-0005-0000-0000-0000EB310000}"/>
    <cellStyle name="Millares 6 2 2 3 6 2" xfId="16156" xr:uid="{00000000-0005-0000-0000-0000EC310000}"/>
    <cellStyle name="Millares 6 2 2 3 6 2 2" xfId="33661" xr:uid="{9CB5CAC6-B3B8-4ED0-B3DD-EF45B79FEFC9}"/>
    <cellStyle name="Millares 6 2 2 3 6 3" xfId="24909" xr:uid="{1C4F3937-0355-46B0-BFB6-AA40133A243A}"/>
    <cellStyle name="Millares 6 2 2 3 7" xfId="11780" xr:uid="{00000000-0005-0000-0000-0000ED310000}"/>
    <cellStyle name="Millares 6 2 2 3 7 2" xfId="29285" xr:uid="{56C38EB3-4308-415D-BDA5-F2389D32A177}"/>
    <cellStyle name="Millares 6 2 2 3 8" xfId="20533" xr:uid="{D27B82B8-DC64-42DB-A533-86D672D52E54}"/>
    <cellStyle name="Millares 6 2 2 4" xfId="2903" xr:uid="{00000000-0005-0000-0000-0000EE310000}"/>
    <cellStyle name="Millares 6 2 2 4 2" xfId="3182" xr:uid="{00000000-0005-0000-0000-0000EF310000}"/>
    <cellStyle name="Millares 6 2 2 4 2 2" xfId="3735" xr:uid="{00000000-0005-0000-0000-0000F0310000}"/>
    <cellStyle name="Millares 6 2 2 4 2 2 2" xfId="4831" xr:uid="{00000000-0005-0000-0000-0000F1310000}"/>
    <cellStyle name="Millares 6 2 2 4 2 2 2 2" xfId="7020" xr:uid="{00000000-0005-0000-0000-0000F2310000}"/>
    <cellStyle name="Millares 6 2 2 4 2 2 2 2 2" xfId="11397" xr:uid="{00000000-0005-0000-0000-0000F3310000}"/>
    <cellStyle name="Millares 6 2 2 4 2 2 2 2 2 2" xfId="20150" xr:uid="{00000000-0005-0000-0000-0000F4310000}"/>
    <cellStyle name="Millares 6 2 2 4 2 2 2 2 2 2 2" xfId="37655" xr:uid="{EB7FD340-DFEF-4749-83A4-2B7BAEDF6B04}"/>
    <cellStyle name="Millares 6 2 2 4 2 2 2 2 2 3" xfId="28903" xr:uid="{BD53A96E-F9FF-434D-A07B-CA2F1EB1F13D}"/>
    <cellStyle name="Millares 6 2 2 4 2 2 2 2 3" xfId="15774" xr:uid="{00000000-0005-0000-0000-0000F5310000}"/>
    <cellStyle name="Millares 6 2 2 4 2 2 2 2 3 2" xfId="33279" xr:uid="{F056952E-FC62-4217-A3A2-CBF46BB408EF}"/>
    <cellStyle name="Millares 6 2 2 4 2 2 2 2 4" xfId="24527" xr:uid="{4C7BEDE9-7E43-49C6-9501-393A4F3E0F6E}"/>
    <cellStyle name="Millares 6 2 2 4 2 2 2 3" xfId="9209" xr:uid="{00000000-0005-0000-0000-0000F6310000}"/>
    <cellStyle name="Millares 6 2 2 4 2 2 2 3 2" xfId="17962" xr:uid="{00000000-0005-0000-0000-0000F7310000}"/>
    <cellStyle name="Millares 6 2 2 4 2 2 2 3 2 2" xfId="35467" xr:uid="{E94747A8-CEFB-4043-9B20-36F06796D1D4}"/>
    <cellStyle name="Millares 6 2 2 4 2 2 2 3 3" xfId="26715" xr:uid="{E0D27C92-08BC-43E1-928C-54176A44DC5D}"/>
    <cellStyle name="Millares 6 2 2 4 2 2 2 4" xfId="13586" xr:uid="{00000000-0005-0000-0000-0000F8310000}"/>
    <cellStyle name="Millares 6 2 2 4 2 2 2 4 2" xfId="31091" xr:uid="{B75637B1-47F0-4ACB-97A3-14DFAA63CA99}"/>
    <cellStyle name="Millares 6 2 2 4 2 2 2 5" xfId="22339" xr:uid="{332C4C7F-FEEA-4B4D-910D-903E3FA0C5E0}"/>
    <cellStyle name="Millares 6 2 2 4 2 2 3" xfId="5926" xr:uid="{00000000-0005-0000-0000-0000F9310000}"/>
    <cellStyle name="Millares 6 2 2 4 2 2 3 2" xfId="10303" xr:uid="{00000000-0005-0000-0000-0000FA310000}"/>
    <cellStyle name="Millares 6 2 2 4 2 2 3 2 2" xfId="19056" xr:uid="{00000000-0005-0000-0000-0000FB310000}"/>
    <cellStyle name="Millares 6 2 2 4 2 2 3 2 2 2" xfId="36561" xr:uid="{2BFB18D8-D189-48D3-9FF6-D2BD66829C6D}"/>
    <cellStyle name="Millares 6 2 2 4 2 2 3 2 3" xfId="27809" xr:uid="{45254AB6-E75B-4118-B134-3F3962DCA7DC}"/>
    <cellStyle name="Millares 6 2 2 4 2 2 3 3" xfId="14680" xr:uid="{00000000-0005-0000-0000-0000FC310000}"/>
    <cellStyle name="Millares 6 2 2 4 2 2 3 3 2" xfId="32185" xr:uid="{2737635E-0F99-461F-91F6-80AD5BDC7B0E}"/>
    <cellStyle name="Millares 6 2 2 4 2 2 3 4" xfId="23433" xr:uid="{CC550C40-E06E-4D73-A142-C417FB96102C}"/>
    <cellStyle name="Millares 6 2 2 4 2 2 4" xfId="8115" xr:uid="{00000000-0005-0000-0000-0000FD310000}"/>
    <cellStyle name="Millares 6 2 2 4 2 2 4 2" xfId="16868" xr:uid="{00000000-0005-0000-0000-0000FE310000}"/>
    <cellStyle name="Millares 6 2 2 4 2 2 4 2 2" xfId="34373" xr:uid="{DB6CB79E-FB59-4DEE-AB32-7771B20944B7}"/>
    <cellStyle name="Millares 6 2 2 4 2 2 4 3" xfId="25621" xr:uid="{B44EE75D-62D7-4334-8267-94D18DD71DDD}"/>
    <cellStyle name="Millares 6 2 2 4 2 2 5" xfId="12492" xr:uid="{00000000-0005-0000-0000-0000FF310000}"/>
    <cellStyle name="Millares 6 2 2 4 2 2 5 2" xfId="29997" xr:uid="{9C305AC2-C024-4422-848C-D6E310BA3143}"/>
    <cellStyle name="Millares 6 2 2 4 2 2 6" xfId="21245" xr:uid="{48D175C3-48A1-4A55-B47D-F48206A585D1}"/>
    <cellStyle name="Millares 6 2 2 4 2 3" xfId="4283" xr:uid="{00000000-0005-0000-0000-000000320000}"/>
    <cellStyle name="Millares 6 2 2 4 2 3 2" xfId="6472" xr:uid="{00000000-0005-0000-0000-000001320000}"/>
    <cellStyle name="Millares 6 2 2 4 2 3 2 2" xfId="10849" xr:uid="{00000000-0005-0000-0000-000002320000}"/>
    <cellStyle name="Millares 6 2 2 4 2 3 2 2 2" xfId="19602" xr:uid="{00000000-0005-0000-0000-000003320000}"/>
    <cellStyle name="Millares 6 2 2 4 2 3 2 2 2 2" xfId="37107" xr:uid="{C0028646-7667-4F70-81C0-CB20A35F2958}"/>
    <cellStyle name="Millares 6 2 2 4 2 3 2 2 3" xfId="28355" xr:uid="{54885D9F-75E1-4C38-A81F-3E76C4686EB1}"/>
    <cellStyle name="Millares 6 2 2 4 2 3 2 3" xfId="15226" xr:uid="{00000000-0005-0000-0000-000004320000}"/>
    <cellStyle name="Millares 6 2 2 4 2 3 2 3 2" xfId="32731" xr:uid="{1210FCCF-9A24-4471-8F41-685DA83D408A}"/>
    <cellStyle name="Millares 6 2 2 4 2 3 2 4" xfId="23979" xr:uid="{235EF5AB-98DC-4208-A794-141318E953B8}"/>
    <cellStyle name="Millares 6 2 2 4 2 3 3" xfId="8661" xr:uid="{00000000-0005-0000-0000-000005320000}"/>
    <cellStyle name="Millares 6 2 2 4 2 3 3 2" xfId="17414" xr:uid="{00000000-0005-0000-0000-000006320000}"/>
    <cellStyle name="Millares 6 2 2 4 2 3 3 2 2" xfId="34919" xr:uid="{3DB45761-D64F-40D3-96F3-ABDD427AE115}"/>
    <cellStyle name="Millares 6 2 2 4 2 3 3 3" xfId="26167" xr:uid="{F3354F21-0601-4F6C-8940-7089458E5A45}"/>
    <cellStyle name="Millares 6 2 2 4 2 3 4" xfId="13038" xr:uid="{00000000-0005-0000-0000-000007320000}"/>
    <cellStyle name="Millares 6 2 2 4 2 3 4 2" xfId="30543" xr:uid="{DC73C3DF-0E85-4DCF-81D6-144EFEB4952F}"/>
    <cellStyle name="Millares 6 2 2 4 2 3 5" xfId="21791" xr:uid="{0BA1D35B-713D-4E2B-AF2A-1DB2965FB484}"/>
    <cellStyle name="Millares 6 2 2 4 2 4" xfId="5378" xr:uid="{00000000-0005-0000-0000-000008320000}"/>
    <cellStyle name="Millares 6 2 2 4 2 4 2" xfId="9755" xr:uid="{00000000-0005-0000-0000-000009320000}"/>
    <cellStyle name="Millares 6 2 2 4 2 4 2 2" xfId="18508" xr:uid="{00000000-0005-0000-0000-00000A320000}"/>
    <cellStyle name="Millares 6 2 2 4 2 4 2 2 2" xfId="36013" xr:uid="{A296D2D5-6EE2-4CDB-B438-83341938CBC1}"/>
    <cellStyle name="Millares 6 2 2 4 2 4 2 3" xfId="27261" xr:uid="{159F8539-325B-43D4-89A6-C77A09090EAB}"/>
    <cellStyle name="Millares 6 2 2 4 2 4 3" xfId="14132" xr:uid="{00000000-0005-0000-0000-00000B320000}"/>
    <cellStyle name="Millares 6 2 2 4 2 4 3 2" xfId="31637" xr:uid="{021BF264-64F1-4FD8-A55E-A48078B45520}"/>
    <cellStyle name="Millares 6 2 2 4 2 4 4" xfId="22885" xr:uid="{A36957A0-EB17-474B-B32A-EED8D0D19FA2}"/>
    <cellStyle name="Millares 6 2 2 4 2 5" xfId="7567" xr:uid="{00000000-0005-0000-0000-00000C320000}"/>
    <cellStyle name="Millares 6 2 2 4 2 5 2" xfId="16320" xr:uid="{00000000-0005-0000-0000-00000D320000}"/>
    <cellStyle name="Millares 6 2 2 4 2 5 2 2" xfId="33825" xr:uid="{F9B331CF-4EF9-43DE-B343-E8F2ECF503F7}"/>
    <cellStyle name="Millares 6 2 2 4 2 5 3" xfId="25073" xr:uid="{AD07DAA2-2E15-478F-A53A-4B554B01EB2D}"/>
    <cellStyle name="Millares 6 2 2 4 2 6" xfId="11944" xr:uid="{00000000-0005-0000-0000-00000E320000}"/>
    <cellStyle name="Millares 6 2 2 4 2 6 2" xfId="29449" xr:uid="{D374E4C4-3D8A-4D4D-97C2-F31969758841}"/>
    <cellStyle name="Millares 6 2 2 4 2 7" xfId="20697" xr:uid="{66C98F9E-8AE3-4B54-BB66-7BED1CF4DB88}"/>
    <cellStyle name="Millares 6 2 2 4 3" xfId="3461" xr:uid="{00000000-0005-0000-0000-00000F320000}"/>
    <cellStyle name="Millares 6 2 2 4 3 2" xfId="4557" xr:uid="{00000000-0005-0000-0000-000010320000}"/>
    <cellStyle name="Millares 6 2 2 4 3 2 2" xfId="6746" xr:uid="{00000000-0005-0000-0000-000011320000}"/>
    <cellStyle name="Millares 6 2 2 4 3 2 2 2" xfId="11123" xr:uid="{00000000-0005-0000-0000-000012320000}"/>
    <cellStyle name="Millares 6 2 2 4 3 2 2 2 2" xfId="19876" xr:uid="{00000000-0005-0000-0000-000013320000}"/>
    <cellStyle name="Millares 6 2 2 4 3 2 2 2 2 2" xfId="37381" xr:uid="{70D5E275-3AD1-4A18-8CB1-25CEA3A744BD}"/>
    <cellStyle name="Millares 6 2 2 4 3 2 2 2 3" xfId="28629" xr:uid="{03033607-C8CD-4D4D-BE7B-4B9124C2211A}"/>
    <cellStyle name="Millares 6 2 2 4 3 2 2 3" xfId="15500" xr:uid="{00000000-0005-0000-0000-000014320000}"/>
    <cellStyle name="Millares 6 2 2 4 3 2 2 3 2" xfId="33005" xr:uid="{4FB34FA2-CC88-4907-8215-5424CED232CD}"/>
    <cellStyle name="Millares 6 2 2 4 3 2 2 4" xfId="24253" xr:uid="{51E71236-3218-45D4-9AE1-44C087A1834C}"/>
    <cellStyle name="Millares 6 2 2 4 3 2 3" xfId="8935" xr:uid="{00000000-0005-0000-0000-000015320000}"/>
    <cellStyle name="Millares 6 2 2 4 3 2 3 2" xfId="17688" xr:uid="{00000000-0005-0000-0000-000016320000}"/>
    <cellStyle name="Millares 6 2 2 4 3 2 3 2 2" xfId="35193" xr:uid="{5D0B4276-0E83-4EE8-AA17-C16C8FBAA76A}"/>
    <cellStyle name="Millares 6 2 2 4 3 2 3 3" xfId="26441" xr:uid="{104245B7-0E9C-49C1-A1F5-D063239139EA}"/>
    <cellStyle name="Millares 6 2 2 4 3 2 4" xfId="13312" xr:uid="{00000000-0005-0000-0000-000017320000}"/>
    <cellStyle name="Millares 6 2 2 4 3 2 4 2" xfId="30817" xr:uid="{48491DBD-3E2B-47DB-B8D4-EF6EB8FC621F}"/>
    <cellStyle name="Millares 6 2 2 4 3 2 5" xfId="22065" xr:uid="{B9EF2F67-FE6C-4BB8-A4F9-9AE0AA6F58F5}"/>
    <cellStyle name="Millares 6 2 2 4 3 3" xfId="5652" xr:uid="{00000000-0005-0000-0000-000018320000}"/>
    <cellStyle name="Millares 6 2 2 4 3 3 2" xfId="10029" xr:uid="{00000000-0005-0000-0000-000019320000}"/>
    <cellStyle name="Millares 6 2 2 4 3 3 2 2" xfId="18782" xr:uid="{00000000-0005-0000-0000-00001A320000}"/>
    <cellStyle name="Millares 6 2 2 4 3 3 2 2 2" xfId="36287" xr:uid="{B111D6F9-50F9-4384-9005-7AFA0891C0D9}"/>
    <cellStyle name="Millares 6 2 2 4 3 3 2 3" xfId="27535" xr:uid="{E8AF46FB-2AB2-49CF-B769-5B6B2A2B7A01}"/>
    <cellStyle name="Millares 6 2 2 4 3 3 3" xfId="14406" xr:uid="{00000000-0005-0000-0000-00001B320000}"/>
    <cellStyle name="Millares 6 2 2 4 3 3 3 2" xfId="31911" xr:uid="{BB510FB4-48A0-4410-A048-71D5FB177FBD}"/>
    <cellStyle name="Millares 6 2 2 4 3 3 4" xfId="23159" xr:uid="{2C3CBE4B-41D2-47D5-9559-8C7ADA55976B}"/>
    <cellStyle name="Millares 6 2 2 4 3 4" xfId="7841" xr:uid="{00000000-0005-0000-0000-00001C320000}"/>
    <cellStyle name="Millares 6 2 2 4 3 4 2" xfId="16594" xr:uid="{00000000-0005-0000-0000-00001D320000}"/>
    <cellStyle name="Millares 6 2 2 4 3 4 2 2" xfId="34099" xr:uid="{5FD66DDE-DEC3-41D1-8632-F45F074AF1D9}"/>
    <cellStyle name="Millares 6 2 2 4 3 4 3" xfId="25347" xr:uid="{881CABF3-80EB-48B2-93A4-32165AC6BAD3}"/>
    <cellStyle name="Millares 6 2 2 4 3 5" xfId="12218" xr:uid="{00000000-0005-0000-0000-00001E320000}"/>
    <cellStyle name="Millares 6 2 2 4 3 5 2" xfId="29723" xr:uid="{D1E23677-DD2C-4045-8A8C-B04DD1BEDD07}"/>
    <cellStyle name="Millares 6 2 2 4 3 6" xfId="20971" xr:uid="{743A79A3-D6A6-4195-A0B5-8FA7A9BBF21D}"/>
    <cellStyle name="Millares 6 2 2 4 4" xfId="4009" xr:uid="{00000000-0005-0000-0000-00001F320000}"/>
    <cellStyle name="Millares 6 2 2 4 4 2" xfId="6198" xr:uid="{00000000-0005-0000-0000-000020320000}"/>
    <cellStyle name="Millares 6 2 2 4 4 2 2" xfId="10575" xr:uid="{00000000-0005-0000-0000-000021320000}"/>
    <cellStyle name="Millares 6 2 2 4 4 2 2 2" xfId="19328" xr:uid="{00000000-0005-0000-0000-000022320000}"/>
    <cellStyle name="Millares 6 2 2 4 4 2 2 2 2" xfId="36833" xr:uid="{D9C5997A-BF0B-498B-AEE4-D2D25E38D7B6}"/>
    <cellStyle name="Millares 6 2 2 4 4 2 2 3" xfId="28081" xr:uid="{43EAC900-50B6-4810-9821-62E6B5869A44}"/>
    <cellStyle name="Millares 6 2 2 4 4 2 3" xfId="14952" xr:uid="{00000000-0005-0000-0000-000023320000}"/>
    <cellStyle name="Millares 6 2 2 4 4 2 3 2" xfId="32457" xr:uid="{0F201005-0813-4AE8-83B3-B0AC455B21FD}"/>
    <cellStyle name="Millares 6 2 2 4 4 2 4" xfId="23705" xr:uid="{24EC4ABE-EB4B-4EBB-88F6-F2AC223FC072}"/>
    <cellStyle name="Millares 6 2 2 4 4 3" xfId="8387" xr:uid="{00000000-0005-0000-0000-000024320000}"/>
    <cellStyle name="Millares 6 2 2 4 4 3 2" xfId="17140" xr:uid="{00000000-0005-0000-0000-000025320000}"/>
    <cellStyle name="Millares 6 2 2 4 4 3 2 2" xfId="34645" xr:uid="{4C3A7DA2-E347-44B4-B103-10D0D2FDF30F}"/>
    <cellStyle name="Millares 6 2 2 4 4 3 3" xfId="25893" xr:uid="{47899E08-FBB7-4A8B-8A0C-FAFC3614D2E1}"/>
    <cellStyle name="Millares 6 2 2 4 4 4" xfId="12764" xr:uid="{00000000-0005-0000-0000-000026320000}"/>
    <cellStyle name="Millares 6 2 2 4 4 4 2" xfId="30269" xr:uid="{29208CBF-6987-479A-B556-8129A062A84E}"/>
    <cellStyle name="Millares 6 2 2 4 4 5" xfId="21517" xr:uid="{5B9AD82A-8B6B-417B-973F-BB3E8447B164}"/>
    <cellStyle name="Millares 6 2 2 4 5" xfId="5104" xr:uid="{00000000-0005-0000-0000-000027320000}"/>
    <cellStyle name="Millares 6 2 2 4 5 2" xfId="9481" xr:uid="{00000000-0005-0000-0000-000028320000}"/>
    <cellStyle name="Millares 6 2 2 4 5 2 2" xfId="18234" xr:uid="{00000000-0005-0000-0000-000029320000}"/>
    <cellStyle name="Millares 6 2 2 4 5 2 2 2" xfId="35739" xr:uid="{34490173-7903-4E38-B4B3-42BC18AECB6A}"/>
    <cellStyle name="Millares 6 2 2 4 5 2 3" xfId="26987" xr:uid="{7D0C8C0D-B18D-45A9-BCFF-DF6172401730}"/>
    <cellStyle name="Millares 6 2 2 4 5 3" xfId="13858" xr:uid="{00000000-0005-0000-0000-00002A320000}"/>
    <cellStyle name="Millares 6 2 2 4 5 3 2" xfId="31363" xr:uid="{185C36D2-DB15-4652-8F3E-B20EC45B474F}"/>
    <cellStyle name="Millares 6 2 2 4 5 4" xfId="22611" xr:uid="{9FFDCBDC-4141-4443-A82A-E13556630072}"/>
    <cellStyle name="Millares 6 2 2 4 6" xfId="7293" xr:uid="{00000000-0005-0000-0000-00002B320000}"/>
    <cellStyle name="Millares 6 2 2 4 6 2" xfId="16046" xr:uid="{00000000-0005-0000-0000-00002C320000}"/>
    <cellStyle name="Millares 6 2 2 4 6 2 2" xfId="33551" xr:uid="{040E8DD9-DF30-4A04-A1DC-EFEA6508F03B}"/>
    <cellStyle name="Millares 6 2 2 4 6 3" xfId="24799" xr:uid="{77AA390E-16AC-45D0-9AC3-C21D19CA78EE}"/>
    <cellStyle name="Millares 6 2 2 4 7" xfId="11670" xr:uid="{00000000-0005-0000-0000-00002D320000}"/>
    <cellStyle name="Millares 6 2 2 4 7 2" xfId="29175" xr:uid="{FEBD614A-4651-4B20-904E-A72C14FDCB01}"/>
    <cellStyle name="Millares 6 2 2 4 8" xfId="20423" xr:uid="{8E208D6F-A731-45EC-90B0-E68D8D9696C6}"/>
    <cellStyle name="Millares 6 2 2 5" xfId="3132" xr:uid="{00000000-0005-0000-0000-00002E320000}"/>
    <cellStyle name="Millares 6 2 2 5 2" xfId="3686" xr:uid="{00000000-0005-0000-0000-00002F320000}"/>
    <cellStyle name="Millares 6 2 2 5 2 2" xfId="4782" xr:uid="{00000000-0005-0000-0000-000030320000}"/>
    <cellStyle name="Millares 6 2 2 5 2 2 2" xfId="6971" xr:uid="{00000000-0005-0000-0000-000031320000}"/>
    <cellStyle name="Millares 6 2 2 5 2 2 2 2" xfId="11348" xr:uid="{00000000-0005-0000-0000-000032320000}"/>
    <cellStyle name="Millares 6 2 2 5 2 2 2 2 2" xfId="20101" xr:uid="{00000000-0005-0000-0000-000033320000}"/>
    <cellStyle name="Millares 6 2 2 5 2 2 2 2 2 2" xfId="37606" xr:uid="{E4A531D0-9B92-424E-BC39-162DE6521402}"/>
    <cellStyle name="Millares 6 2 2 5 2 2 2 2 3" xfId="28854" xr:uid="{FDE1A08D-269C-44B6-8F55-A08526772EC6}"/>
    <cellStyle name="Millares 6 2 2 5 2 2 2 3" xfId="15725" xr:uid="{00000000-0005-0000-0000-000034320000}"/>
    <cellStyle name="Millares 6 2 2 5 2 2 2 3 2" xfId="33230" xr:uid="{788764C3-1812-4E67-88BD-3F6BC5802734}"/>
    <cellStyle name="Millares 6 2 2 5 2 2 2 4" xfId="24478" xr:uid="{8D45B8FC-03E4-4262-9C50-377FC4B1C01A}"/>
    <cellStyle name="Millares 6 2 2 5 2 2 3" xfId="9160" xr:uid="{00000000-0005-0000-0000-000035320000}"/>
    <cellStyle name="Millares 6 2 2 5 2 2 3 2" xfId="17913" xr:uid="{00000000-0005-0000-0000-000036320000}"/>
    <cellStyle name="Millares 6 2 2 5 2 2 3 2 2" xfId="35418" xr:uid="{1A142237-6B43-4E60-888B-70132B02EA21}"/>
    <cellStyle name="Millares 6 2 2 5 2 2 3 3" xfId="26666" xr:uid="{ACB10C44-00C6-4AB8-8770-6578421A7C0C}"/>
    <cellStyle name="Millares 6 2 2 5 2 2 4" xfId="13537" xr:uid="{00000000-0005-0000-0000-000037320000}"/>
    <cellStyle name="Millares 6 2 2 5 2 2 4 2" xfId="31042" xr:uid="{1159932D-ABBB-4C9C-B7C8-9E94A7367A34}"/>
    <cellStyle name="Millares 6 2 2 5 2 2 5" xfId="22290" xr:uid="{E5EA657F-A8D0-49A3-ACDE-B54502DD184D}"/>
    <cellStyle name="Millares 6 2 2 5 2 3" xfId="5877" xr:uid="{00000000-0005-0000-0000-000038320000}"/>
    <cellStyle name="Millares 6 2 2 5 2 3 2" xfId="10254" xr:uid="{00000000-0005-0000-0000-000039320000}"/>
    <cellStyle name="Millares 6 2 2 5 2 3 2 2" xfId="19007" xr:uid="{00000000-0005-0000-0000-00003A320000}"/>
    <cellStyle name="Millares 6 2 2 5 2 3 2 2 2" xfId="36512" xr:uid="{632A7778-151C-40D0-946A-98F035567E4D}"/>
    <cellStyle name="Millares 6 2 2 5 2 3 2 3" xfId="27760" xr:uid="{B8390848-9263-44BD-B9D5-891244ACB336}"/>
    <cellStyle name="Millares 6 2 2 5 2 3 3" xfId="14631" xr:uid="{00000000-0005-0000-0000-00003B320000}"/>
    <cellStyle name="Millares 6 2 2 5 2 3 3 2" xfId="32136" xr:uid="{6D84AF37-F5FD-4C02-A73E-D5F4D7167FB0}"/>
    <cellStyle name="Millares 6 2 2 5 2 3 4" xfId="23384" xr:uid="{9CACA9FA-F58A-4E79-891C-E875F9E03A9E}"/>
    <cellStyle name="Millares 6 2 2 5 2 4" xfId="8066" xr:uid="{00000000-0005-0000-0000-00003C320000}"/>
    <cellStyle name="Millares 6 2 2 5 2 4 2" xfId="16819" xr:uid="{00000000-0005-0000-0000-00003D320000}"/>
    <cellStyle name="Millares 6 2 2 5 2 4 2 2" xfId="34324" xr:uid="{4A3C7803-C540-4003-AB05-967FE44811D6}"/>
    <cellStyle name="Millares 6 2 2 5 2 4 3" xfId="25572" xr:uid="{1A611BBB-04D9-4CBC-9C52-8558217C9E5A}"/>
    <cellStyle name="Millares 6 2 2 5 2 5" xfId="12443" xr:uid="{00000000-0005-0000-0000-00003E320000}"/>
    <cellStyle name="Millares 6 2 2 5 2 5 2" xfId="29948" xr:uid="{F1205F3A-79AA-4951-9C47-7425B20C1F06}"/>
    <cellStyle name="Millares 6 2 2 5 2 6" xfId="21196" xr:uid="{F404B230-3558-482A-8AFC-6B94C15D23AD}"/>
    <cellStyle name="Millares 6 2 2 5 3" xfId="4234" xr:uid="{00000000-0005-0000-0000-00003F320000}"/>
    <cellStyle name="Millares 6 2 2 5 3 2" xfId="6423" xr:uid="{00000000-0005-0000-0000-000040320000}"/>
    <cellStyle name="Millares 6 2 2 5 3 2 2" xfId="10800" xr:uid="{00000000-0005-0000-0000-000041320000}"/>
    <cellStyle name="Millares 6 2 2 5 3 2 2 2" xfId="19553" xr:uid="{00000000-0005-0000-0000-000042320000}"/>
    <cellStyle name="Millares 6 2 2 5 3 2 2 2 2" xfId="37058" xr:uid="{81A98358-E32B-4BBD-A4F0-C402AA9D9D64}"/>
    <cellStyle name="Millares 6 2 2 5 3 2 2 3" xfId="28306" xr:uid="{58E79590-8D5F-45B5-9492-07838B7EC900}"/>
    <cellStyle name="Millares 6 2 2 5 3 2 3" xfId="15177" xr:uid="{00000000-0005-0000-0000-000043320000}"/>
    <cellStyle name="Millares 6 2 2 5 3 2 3 2" xfId="32682" xr:uid="{0A3FFD27-1F41-4061-AC31-128319701C6C}"/>
    <cellStyle name="Millares 6 2 2 5 3 2 4" xfId="23930" xr:uid="{3CD8B5EF-BFAC-46AC-A819-3EB481BF4054}"/>
    <cellStyle name="Millares 6 2 2 5 3 3" xfId="8612" xr:uid="{00000000-0005-0000-0000-000044320000}"/>
    <cellStyle name="Millares 6 2 2 5 3 3 2" xfId="17365" xr:uid="{00000000-0005-0000-0000-000045320000}"/>
    <cellStyle name="Millares 6 2 2 5 3 3 2 2" xfId="34870" xr:uid="{66CEB0CB-02A0-4C5A-936E-125DA53C9718}"/>
    <cellStyle name="Millares 6 2 2 5 3 3 3" xfId="26118" xr:uid="{1AC8BBCF-45BC-4879-A6B1-C28D49E6939A}"/>
    <cellStyle name="Millares 6 2 2 5 3 4" xfId="12989" xr:uid="{00000000-0005-0000-0000-000046320000}"/>
    <cellStyle name="Millares 6 2 2 5 3 4 2" xfId="30494" xr:uid="{E19BA11A-2E71-451E-BD5C-C2E6519749FE}"/>
    <cellStyle name="Millares 6 2 2 5 3 5" xfId="21742" xr:uid="{08D7D68F-57E5-48CF-A957-9665C8D5E50B}"/>
    <cellStyle name="Millares 6 2 2 5 4" xfId="5329" xr:uid="{00000000-0005-0000-0000-000047320000}"/>
    <cellStyle name="Millares 6 2 2 5 4 2" xfId="9706" xr:uid="{00000000-0005-0000-0000-000048320000}"/>
    <cellStyle name="Millares 6 2 2 5 4 2 2" xfId="18459" xr:uid="{00000000-0005-0000-0000-000049320000}"/>
    <cellStyle name="Millares 6 2 2 5 4 2 2 2" xfId="35964" xr:uid="{72453FDB-E8AC-4B88-BD89-AF1E562350DE}"/>
    <cellStyle name="Millares 6 2 2 5 4 2 3" xfId="27212" xr:uid="{3B695D10-2FDD-42B9-86CC-B008D7BC5E13}"/>
    <cellStyle name="Millares 6 2 2 5 4 3" xfId="14083" xr:uid="{00000000-0005-0000-0000-00004A320000}"/>
    <cellStyle name="Millares 6 2 2 5 4 3 2" xfId="31588" xr:uid="{569756DB-3C0B-49DC-BF63-43441A3EB338}"/>
    <cellStyle name="Millares 6 2 2 5 4 4" xfId="22836" xr:uid="{BDC9545B-A39D-461F-99EA-4FD1B8F05F69}"/>
    <cellStyle name="Millares 6 2 2 5 5" xfId="7518" xr:uid="{00000000-0005-0000-0000-00004B320000}"/>
    <cellStyle name="Millares 6 2 2 5 5 2" xfId="16271" xr:uid="{00000000-0005-0000-0000-00004C320000}"/>
    <cellStyle name="Millares 6 2 2 5 5 2 2" xfId="33776" xr:uid="{C035C8DC-93B1-45EF-9201-00194CFF2781}"/>
    <cellStyle name="Millares 6 2 2 5 5 3" xfId="25024" xr:uid="{56AE057D-2DC5-4862-9868-321E9E0F967B}"/>
    <cellStyle name="Millares 6 2 2 5 6" xfId="11895" xr:uid="{00000000-0005-0000-0000-00004D320000}"/>
    <cellStyle name="Millares 6 2 2 5 6 2" xfId="29400" xr:uid="{ACA19C2A-F3C9-4F3F-8369-CE0FBD2D86BE}"/>
    <cellStyle name="Millares 6 2 2 5 7" xfId="20648" xr:uid="{CD7B371E-F6AC-4035-A3FF-8F8B5B0F4466}"/>
    <cellStyle name="Millares 6 2 2 6" xfId="3411" xr:uid="{00000000-0005-0000-0000-00004E320000}"/>
    <cellStyle name="Millares 6 2 2 6 2" xfId="4508" xr:uid="{00000000-0005-0000-0000-00004F320000}"/>
    <cellStyle name="Millares 6 2 2 6 2 2" xfId="6697" xr:uid="{00000000-0005-0000-0000-000050320000}"/>
    <cellStyle name="Millares 6 2 2 6 2 2 2" xfId="11074" xr:uid="{00000000-0005-0000-0000-000051320000}"/>
    <cellStyle name="Millares 6 2 2 6 2 2 2 2" xfId="19827" xr:uid="{00000000-0005-0000-0000-000052320000}"/>
    <cellStyle name="Millares 6 2 2 6 2 2 2 2 2" xfId="37332" xr:uid="{96ADF430-D410-43A8-9EAF-7F22274CC854}"/>
    <cellStyle name="Millares 6 2 2 6 2 2 2 3" xfId="28580" xr:uid="{A020B7DD-9687-4FF5-8AA9-031A2859B01A}"/>
    <cellStyle name="Millares 6 2 2 6 2 2 3" xfId="15451" xr:uid="{00000000-0005-0000-0000-000053320000}"/>
    <cellStyle name="Millares 6 2 2 6 2 2 3 2" xfId="32956" xr:uid="{9CD6FB5E-3271-4447-9246-2FB2232B7023}"/>
    <cellStyle name="Millares 6 2 2 6 2 2 4" xfId="24204" xr:uid="{98B7FE62-A547-473F-AE72-03F6E2F6861B}"/>
    <cellStyle name="Millares 6 2 2 6 2 3" xfId="8886" xr:uid="{00000000-0005-0000-0000-000054320000}"/>
    <cellStyle name="Millares 6 2 2 6 2 3 2" xfId="17639" xr:uid="{00000000-0005-0000-0000-000055320000}"/>
    <cellStyle name="Millares 6 2 2 6 2 3 2 2" xfId="35144" xr:uid="{AA16DB5F-D912-45CB-AA4C-DE0AFF491982}"/>
    <cellStyle name="Millares 6 2 2 6 2 3 3" xfId="26392" xr:uid="{D823B87E-68D9-4ABF-A987-18B049080DA1}"/>
    <cellStyle name="Millares 6 2 2 6 2 4" xfId="13263" xr:uid="{00000000-0005-0000-0000-000056320000}"/>
    <cellStyle name="Millares 6 2 2 6 2 4 2" xfId="30768" xr:uid="{E5AF7C1F-B95F-4DF4-B556-40C915638C57}"/>
    <cellStyle name="Millares 6 2 2 6 2 5" xfId="22016" xr:uid="{59E5D8B0-5C52-46C8-BAA5-5A4A7CFE11FD}"/>
    <cellStyle name="Millares 6 2 2 6 3" xfId="5603" xr:uid="{00000000-0005-0000-0000-000057320000}"/>
    <cellStyle name="Millares 6 2 2 6 3 2" xfId="9980" xr:uid="{00000000-0005-0000-0000-000058320000}"/>
    <cellStyle name="Millares 6 2 2 6 3 2 2" xfId="18733" xr:uid="{00000000-0005-0000-0000-000059320000}"/>
    <cellStyle name="Millares 6 2 2 6 3 2 2 2" xfId="36238" xr:uid="{49F1C031-D548-4189-AA9B-1E0EA78B8CDA}"/>
    <cellStyle name="Millares 6 2 2 6 3 2 3" xfId="27486" xr:uid="{508DA7C1-9B77-41FF-A9A9-8D49A4527518}"/>
    <cellStyle name="Millares 6 2 2 6 3 3" xfId="14357" xr:uid="{00000000-0005-0000-0000-00005A320000}"/>
    <cellStyle name="Millares 6 2 2 6 3 3 2" xfId="31862" xr:uid="{624A4758-1A07-4367-B99D-8561E314F172}"/>
    <cellStyle name="Millares 6 2 2 6 3 4" xfId="23110" xr:uid="{C02813E8-CD63-4774-8F38-5F0ADA8F6231}"/>
    <cellStyle name="Millares 6 2 2 6 4" xfId="7792" xr:uid="{00000000-0005-0000-0000-00005B320000}"/>
    <cellStyle name="Millares 6 2 2 6 4 2" xfId="16545" xr:uid="{00000000-0005-0000-0000-00005C320000}"/>
    <cellStyle name="Millares 6 2 2 6 4 2 2" xfId="34050" xr:uid="{6B1FF852-05AD-4A2A-B69C-0252DD335679}"/>
    <cellStyle name="Millares 6 2 2 6 4 3" xfId="25298" xr:uid="{61A9520A-2038-4B5F-BC6D-0CCC4689F45C}"/>
    <cellStyle name="Millares 6 2 2 6 5" xfId="12169" xr:uid="{00000000-0005-0000-0000-00005D320000}"/>
    <cellStyle name="Millares 6 2 2 6 5 2" xfId="29674" xr:uid="{53433BEB-D695-4F36-A476-9887AF9DA3EC}"/>
    <cellStyle name="Millares 6 2 2 6 6" xfId="20922" xr:uid="{D76CC6BC-00BD-4E3F-8214-D3E0AE6932EB}"/>
    <cellStyle name="Millares 6 2 2 7" xfId="3961" xr:uid="{00000000-0005-0000-0000-00005E320000}"/>
    <cellStyle name="Millares 6 2 2 7 2" xfId="6150" xr:uid="{00000000-0005-0000-0000-00005F320000}"/>
    <cellStyle name="Millares 6 2 2 7 2 2" xfId="10527" xr:uid="{00000000-0005-0000-0000-000060320000}"/>
    <cellStyle name="Millares 6 2 2 7 2 2 2" xfId="19280" xr:uid="{00000000-0005-0000-0000-000061320000}"/>
    <cellStyle name="Millares 6 2 2 7 2 2 2 2" xfId="36785" xr:uid="{D648301B-E0BB-4A1F-8FAA-62058FCFFAC1}"/>
    <cellStyle name="Millares 6 2 2 7 2 2 3" xfId="28033" xr:uid="{D3C54565-59CC-43E9-9414-C211548B89FB}"/>
    <cellStyle name="Millares 6 2 2 7 2 3" xfId="14904" xr:uid="{00000000-0005-0000-0000-000062320000}"/>
    <cellStyle name="Millares 6 2 2 7 2 3 2" xfId="32409" xr:uid="{87D21452-9B4B-4A16-BEF0-7379AD72C4D5}"/>
    <cellStyle name="Millares 6 2 2 7 2 4" xfId="23657" xr:uid="{8349F567-852C-464D-B352-7D5A7B04F916}"/>
    <cellStyle name="Millares 6 2 2 7 3" xfId="8339" xr:uid="{00000000-0005-0000-0000-000063320000}"/>
    <cellStyle name="Millares 6 2 2 7 3 2" xfId="17092" xr:uid="{00000000-0005-0000-0000-000064320000}"/>
    <cellStyle name="Millares 6 2 2 7 3 2 2" xfId="34597" xr:uid="{529C5158-22B2-4E14-BAEE-DB11DB056D31}"/>
    <cellStyle name="Millares 6 2 2 7 3 3" xfId="25845" xr:uid="{2E1E96B4-25D6-4D43-9CD7-08F3665F0E3B}"/>
    <cellStyle name="Millares 6 2 2 7 4" xfId="12716" xr:uid="{00000000-0005-0000-0000-000065320000}"/>
    <cellStyle name="Millares 6 2 2 7 4 2" xfId="30221" xr:uid="{9B2B59D1-5589-499E-856F-EC8F256E8DE8}"/>
    <cellStyle name="Millares 6 2 2 7 5" xfId="21469" xr:uid="{97483CB7-A2C6-4032-B3EE-2B3A5A708F29}"/>
    <cellStyle name="Millares 6 2 2 8" xfId="5056" xr:uid="{00000000-0005-0000-0000-000066320000}"/>
    <cellStyle name="Millares 6 2 2 8 2" xfId="9433" xr:uid="{00000000-0005-0000-0000-000067320000}"/>
    <cellStyle name="Millares 6 2 2 8 2 2" xfId="18186" xr:uid="{00000000-0005-0000-0000-000068320000}"/>
    <cellStyle name="Millares 6 2 2 8 2 2 2" xfId="35691" xr:uid="{12D21057-D58A-46AD-B3DA-E5AB931AF705}"/>
    <cellStyle name="Millares 6 2 2 8 2 3" xfId="26939" xr:uid="{46366818-4326-48CF-A9A6-FE404278ECF3}"/>
    <cellStyle name="Millares 6 2 2 8 3" xfId="13810" xr:uid="{00000000-0005-0000-0000-000069320000}"/>
    <cellStyle name="Millares 6 2 2 8 3 2" xfId="31315" xr:uid="{8C5F211E-15B8-4D98-9ABA-2BDC2459D6DF}"/>
    <cellStyle name="Millares 6 2 2 8 4" xfId="22563" xr:uid="{65DF0B57-C1AB-422C-9BE4-45265E7AE438}"/>
    <cellStyle name="Millares 6 2 2 9" xfId="7245" xr:uid="{00000000-0005-0000-0000-00006A320000}"/>
    <cellStyle name="Millares 6 2 2 9 2" xfId="15998" xr:uid="{00000000-0005-0000-0000-00006B320000}"/>
    <cellStyle name="Millares 6 2 2 9 2 2" xfId="33503" xr:uid="{4D78D500-A5F2-43B1-A450-900EA70E044C}"/>
    <cellStyle name="Millares 6 2 2 9 3" xfId="24751" xr:uid="{EBD13BCD-DA44-4F8E-86A9-BFAA6316095F}"/>
    <cellStyle name="Millares 6 2 3" xfId="2960" xr:uid="{00000000-0005-0000-0000-00006C320000}"/>
    <cellStyle name="Millares 6 2 3 2" xfId="3072" xr:uid="{00000000-0005-0000-0000-00006D320000}"/>
    <cellStyle name="Millares 6 2 3 2 2" xfId="3348" xr:uid="{00000000-0005-0000-0000-00006E320000}"/>
    <cellStyle name="Millares 6 2 3 2 2 2" xfId="3901" xr:uid="{00000000-0005-0000-0000-00006F320000}"/>
    <cellStyle name="Millares 6 2 3 2 2 2 2" xfId="4997" xr:uid="{00000000-0005-0000-0000-000070320000}"/>
    <cellStyle name="Millares 6 2 3 2 2 2 2 2" xfId="7186" xr:uid="{00000000-0005-0000-0000-000071320000}"/>
    <cellStyle name="Millares 6 2 3 2 2 2 2 2 2" xfId="11563" xr:uid="{00000000-0005-0000-0000-000072320000}"/>
    <cellStyle name="Millares 6 2 3 2 2 2 2 2 2 2" xfId="20316" xr:uid="{00000000-0005-0000-0000-000073320000}"/>
    <cellStyle name="Millares 6 2 3 2 2 2 2 2 2 2 2" xfId="37821" xr:uid="{2375AD51-FA5E-426C-93E1-BF58ED345810}"/>
    <cellStyle name="Millares 6 2 3 2 2 2 2 2 2 3" xfId="29069" xr:uid="{05BC6FCF-E371-4C04-9A5D-1E9766D372C6}"/>
    <cellStyle name="Millares 6 2 3 2 2 2 2 2 3" xfId="15940" xr:uid="{00000000-0005-0000-0000-000074320000}"/>
    <cellStyle name="Millares 6 2 3 2 2 2 2 2 3 2" xfId="33445" xr:uid="{04A9DFF1-86DB-47C3-87A0-1FD97EF578D2}"/>
    <cellStyle name="Millares 6 2 3 2 2 2 2 2 4" xfId="24693" xr:uid="{B57FF5DD-BBFB-4052-A0BF-09B244F6D525}"/>
    <cellStyle name="Millares 6 2 3 2 2 2 2 3" xfId="9375" xr:uid="{00000000-0005-0000-0000-000075320000}"/>
    <cellStyle name="Millares 6 2 3 2 2 2 2 3 2" xfId="18128" xr:uid="{00000000-0005-0000-0000-000076320000}"/>
    <cellStyle name="Millares 6 2 3 2 2 2 2 3 2 2" xfId="35633" xr:uid="{8B61786F-41C1-43B1-8992-A40439009A0D}"/>
    <cellStyle name="Millares 6 2 3 2 2 2 2 3 3" xfId="26881" xr:uid="{0540D58B-1C79-4F92-A2C0-6F4CAC22A1D8}"/>
    <cellStyle name="Millares 6 2 3 2 2 2 2 4" xfId="13752" xr:uid="{00000000-0005-0000-0000-000077320000}"/>
    <cellStyle name="Millares 6 2 3 2 2 2 2 4 2" xfId="31257" xr:uid="{D58C369C-B198-4DFE-BC0F-7E9F76EC7618}"/>
    <cellStyle name="Millares 6 2 3 2 2 2 2 5" xfId="22505" xr:uid="{BFCD4482-0635-4526-9447-F03F27F6556B}"/>
    <cellStyle name="Millares 6 2 3 2 2 2 3" xfId="6092" xr:uid="{00000000-0005-0000-0000-000078320000}"/>
    <cellStyle name="Millares 6 2 3 2 2 2 3 2" xfId="10469" xr:uid="{00000000-0005-0000-0000-000079320000}"/>
    <cellStyle name="Millares 6 2 3 2 2 2 3 2 2" xfId="19222" xr:uid="{00000000-0005-0000-0000-00007A320000}"/>
    <cellStyle name="Millares 6 2 3 2 2 2 3 2 2 2" xfId="36727" xr:uid="{3EB0036E-0F2B-410F-87E9-D3B71B19F17A}"/>
    <cellStyle name="Millares 6 2 3 2 2 2 3 2 3" xfId="27975" xr:uid="{6A2C265B-DEFF-44BA-8F1A-EC2AA1F59894}"/>
    <cellStyle name="Millares 6 2 3 2 2 2 3 3" xfId="14846" xr:uid="{00000000-0005-0000-0000-00007B320000}"/>
    <cellStyle name="Millares 6 2 3 2 2 2 3 3 2" xfId="32351" xr:uid="{13D63F22-7400-4294-A6EB-CEB04826F15D}"/>
    <cellStyle name="Millares 6 2 3 2 2 2 3 4" xfId="23599" xr:uid="{28783752-ED0C-4633-AA6D-FA3F8FDCF616}"/>
    <cellStyle name="Millares 6 2 3 2 2 2 4" xfId="8281" xr:uid="{00000000-0005-0000-0000-00007C320000}"/>
    <cellStyle name="Millares 6 2 3 2 2 2 4 2" xfId="17034" xr:uid="{00000000-0005-0000-0000-00007D320000}"/>
    <cellStyle name="Millares 6 2 3 2 2 2 4 2 2" xfId="34539" xr:uid="{BCF9ED56-4FB5-4A29-8FE4-513C9CCA021C}"/>
    <cellStyle name="Millares 6 2 3 2 2 2 4 3" xfId="25787" xr:uid="{64A98A69-A7C4-436D-BED5-E7B29031AFC3}"/>
    <cellStyle name="Millares 6 2 3 2 2 2 5" xfId="12658" xr:uid="{00000000-0005-0000-0000-00007E320000}"/>
    <cellStyle name="Millares 6 2 3 2 2 2 5 2" xfId="30163" xr:uid="{D8CCBB67-9A22-4C05-A595-B1C635F2BF31}"/>
    <cellStyle name="Millares 6 2 3 2 2 2 6" xfId="21411" xr:uid="{4BFF0E20-8975-4493-8654-84BE386D6493}"/>
    <cellStyle name="Millares 6 2 3 2 2 3" xfId="4449" xr:uid="{00000000-0005-0000-0000-00007F320000}"/>
    <cellStyle name="Millares 6 2 3 2 2 3 2" xfId="6638" xr:uid="{00000000-0005-0000-0000-000080320000}"/>
    <cellStyle name="Millares 6 2 3 2 2 3 2 2" xfId="11015" xr:uid="{00000000-0005-0000-0000-000081320000}"/>
    <cellStyle name="Millares 6 2 3 2 2 3 2 2 2" xfId="19768" xr:uid="{00000000-0005-0000-0000-000082320000}"/>
    <cellStyle name="Millares 6 2 3 2 2 3 2 2 2 2" xfId="37273" xr:uid="{94F48855-45EB-43A8-A7B2-1C1705B7E7D3}"/>
    <cellStyle name="Millares 6 2 3 2 2 3 2 2 3" xfId="28521" xr:uid="{44BF1E6E-09DA-4950-848D-68F8A7A48659}"/>
    <cellStyle name="Millares 6 2 3 2 2 3 2 3" xfId="15392" xr:uid="{00000000-0005-0000-0000-000083320000}"/>
    <cellStyle name="Millares 6 2 3 2 2 3 2 3 2" xfId="32897" xr:uid="{9F1BB63B-64BB-43F0-B390-B0B61A143028}"/>
    <cellStyle name="Millares 6 2 3 2 2 3 2 4" xfId="24145" xr:uid="{4B0420F9-A30F-4199-B350-4C568B18DB67}"/>
    <cellStyle name="Millares 6 2 3 2 2 3 3" xfId="8827" xr:uid="{00000000-0005-0000-0000-000084320000}"/>
    <cellStyle name="Millares 6 2 3 2 2 3 3 2" xfId="17580" xr:uid="{00000000-0005-0000-0000-000085320000}"/>
    <cellStyle name="Millares 6 2 3 2 2 3 3 2 2" xfId="35085" xr:uid="{884B5BA7-8EC7-42B3-A86A-5270605CF0F2}"/>
    <cellStyle name="Millares 6 2 3 2 2 3 3 3" xfId="26333" xr:uid="{8DFE10EE-F7CD-4DFD-86C9-7BFEB1814AAF}"/>
    <cellStyle name="Millares 6 2 3 2 2 3 4" xfId="13204" xr:uid="{00000000-0005-0000-0000-000086320000}"/>
    <cellStyle name="Millares 6 2 3 2 2 3 4 2" xfId="30709" xr:uid="{4EB5DC4D-BAA7-4120-BEEE-1E412E08B8B8}"/>
    <cellStyle name="Millares 6 2 3 2 2 3 5" xfId="21957" xr:uid="{8F15D977-2172-483F-879C-6E9ED79172C2}"/>
    <cellStyle name="Millares 6 2 3 2 2 4" xfId="5544" xr:uid="{00000000-0005-0000-0000-000087320000}"/>
    <cellStyle name="Millares 6 2 3 2 2 4 2" xfId="9921" xr:uid="{00000000-0005-0000-0000-000088320000}"/>
    <cellStyle name="Millares 6 2 3 2 2 4 2 2" xfId="18674" xr:uid="{00000000-0005-0000-0000-000089320000}"/>
    <cellStyle name="Millares 6 2 3 2 2 4 2 2 2" xfId="36179" xr:uid="{F38BE69D-FDD7-489C-ADC3-722C77BED25C}"/>
    <cellStyle name="Millares 6 2 3 2 2 4 2 3" xfId="27427" xr:uid="{F1E577AF-60D8-4CF7-A258-5D2444590FEB}"/>
    <cellStyle name="Millares 6 2 3 2 2 4 3" xfId="14298" xr:uid="{00000000-0005-0000-0000-00008A320000}"/>
    <cellStyle name="Millares 6 2 3 2 2 4 3 2" xfId="31803" xr:uid="{720A6DC7-82F5-44D0-A064-8AE39BDEAB31}"/>
    <cellStyle name="Millares 6 2 3 2 2 4 4" xfId="23051" xr:uid="{53DC7F79-B149-4458-B062-FAF51982F758}"/>
    <cellStyle name="Millares 6 2 3 2 2 5" xfId="7733" xr:uid="{00000000-0005-0000-0000-00008B320000}"/>
    <cellStyle name="Millares 6 2 3 2 2 5 2" xfId="16486" xr:uid="{00000000-0005-0000-0000-00008C320000}"/>
    <cellStyle name="Millares 6 2 3 2 2 5 2 2" xfId="33991" xr:uid="{37ADDBC5-86A7-4C05-86DA-A9372BCC900D}"/>
    <cellStyle name="Millares 6 2 3 2 2 5 3" xfId="25239" xr:uid="{6C494F65-C956-430C-9090-4089E8C5E5B1}"/>
    <cellStyle name="Millares 6 2 3 2 2 6" xfId="12110" xr:uid="{00000000-0005-0000-0000-00008D320000}"/>
    <cellStyle name="Millares 6 2 3 2 2 6 2" xfId="29615" xr:uid="{401267F4-23E5-4180-B864-2148426488D0}"/>
    <cellStyle name="Millares 6 2 3 2 2 7" xfId="20863" xr:uid="{F24CB836-ED2E-4128-BDB8-D325FA890FDB}"/>
    <cellStyle name="Millares 6 2 3 2 3" xfId="3627" xr:uid="{00000000-0005-0000-0000-00008E320000}"/>
    <cellStyle name="Millares 6 2 3 2 3 2" xfId="4723" xr:uid="{00000000-0005-0000-0000-00008F320000}"/>
    <cellStyle name="Millares 6 2 3 2 3 2 2" xfId="6912" xr:uid="{00000000-0005-0000-0000-000090320000}"/>
    <cellStyle name="Millares 6 2 3 2 3 2 2 2" xfId="11289" xr:uid="{00000000-0005-0000-0000-000091320000}"/>
    <cellStyle name="Millares 6 2 3 2 3 2 2 2 2" xfId="20042" xr:uid="{00000000-0005-0000-0000-000092320000}"/>
    <cellStyle name="Millares 6 2 3 2 3 2 2 2 2 2" xfId="37547" xr:uid="{FC0F800C-404A-4DCA-AD38-7EA328CF3306}"/>
    <cellStyle name="Millares 6 2 3 2 3 2 2 2 3" xfId="28795" xr:uid="{0A3F54F2-E798-4553-B485-661F27F8A247}"/>
    <cellStyle name="Millares 6 2 3 2 3 2 2 3" xfId="15666" xr:uid="{00000000-0005-0000-0000-000093320000}"/>
    <cellStyle name="Millares 6 2 3 2 3 2 2 3 2" xfId="33171" xr:uid="{39332118-ADB2-4571-86EA-25F64B8803EB}"/>
    <cellStyle name="Millares 6 2 3 2 3 2 2 4" xfId="24419" xr:uid="{C78DF910-C395-4CEA-8B9F-2BEBFC86FB4C}"/>
    <cellStyle name="Millares 6 2 3 2 3 2 3" xfId="9101" xr:uid="{00000000-0005-0000-0000-000094320000}"/>
    <cellStyle name="Millares 6 2 3 2 3 2 3 2" xfId="17854" xr:uid="{00000000-0005-0000-0000-000095320000}"/>
    <cellStyle name="Millares 6 2 3 2 3 2 3 2 2" xfId="35359" xr:uid="{90F869A4-4C10-46DD-8B31-5642BE687D3F}"/>
    <cellStyle name="Millares 6 2 3 2 3 2 3 3" xfId="26607" xr:uid="{9F810F2E-51D9-4114-BF26-B3CB0DEEE273}"/>
    <cellStyle name="Millares 6 2 3 2 3 2 4" xfId="13478" xr:uid="{00000000-0005-0000-0000-000096320000}"/>
    <cellStyle name="Millares 6 2 3 2 3 2 4 2" xfId="30983" xr:uid="{A84B4499-1466-407B-918E-5D4D1CE51986}"/>
    <cellStyle name="Millares 6 2 3 2 3 2 5" xfId="22231" xr:uid="{23FC5DD9-31FF-4F03-A7F0-23F17D1E12A7}"/>
    <cellStyle name="Millares 6 2 3 2 3 3" xfId="5818" xr:uid="{00000000-0005-0000-0000-000097320000}"/>
    <cellStyle name="Millares 6 2 3 2 3 3 2" xfId="10195" xr:uid="{00000000-0005-0000-0000-000098320000}"/>
    <cellStyle name="Millares 6 2 3 2 3 3 2 2" xfId="18948" xr:uid="{00000000-0005-0000-0000-000099320000}"/>
    <cellStyle name="Millares 6 2 3 2 3 3 2 2 2" xfId="36453" xr:uid="{94122816-37BB-4693-829A-B29ECB5DF69E}"/>
    <cellStyle name="Millares 6 2 3 2 3 3 2 3" xfId="27701" xr:uid="{071E780D-CDA0-49DE-8FD9-03AAF8D82CB7}"/>
    <cellStyle name="Millares 6 2 3 2 3 3 3" xfId="14572" xr:uid="{00000000-0005-0000-0000-00009A320000}"/>
    <cellStyle name="Millares 6 2 3 2 3 3 3 2" xfId="32077" xr:uid="{4FD4EC7A-CAE6-4404-B353-4A5C8CE9E7F7}"/>
    <cellStyle name="Millares 6 2 3 2 3 3 4" xfId="23325" xr:uid="{19943E3B-5D22-43A2-BC0C-0053C2F8C8E4}"/>
    <cellStyle name="Millares 6 2 3 2 3 4" xfId="8007" xr:uid="{00000000-0005-0000-0000-00009B320000}"/>
    <cellStyle name="Millares 6 2 3 2 3 4 2" xfId="16760" xr:uid="{00000000-0005-0000-0000-00009C320000}"/>
    <cellStyle name="Millares 6 2 3 2 3 4 2 2" xfId="34265" xr:uid="{C86D6AA9-30E4-43F8-ACF6-DF7C632269D2}"/>
    <cellStyle name="Millares 6 2 3 2 3 4 3" xfId="25513" xr:uid="{990263E3-88AE-4E6B-9AA5-D95663E670F0}"/>
    <cellStyle name="Millares 6 2 3 2 3 5" xfId="12384" xr:uid="{00000000-0005-0000-0000-00009D320000}"/>
    <cellStyle name="Millares 6 2 3 2 3 5 2" xfId="29889" xr:uid="{4CF744E6-1B76-4AE8-8400-CD34F354B550}"/>
    <cellStyle name="Millares 6 2 3 2 3 6" xfId="21137" xr:uid="{34D42AC9-D4E8-457D-99C5-EF2D441261B6}"/>
    <cellStyle name="Millares 6 2 3 2 4" xfId="4175" xr:uid="{00000000-0005-0000-0000-00009E320000}"/>
    <cellStyle name="Millares 6 2 3 2 4 2" xfId="6364" xr:uid="{00000000-0005-0000-0000-00009F320000}"/>
    <cellStyle name="Millares 6 2 3 2 4 2 2" xfId="10741" xr:uid="{00000000-0005-0000-0000-0000A0320000}"/>
    <cellStyle name="Millares 6 2 3 2 4 2 2 2" xfId="19494" xr:uid="{00000000-0005-0000-0000-0000A1320000}"/>
    <cellStyle name="Millares 6 2 3 2 4 2 2 2 2" xfId="36999" xr:uid="{3F07DB8D-1E1E-4F40-9F11-F0D73FFB018C}"/>
    <cellStyle name="Millares 6 2 3 2 4 2 2 3" xfId="28247" xr:uid="{988BB961-A297-4921-B91A-E99D65B8B137}"/>
    <cellStyle name="Millares 6 2 3 2 4 2 3" xfId="15118" xr:uid="{00000000-0005-0000-0000-0000A2320000}"/>
    <cellStyle name="Millares 6 2 3 2 4 2 3 2" xfId="32623" xr:uid="{643E7C91-28A9-4F7D-A0FB-7EC2976946EB}"/>
    <cellStyle name="Millares 6 2 3 2 4 2 4" xfId="23871" xr:uid="{8EBD9A2C-0267-41F0-A028-660E42F9FFBF}"/>
    <cellStyle name="Millares 6 2 3 2 4 3" xfId="8553" xr:uid="{00000000-0005-0000-0000-0000A3320000}"/>
    <cellStyle name="Millares 6 2 3 2 4 3 2" xfId="17306" xr:uid="{00000000-0005-0000-0000-0000A4320000}"/>
    <cellStyle name="Millares 6 2 3 2 4 3 2 2" xfId="34811" xr:uid="{2ECC3554-34C5-4618-8577-02D038FC72BE}"/>
    <cellStyle name="Millares 6 2 3 2 4 3 3" xfId="26059" xr:uid="{944AF495-C337-4819-9B29-6BCB3192D749}"/>
    <cellStyle name="Millares 6 2 3 2 4 4" xfId="12930" xr:uid="{00000000-0005-0000-0000-0000A5320000}"/>
    <cellStyle name="Millares 6 2 3 2 4 4 2" xfId="30435" xr:uid="{D0871B1A-EA27-4BB8-8B1A-7C0A4CFC8F52}"/>
    <cellStyle name="Millares 6 2 3 2 4 5" xfId="21683" xr:uid="{0DD67E0F-5685-4CF8-A059-9B39AE105A17}"/>
    <cellStyle name="Millares 6 2 3 2 5" xfId="5270" xr:uid="{00000000-0005-0000-0000-0000A6320000}"/>
    <cellStyle name="Millares 6 2 3 2 5 2" xfId="9647" xr:uid="{00000000-0005-0000-0000-0000A7320000}"/>
    <cellStyle name="Millares 6 2 3 2 5 2 2" xfId="18400" xr:uid="{00000000-0005-0000-0000-0000A8320000}"/>
    <cellStyle name="Millares 6 2 3 2 5 2 2 2" xfId="35905" xr:uid="{EC91683E-E5C3-442B-9667-1BD25D1D7EDD}"/>
    <cellStyle name="Millares 6 2 3 2 5 2 3" xfId="27153" xr:uid="{04046DE3-DA9D-4F8D-9C45-90312DD8CE8D}"/>
    <cellStyle name="Millares 6 2 3 2 5 3" xfId="14024" xr:uid="{00000000-0005-0000-0000-0000A9320000}"/>
    <cellStyle name="Millares 6 2 3 2 5 3 2" xfId="31529" xr:uid="{9DFC9AAD-7AEA-4117-B106-C301319790CE}"/>
    <cellStyle name="Millares 6 2 3 2 5 4" xfId="22777" xr:uid="{F4E2E710-0552-4C57-9D6F-131F20F10CF3}"/>
    <cellStyle name="Millares 6 2 3 2 6" xfId="7459" xr:uid="{00000000-0005-0000-0000-0000AA320000}"/>
    <cellStyle name="Millares 6 2 3 2 6 2" xfId="16212" xr:uid="{00000000-0005-0000-0000-0000AB320000}"/>
    <cellStyle name="Millares 6 2 3 2 6 2 2" xfId="33717" xr:uid="{8DA16683-744A-4C5A-ABCA-A1710763D85A}"/>
    <cellStyle name="Millares 6 2 3 2 6 3" xfId="24965" xr:uid="{2788DD27-3EF3-4302-82E4-CBF5FEF16DA2}"/>
    <cellStyle name="Millares 6 2 3 2 7" xfId="11836" xr:uid="{00000000-0005-0000-0000-0000AC320000}"/>
    <cellStyle name="Millares 6 2 3 2 7 2" xfId="29341" xr:uid="{5655C8ED-6FFE-4C6B-BECA-0AC3C8F4EC73}"/>
    <cellStyle name="Millares 6 2 3 2 8" xfId="20589" xr:uid="{4935A013-E53B-4BCF-97BE-05950DA4935C}"/>
    <cellStyle name="Millares 6 2 3 3" xfId="3236" xr:uid="{00000000-0005-0000-0000-0000AD320000}"/>
    <cellStyle name="Millares 6 2 3 3 2" xfId="3789" xr:uid="{00000000-0005-0000-0000-0000AE320000}"/>
    <cellStyle name="Millares 6 2 3 3 2 2" xfId="4885" xr:uid="{00000000-0005-0000-0000-0000AF320000}"/>
    <cellStyle name="Millares 6 2 3 3 2 2 2" xfId="7074" xr:uid="{00000000-0005-0000-0000-0000B0320000}"/>
    <cellStyle name="Millares 6 2 3 3 2 2 2 2" xfId="11451" xr:uid="{00000000-0005-0000-0000-0000B1320000}"/>
    <cellStyle name="Millares 6 2 3 3 2 2 2 2 2" xfId="20204" xr:uid="{00000000-0005-0000-0000-0000B2320000}"/>
    <cellStyle name="Millares 6 2 3 3 2 2 2 2 2 2" xfId="37709" xr:uid="{7BD548A5-9FA5-48BB-83B0-315FBEA76FFE}"/>
    <cellStyle name="Millares 6 2 3 3 2 2 2 2 3" xfId="28957" xr:uid="{D5013C39-6EF3-4FEA-9CC1-BF8FA742D5EA}"/>
    <cellStyle name="Millares 6 2 3 3 2 2 2 3" xfId="15828" xr:uid="{00000000-0005-0000-0000-0000B3320000}"/>
    <cellStyle name="Millares 6 2 3 3 2 2 2 3 2" xfId="33333" xr:uid="{A83F3177-647E-4766-A709-90D74D606A9A}"/>
    <cellStyle name="Millares 6 2 3 3 2 2 2 4" xfId="24581" xr:uid="{497BE671-2E2E-4004-A4B2-F2B712BF436D}"/>
    <cellStyle name="Millares 6 2 3 3 2 2 3" xfId="9263" xr:uid="{00000000-0005-0000-0000-0000B4320000}"/>
    <cellStyle name="Millares 6 2 3 3 2 2 3 2" xfId="18016" xr:uid="{00000000-0005-0000-0000-0000B5320000}"/>
    <cellStyle name="Millares 6 2 3 3 2 2 3 2 2" xfId="35521" xr:uid="{901E6557-C103-4A1D-A279-D85A598FC1B4}"/>
    <cellStyle name="Millares 6 2 3 3 2 2 3 3" xfId="26769" xr:uid="{A9C5FCE0-E6D8-4A41-B402-C8F24878B069}"/>
    <cellStyle name="Millares 6 2 3 3 2 2 4" xfId="13640" xr:uid="{00000000-0005-0000-0000-0000B6320000}"/>
    <cellStyle name="Millares 6 2 3 3 2 2 4 2" xfId="31145" xr:uid="{6ABDC6A6-E2D2-4D11-AC52-A5FB5A5C6876}"/>
    <cellStyle name="Millares 6 2 3 3 2 2 5" xfId="22393" xr:uid="{C6E0DF97-D912-4C45-92F7-7EED2E258066}"/>
    <cellStyle name="Millares 6 2 3 3 2 3" xfId="5980" xr:uid="{00000000-0005-0000-0000-0000B7320000}"/>
    <cellStyle name="Millares 6 2 3 3 2 3 2" xfId="10357" xr:uid="{00000000-0005-0000-0000-0000B8320000}"/>
    <cellStyle name="Millares 6 2 3 3 2 3 2 2" xfId="19110" xr:uid="{00000000-0005-0000-0000-0000B9320000}"/>
    <cellStyle name="Millares 6 2 3 3 2 3 2 2 2" xfId="36615" xr:uid="{244660D9-5BEA-41A0-A419-971CEABA1DAC}"/>
    <cellStyle name="Millares 6 2 3 3 2 3 2 3" xfId="27863" xr:uid="{D540DB1A-11DF-497D-B162-9E8613F93546}"/>
    <cellStyle name="Millares 6 2 3 3 2 3 3" xfId="14734" xr:uid="{00000000-0005-0000-0000-0000BA320000}"/>
    <cellStyle name="Millares 6 2 3 3 2 3 3 2" xfId="32239" xr:uid="{0DBB0D3E-193E-4CE3-824F-6E31D7552B35}"/>
    <cellStyle name="Millares 6 2 3 3 2 3 4" xfId="23487" xr:uid="{58BD9F99-3FAA-40E8-8480-45593CA75FF2}"/>
    <cellStyle name="Millares 6 2 3 3 2 4" xfId="8169" xr:uid="{00000000-0005-0000-0000-0000BB320000}"/>
    <cellStyle name="Millares 6 2 3 3 2 4 2" xfId="16922" xr:uid="{00000000-0005-0000-0000-0000BC320000}"/>
    <cellStyle name="Millares 6 2 3 3 2 4 2 2" xfId="34427" xr:uid="{0892B425-72DC-4C17-8016-E9469BE6C884}"/>
    <cellStyle name="Millares 6 2 3 3 2 4 3" xfId="25675" xr:uid="{7CC6D962-672C-4F59-A153-B91733CB0BF1}"/>
    <cellStyle name="Millares 6 2 3 3 2 5" xfId="12546" xr:uid="{00000000-0005-0000-0000-0000BD320000}"/>
    <cellStyle name="Millares 6 2 3 3 2 5 2" xfId="30051" xr:uid="{2FA4465A-1F37-4CAD-BE49-59D97A4D7536}"/>
    <cellStyle name="Millares 6 2 3 3 2 6" xfId="21299" xr:uid="{868101D7-6840-4BBD-8900-BEAA6A0A02AB}"/>
    <cellStyle name="Millares 6 2 3 3 3" xfId="4337" xr:uid="{00000000-0005-0000-0000-0000BE320000}"/>
    <cellStyle name="Millares 6 2 3 3 3 2" xfId="6526" xr:uid="{00000000-0005-0000-0000-0000BF320000}"/>
    <cellStyle name="Millares 6 2 3 3 3 2 2" xfId="10903" xr:uid="{00000000-0005-0000-0000-0000C0320000}"/>
    <cellStyle name="Millares 6 2 3 3 3 2 2 2" xfId="19656" xr:uid="{00000000-0005-0000-0000-0000C1320000}"/>
    <cellStyle name="Millares 6 2 3 3 3 2 2 2 2" xfId="37161" xr:uid="{34E49159-FC8F-4879-9520-7CC1A6D7B554}"/>
    <cellStyle name="Millares 6 2 3 3 3 2 2 3" xfId="28409" xr:uid="{73C100A2-FADC-40FF-8B2E-640E9D804E17}"/>
    <cellStyle name="Millares 6 2 3 3 3 2 3" xfId="15280" xr:uid="{00000000-0005-0000-0000-0000C2320000}"/>
    <cellStyle name="Millares 6 2 3 3 3 2 3 2" xfId="32785" xr:uid="{7FC27B6D-E893-42E8-B5D7-8CA8768C62F3}"/>
    <cellStyle name="Millares 6 2 3 3 3 2 4" xfId="24033" xr:uid="{D43A68C6-A93C-4394-8916-5B57CC730E6C}"/>
    <cellStyle name="Millares 6 2 3 3 3 3" xfId="8715" xr:uid="{00000000-0005-0000-0000-0000C3320000}"/>
    <cellStyle name="Millares 6 2 3 3 3 3 2" xfId="17468" xr:uid="{00000000-0005-0000-0000-0000C4320000}"/>
    <cellStyle name="Millares 6 2 3 3 3 3 2 2" xfId="34973" xr:uid="{F59FF5EC-A3EA-4322-9FCA-69AA24DC6B07}"/>
    <cellStyle name="Millares 6 2 3 3 3 3 3" xfId="26221" xr:uid="{12348047-F210-4A65-9C57-41A6BD25E843}"/>
    <cellStyle name="Millares 6 2 3 3 3 4" xfId="13092" xr:uid="{00000000-0005-0000-0000-0000C5320000}"/>
    <cellStyle name="Millares 6 2 3 3 3 4 2" xfId="30597" xr:uid="{C4A3D57A-6C71-4F03-8B18-C88085EBC7F5}"/>
    <cellStyle name="Millares 6 2 3 3 3 5" xfId="21845" xr:uid="{D3577288-4BE0-44C0-A2B4-B33FBAF5989E}"/>
    <cellStyle name="Millares 6 2 3 3 4" xfId="5432" xr:uid="{00000000-0005-0000-0000-0000C6320000}"/>
    <cellStyle name="Millares 6 2 3 3 4 2" xfId="9809" xr:uid="{00000000-0005-0000-0000-0000C7320000}"/>
    <cellStyle name="Millares 6 2 3 3 4 2 2" xfId="18562" xr:uid="{00000000-0005-0000-0000-0000C8320000}"/>
    <cellStyle name="Millares 6 2 3 3 4 2 2 2" xfId="36067" xr:uid="{867C6127-B273-40AF-9393-79E7E8DF56FB}"/>
    <cellStyle name="Millares 6 2 3 3 4 2 3" xfId="27315" xr:uid="{6AEB2B1B-8743-494E-87F0-E8DED7DD4B32}"/>
    <cellStyle name="Millares 6 2 3 3 4 3" xfId="14186" xr:uid="{00000000-0005-0000-0000-0000C9320000}"/>
    <cellStyle name="Millares 6 2 3 3 4 3 2" xfId="31691" xr:uid="{0DECFF38-E57E-45B3-BD6F-CC8D7C6B3D46}"/>
    <cellStyle name="Millares 6 2 3 3 4 4" xfId="22939" xr:uid="{5F1C6239-55E4-4296-B724-A49963EE7BF5}"/>
    <cellStyle name="Millares 6 2 3 3 5" xfId="7621" xr:uid="{00000000-0005-0000-0000-0000CA320000}"/>
    <cellStyle name="Millares 6 2 3 3 5 2" xfId="16374" xr:uid="{00000000-0005-0000-0000-0000CB320000}"/>
    <cellStyle name="Millares 6 2 3 3 5 2 2" xfId="33879" xr:uid="{324622E5-CB0C-4E85-AAFD-D0FEAC49ACAB}"/>
    <cellStyle name="Millares 6 2 3 3 5 3" xfId="25127" xr:uid="{3B13A4B0-8D71-424C-BEFE-1BE0D97A0AA0}"/>
    <cellStyle name="Millares 6 2 3 3 6" xfId="11998" xr:uid="{00000000-0005-0000-0000-0000CC320000}"/>
    <cellStyle name="Millares 6 2 3 3 6 2" xfId="29503" xr:uid="{CF9C5773-B37A-498D-9343-802FEAF0AF1B}"/>
    <cellStyle name="Millares 6 2 3 3 7" xfId="20751" xr:uid="{B1BEA4A9-1D07-4CFE-B755-10C2E53620DB}"/>
    <cellStyle name="Millares 6 2 3 4" xfId="3515" xr:uid="{00000000-0005-0000-0000-0000CD320000}"/>
    <cellStyle name="Millares 6 2 3 4 2" xfId="4611" xr:uid="{00000000-0005-0000-0000-0000CE320000}"/>
    <cellStyle name="Millares 6 2 3 4 2 2" xfId="6800" xr:uid="{00000000-0005-0000-0000-0000CF320000}"/>
    <cellStyle name="Millares 6 2 3 4 2 2 2" xfId="11177" xr:uid="{00000000-0005-0000-0000-0000D0320000}"/>
    <cellStyle name="Millares 6 2 3 4 2 2 2 2" xfId="19930" xr:uid="{00000000-0005-0000-0000-0000D1320000}"/>
    <cellStyle name="Millares 6 2 3 4 2 2 2 2 2" xfId="37435" xr:uid="{4FE364CB-8CDF-4BB2-9B78-EE5E6C99D537}"/>
    <cellStyle name="Millares 6 2 3 4 2 2 2 3" xfId="28683" xr:uid="{2B9EEF7A-FBA2-40A0-9D37-056C2C0D54BD}"/>
    <cellStyle name="Millares 6 2 3 4 2 2 3" xfId="15554" xr:uid="{00000000-0005-0000-0000-0000D2320000}"/>
    <cellStyle name="Millares 6 2 3 4 2 2 3 2" xfId="33059" xr:uid="{9F043788-4C4E-4828-92A0-28A20C0384FE}"/>
    <cellStyle name="Millares 6 2 3 4 2 2 4" xfId="24307" xr:uid="{009FBB23-CD25-4A47-9A28-4356459568CD}"/>
    <cellStyle name="Millares 6 2 3 4 2 3" xfId="8989" xr:uid="{00000000-0005-0000-0000-0000D3320000}"/>
    <cellStyle name="Millares 6 2 3 4 2 3 2" xfId="17742" xr:uid="{00000000-0005-0000-0000-0000D4320000}"/>
    <cellStyle name="Millares 6 2 3 4 2 3 2 2" xfId="35247" xr:uid="{8FDBA6D2-3F55-4388-8D50-8E73BFE74818}"/>
    <cellStyle name="Millares 6 2 3 4 2 3 3" xfId="26495" xr:uid="{70EA31EE-7BFA-497B-BA17-5C30EF63ADB1}"/>
    <cellStyle name="Millares 6 2 3 4 2 4" xfId="13366" xr:uid="{00000000-0005-0000-0000-0000D5320000}"/>
    <cellStyle name="Millares 6 2 3 4 2 4 2" xfId="30871" xr:uid="{5DFF75D8-7862-415A-B4C9-3F71C38F3FC4}"/>
    <cellStyle name="Millares 6 2 3 4 2 5" xfId="22119" xr:uid="{971A4D14-5C0A-4070-AB81-CF9AF1ACB789}"/>
    <cellStyle name="Millares 6 2 3 4 3" xfId="5706" xr:uid="{00000000-0005-0000-0000-0000D6320000}"/>
    <cellStyle name="Millares 6 2 3 4 3 2" xfId="10083" xr:uid="{00000000-0005-0000-0000-0000D7320000}"/>
    <cellStyle name="Millares 6 2 3 4 3 2 2" xfId="18836" xr:uid="{00000000-0005-0000-0000-0000D8320000}"/>
    <cellStyle name="Millares 6 2 3 4 3 2 2 2" xfId="36341" xr:uid="{7311B020-F2A1-4D15-8F3D-62C8619BD10C}"/>
    <cellStyle name="Millares 6 2 3 4 3 2 3" xfId="27589" xr:uid="{EA8C2ADC-69BC-48B6-93AB-C1EC16D6932D}"/>
    <cellStyle name="Millares 6 2 3 4 3 3" xfId="14460" xr:uid="{00000000-0005-0000-0000-0000D9320000}"/>
    <cellStyle name="Millares 6 2 3 4 3 3 2" xfId="31965" xr:uid="{125E7D9D-6739-4948-90FD-3041965400BE}"/>
    <cellStyle name="Millares 6 2 3 4 3 4" xfId="23213" xr:uid="{A13BEABA-8A03-43F2-BE5B-7325E2391FCC}"/>
    <cellStyle name="Millares 6 2 3 4 4" xfId="7895" xr:uid="{00000000-0005-0000-0000-0000DA320000}"/>
    <cellStyle name="Millares 6 2 3 4 4 2" xfId="16648" xr:uid="{00000000-0005-0000-0000-0000DB320000}"/>
    <cellStyle name="Millares 6 2 3 4 4 2 2" xfId="34153" xr:uid="{5AE2FEF0-3A6C-4F23-BCFB-4A55106D3285}"/>
    <cellStyle name="Millares 6 2 3 4 4 3" xfId="25401" xr:uid="{BB11CAAD-9589-4055-862A-F8017E1AF0C7}"/>
    <cellStyle name="Millares 6 2 3 4 5" xfId="12272" xr:uid="{00000000-0005-0000-0000-0000DC320000}"/>
    <cellStyle name="Millares 6 2 3 4 5 2" xfId="29777" xr:uid="{6EBBEC78-1D2D-4737-9AAB-5A09D5FB20EC}"/>
    <cellStyle name="Millares 6 2 3 4 6" xfId="21025" xr:uid="{DCB48E2E-143D-414C-A8D1-079B0C1C0D55}"/>
    <cellStyle name="Millares 6 2 3 5" xfId="4063" xr:uid="{00000000-0005-0000-0000-0000DD320000}"/>
    <cellStyle name="Millares 6 2 3 5 2" xfId="6252" xr:uid="{00000000-0005-0000-0000-0000DE320000}"/>
    <cellStyle name="Millares 6 2 3 5 2 2" xfId="10629" xr:uid="{00000000-0005-0000-0000-0000DF320000}"/>
    <cellStyle name="Millares 6 2 3 5 2 2 2" xfId="19382" xr:uid="{00000000-0005-0000-0000-0000E0320000}"/>
    <cellStyle name="Millares 6 2 3 5 2 2 2 2" xfId="36887" xr:uid="{770A4F9D-0E3C-4CAF-96FF-A04861732DED}"/>
    <cellStyle name="Millares 6 2 3 5 2 2 3" xfId="28135" xr:uid="{8A91DB49-0D0C-43A4-9E73-9A0234D4182E}"/>
    <cellStyle name="Millares 6 2 3 5 2 3" xfId="15006" xr:uid="{00000000-0005-0000-0000-0000E1320000}"/>
    <cellStyle name="Millares 6 2 3 5 2 3 2" xfId="32511" xr:uid="{F01FA7DD-9A69-46AF-ADB5-2ED2D6205551}"/>
    <cellStyle name="Millares 6 2 3 5 2 4" xfId="23759" xr:uid="{93E6DEE1-ED73-4C12-A87E-E1F88B8B18A4}"/>
    <cellStyle name="Millares 6 2 3 5 3" xfId="8441" xr:uid="{00000000-0005-0000-0000-0000E2320000}"/>
    <cellStyle name="Millares 6 2 3 5 3 2" xfId="17194" xr:uid="{00000000-0005-0000-0000-0000E3320000}"/>
    <cellStyle name="Millares 6 2 3 5 3 2 2" xfId="34699" xr:uid="{394E79F3-F915-4F93-88C2-517084A7BFB4}"/>
    <cellStyle name="Millares 6 2 3 5 3 3" xfId="25947" xr:uid="{151CCC9D-30EE-42E2-8381-4BEA24424F50}"/>
    <cellStyle name="Millares 6 2 3 5 4" xfId="12818" xr:uid="{00000000-0005-0000-0000-0000E4320000}"/>
    <cellStyle name="Millares 6 2 3 5 4 2" xfId="30323" xr:uid="{3886EA5F-9D24-4552-85A3-C5FBA7991CB0}"/>
    <cellStyle name="Millares 6 2 3 5 5" xfId="21571" xr:uid="{3B67C246-ECB5-487A-9DAA-D2C4BBC9C8AF}"/>
    <cellStyle name="Millares 6 2 3 6" xfId="5158" xr:uid="{00000000-0005-0000-0000-0000E5320000}"/>
    <cellStyle name="Millares 6 2 3 6 2" xfId="9535" xr:uid="{00000000-0005-0000-0000-0000E6320000}"/>
    <cellStyle name="Millares 6 2 3 6 2 2" xfId="18288" xr:uid="{00000000-0005-0000-0000-0000E7320000}"/>
    <cellStyle name="Millares 6 2 3 6 2 2 2" xfId="35793" xr:uid="{394BDCF7-2139-43B3-8CB8-CB9DE83E996B}"/>
    <cellStyle name="Millares 6 2 3 6 2 3" xfId="27041" xr:uid="{2CCC80E4-2D7E-4883-A47F-0EA101C806D0}"/>
    <cellStyle name="Millares 6 2 3 6 3" xfId="13912" xr:uid="{00000000-0005-0000-0000-0000E8320000}"/>
    <cellStyle name="Millares 6 2 3 6 3 2" xfId="31417" xr:uid="{A7F256D6-BAB8-4E80-A106-365246818748}"/>
    <cellStyle name="Millares 6 2 3 6 4" xfId="22665" xr:uid="{59EC6AE5-9217-47A1-A3FE-98FCF80F3331}"/>
    <cellStyle name="Millares 6 2 3 7" xfId="7347" xr:uid="{00000000-0005-0000-0000-0000E9320000}"/>
    <cellStyle name="Millares 6 2 3 7 2" xfId="16100" xr:uid="{00000000-0005-0000-0000-0000EA320000}"/>
    <cellStyle name="Millares 6 2 3 7 2 2" xfId="33605" xr:uid="{7699DEB9-DA49-41D9-8646-84EFFCD0FE94}"/>
    <cellStyle name="Millares 6 2 3 7 3" xfId="24853" xr:uid="{F74669B1-6737-47E7-8FEB-D2AF7C2E217F}"/>
    <cellStyle name="Millares 6 2 3 8" xfId="11724" xr:uid="{00000000-0005-0000-0000-0000EB320000}"/>
    <cellStyle name="Millares 6 2 3 8 2" xfId="29229" xr:uid="{CA1F91F3-95A5-4AF2-8AA4-73F432C96181}"/>
    <cellStyle name="Millares 6 2 3 9" xfId="20477" xr:uid="{1D10EE0E-0F50-4BC7-8AF9-030C6EDF8E50}"/>
    <cellStyle name="Millares 6 2 4" xfId="3015" xr:uid="{00000000-0005-0000-0000-0000EC320000}"/>
    <cellStyle name="Millares 6 2 4 2" xfId="3291" xr:uid="{00000000-0005-0000-0000-0000ED320000}"/>
    <cellStyle name="Millares 6 2 4 2 2" xfId="3844" xr:uid="{00000000-0005-0000-0000-0000EE320000}"/>
    <cellStyle name="Millares 6 2 4 2 2 2" xfId="4940" xr:uid="{00000000-0005-0000-0000-0000EF320000}"/>
    <cellStyle name="Millares 6 2 4 2 2 2 2" xfId="7129" xr:uid="{00000000-0005-0000-0000-0000F0320000}"/>
    <cellStyle name="Millares 6 2 4 2 2 2 2 2" xfId="11506" xr:uid="{00000000-0005-0000-0000-0000F1320000}"/>
    <cellStyle name="Millares 6 2 4 2 2 2 2 2 2" xfId="20259" xr:uid="{00000000-0005-0000-0000-0000F2320000}"/>
    <cellStyle name="Millares 6 2 4 2 2 2 2 2 2 2" xfId="37764" xr:uid="{3CBE4038-C335-4604-96E7-EDC45B688AE1}"/>
    <cellStyle name="Millares 6 2 4 2 2 2 2 2 3" xfId="29012" xr:uid="{1B6EDA4E-3224-4812-AEB6-7E25CA1D285C}"/>
    <cellStyle name="Millares 6 2 4 2 2 2 2 3" xfId="15883" xr:uid="{00000000-0005-0000-0000-0000F3320000}"/>
    <cellStyle name="Millares 6 2 4 2 2 2 2 3 2" xfId="33388" xr:uid="{C23BFA9D-1ECF-4F98-B9EB-B9B04E67413E}"/>
    <cellStyle name="Millares 6 2 4 2 2 2 2 4" xfId="24636" xr:uid="{44F95C97-C260-41B4-AE9F-92DC2C37871F}"/>
    <cellStyle name="Millares 6 2 4 2 2 2 3" xfId="9318" xr:uid="{00000000-0005-0000-0000-0000F4320000}"/>
    <cellStyle name="Millares 6 2 4 2 2 2 3 2" xfId="18071" xr:uid="{00000000-0005-0000-0000-0000F5320000}"/>
    <cellStyle name="Millares 6 2 4 2 2 2 3 2 2" xfId="35576" xr:uid="{80799B0F-2A4C-4BEF-8847-7C4952ABE009}"/>
    <cellStyle name="Millares 6 2 4 2 2 2 3 3" xfId="26824" xr:uid="{55E0038D-9130-4857-98C5-FD0BECE1389A}"/>
    <cellStyle name="Millares 6 2 4 2 2 2 4" xfId="13695" xr:uid="{00000000-0005-0000-0000-0000F6320000}"/>
    <cellStyle name="Millares 6 2 4 2 2 2 4 2" xfId="31200" xr:uid="{9E648B85-DC30-4DBF-A19A-2D49CE4FFC2F}"/>
    <cellStyle name="Millares 6 2 4 2 2 2 5" xfId="22448" xr:uid="{1B172AAD-2246-47D8-A304-6A955F45CCF8}"/>
    <cellStyle name="Millares 6 2 4 2 2 3" xfId="6035" xr:uid="{00000000-0005-0000-0000-0000F7320000}"/>
    <cellStyle name="Millares 6 2 4 2 2 3 2" xfId="10412" xr:uid="{00000000-0005-0000-0000-0000F8320000}"/>
    <cellStyle name="Millares 6 2 4 2 2 3 2 2" xfId="19165" xr:uid="{00000000-0005-0000-0000-0000F9320000}"/>
    <cellStyle name="Millares 6 2 4 2 2 3 2 2 2" xfId="36670" xr:uid="{EC170585-BEDD-40A6-98CF-3C68604F9176}"/>
    <cellStyle name="Millares 6 2 4 2 2 3 2 3" xfId="27918" xr:uid="{69D32B25-3C32-435D-8B61-216185F27330}"/>
    <cellStyle name="Millares 6 2 4 2 2 3 3" xfId="14789" xr:uid="{00000000-0005-0000-0000-0000FA320000}"/>
    <cellStyle name="Millares 6 2 4 2 2 3 3 2" xfId="32294" xr:uid="{0673FB88-8090-4EA2-B57A-5B91EC395F26}"/>
    <cellStyle name="Millares 6 2 4 2 2 3 4" xfId="23542" xr:uid="{2DDD5169-0D0C-47D7-BCE0-62C5007A5B9F}"/>
    <cellStyle name="Millares 6 2 4 2 2 4" xfId="8224" xr:uid="{00000000-0005-0000-0000-0000FB320000}"/>
    <cellStyle name="Millares 6 2 4 2 2 4 2" xfId="16977" xr:uid="{00000000-0005-0000-0000-0000FC320000}"/>
    <cellStyle name="Millares 6 2 4 2 2 4 2 2" xfId="34482" xr:uid="{DA12E857-79D5-4330-A2DF-6A8A50DA6B1B}"/>
    <cellStyle name="Millares 6 2 4 2 2 4 3" xfId="25730" xr:uid="{48198969-7300-49B9-BF7C-A05B1D30C4C9}"/>
    <cellStyle name="Millares 6 2 4 2 2 5" xfId="12601" xr:uid="{00000000-0005-0000-0000-0000FD320000}"/>
    <cellStyle name="Millares 6 2 4 2 2 5 2" xfId="30106" xr:uid="{30F6289B-0A4A-4913-92BD-FB4DA09AD43E}"/>
    <cellStyle name="Millares 6 2 4 2 2 6" xfId="21354" xr:uid="{0C76025E-FE39-4A21-96FE-BA7D16039557}"/>
    <cellStyle name="Millares 6 2 4 2 3" xfId="4392" xr:uid="{00000000-0005-0000-0000-0000FE320000}"/>
    <cellStyle name="Millares 6 2 4 2 3 2" xfId="6581" xr:uid="{00000000-0005-0000-0000-0000FF320000}"/>
    <cellStyle name="Millares 6 2 4 2 3 2 2" xfId="10958" xr:uid="{00000000-0005-0000-0000-000000330000}"/>
    <cellStyle name="Millares 6 2 4 2 3 2 2 2" xfId="19711" xr:uid="{00000000-0005-0000-0000-000001330000}"/>
    <cellStyle name="Millares 6 2 4 2 3 2 2 2 2" xfId="37216" xr:uid="{BDBDA172-63DE-4155-AD17-B6443E119C40}"/>
    <cellStyle name="Millares 6 2 4 2 3 2 2 3" xfId="28464" xr:uid="{FE2661A3-0319-4A86-8C9F-5A64371FBE5F}"/>
    <cellStyle name="Millares 6 2 4 2 3 2 3" xfId="15335" xr:uid="{00000000-0005-0000-0000-000002330000}"/>
    <cellStyle name="Millares 6 2 4 2 3 2 3 2" xfId="32840" xr:uid="{0C58CE1A-5F1D-4DDD-9916-900E91585EA4}"/>
    <cellStyle name="Millares 6 2 4 2 3 2 4" xfId="24088" xr:uid="{05C59E7F-8C64-4FC8-B1D1-9CCEF95FE3E5}"/>
    <cellStyle name="Millares 6 2 4 2 3 3" xfId="8770" xr:uid="{00000000-0005-0000-0000-000003330000}"/>
    <cellStyle name="Millares 6 2 4 2 3 3 2" xfId="17523" xr:uid="{00000000-0005-0000-0000-000004330000}"/>
    <cellStyle name="Millares 6 2 4 2 3 3 2 2" xfId="35028" xr:uid="{D15E8371-7622-4AB0-9811-48FC6BE0A16E}"/>
    <cellStyle name="Millares 6 2 4 2 3 3 3" xfId="26276" xr:uid="{DDDE5BCE-D141-40A0-9A5C-C8610B8C4B88}"/>
    <cellStyle name="Millares 6 2 4 2 3 4" xfId="13147" xr:uid="{00000000-0005-0000-0000-000005330000}"/>
    <cellStyle name="Millares 6 2 4 2 3 4 2" xfId="30652" xr:uid="{38FFAE23-77C5-4B53-A75E-706A4DB3FB6A}"/>
    <cellStyle name="Millares 6 2 4 2 3 5" xfId="21900" xr:uid="{4C798674-3DDD-49EA-8624-C40D1284F8FF}"/>
    <cellStyle name="Millares 6 2 4 2 4" xfId="5487" xr:uid="{00000000-0005-0000-0000-000006330000}"/>
    <cellStyle name="Millares 6 2 4 2 4 2" xfId="9864" xr:uid="{00000000-0005-0000-0000-000007330000}"/>
    <cellStyle name="Millares 6 2 4 2 4 2 2" xfId="18617" xr:uid="{00000000-0005-0000-0000-000008330000}"/>
    <cellStyle name="Millares 6 2 4 2 4 2 2 2" xfId="36122" xr:uid="{4DD31A3A-8ABA-4711-AEFD-4300C7CE3B2C}"/>
    <cellStyle name="Millares 6 2 4 2 4 2 3" xfId="27370" xr:uid="{C4C5782A-4FEA-454A-9EDC-40930A911A58}"/>
    <cellStyle name="Millares 6 2 4 2 4 3" xfId="14241" xr:uid="{00000000-0005-0000-0000-000009330000}"/>
    <cellStyle name="Millares 6 2 4 2 4 3 2" xfId="31746" xr:uid="{31C46AB3-7EBC-4D5B-A256-10A9B5CC5F03}"/>
    <cellStyle name="Millares 6 2 4 2 4 4" xfId="22994" xr:uid="{A11FC07E-441E-4913-872B-7A8EB1BCA6AC}"/>
    <cellStyle name="Millares 6 2 4 2 5" xfId="7676" xr:uid="{00000000-0005-0000-0000-00000A330000}"/>
    <cellStyle name="Millares 6 2 4 2 5 2" xfId="16429" xr:uid="{00000000-0005-0000-0000-00000B330000}"/>
    <cellStyle name="Millares 6 2 4 2 5 2 2" xfId="33934" xr:uid="{E325A48B-0B69-4A9E-A69E-024788611E39}"/>
    <cellStyle name="Millares 6 2 4 2 5 3" xfId="25182" xr:uid="{56B49B19-4FCC-46D5-8A61-3617D4697E99}"/>
    <cellStyle name="Millares 6 2 4 2 6" xfId="12053" xr:uid="{00000000-0005-0000-0000-00000C330000}"/>
    <cellStyle name="Millares 6 2 4 2 6 2" xfId="29558" xr:uid="{F4A70C61-950D-44E2-B114-52D1557DE414}"/>
    <cellStyle name="Millares 6 2 4 2 7" xfId="20806" xr:uid="{7D0BB651-1564-458E-A34B-EB187E6F083C}"/>
    <cellStyle name="Millares 6 2 4 3" xfId="3570" xr:uid="{00000000-0005-0000-0000-00000D330000}"/>
    <cellStyle name="Millares 6 2 4 3 2" xfId="4666" xr:uid="{00000000-0005-0000-0000-00000E330000}"/>
    <cellStyle name="Millares 6 2 4 3 2 2" xfId="6855" xr:uid="{00000000-0005-0000-0000-00000F330000}"/>
    <cellStyle name="Millares 6 2 4 3 2 2 2" xfId="11232" xr:uid="{00000000-0005-0000-0000-000010330000}"/>
    <cellStyle name="Millares 6 2 4 3 2 2 2 2" xfId="19985" xr:uid="{00000000-0005-0000-0000-000011330000}"/>
    <cellStyle name="Millares 6 2 4 3 2 2 2 2 2" xfId="37490" xr:uid="{8C1F67D8-C973-470A-A911-62C00F3589A8}"/>
    <cellStyle name="Millares 6 2 4 3 2 2 2 3" xfId="28738" xr:uid="{347311AE-FF5E-4FF9-9226-8B2F14CA27BE}"/>
    <cellStyle name="Millares 6 2 4 3 2 2 3" xfId="15609" xr:uid="{00000000-0005-0000-0000-000012330000}"/>
    <cellStyle name="Millares 6 2 4 3 2 2 3 2" xfId="33114" xr:uid="{7E122894-E7D7-47AE-9EC8-936588699575}"/>
    <cellStyle name="Millares 6 2 4 3 2 2 4" xfId="24362" xr:uid="{FB5246A6-7C7D-40DE-B677-7683825A0DA5}"/>
    <cellStyle name="Millares 6 2 4 3 2 3" xfId="9044" xr:uid="{00000000-0005-0000-0000-000013330000}"/>
    <cellStyle name="Millares 6 2 4 3 2 3 2" xfId="17797" xr:uid="{00000000-0005-0000-0000-000014330000}"/>
    <cellStyle name="Millares 6 2 4 3 2 3 2 2" xfId="35302" xr:uid="{B050D167-7514-49CB-A0BC-4A1B796D8F37}"/>
    <cellStyle name="Millares 6 2 4 3 2 3 3" xfId="26550" xr:uid="{CF2B45C7-3022-41F8-91CE-CA6B17197EE4}"/>
    <cellStyle name="Millares 6 2 4 3 2 4" xfId="13421" xr:uid="{00000000-0005-0000-0000-000015330000}"/>
    <cellStyle name="Millares 6 2 4 3 2 4 2" xfId="30926" xr:uid="{75568C47-B2AB-4374-9C95-E8DF9022FB02}"/>
    <cellStyle name="Millares 6 2 4 3 2 5" xfId="22174" xr:uid="{E6F772A1-1495-4F2D-9110-B6B9B998CC79}"/>
    <cellStyle name="Millares 6 2 4 3 3" xfId="5761" xr:uid="{00000000-0005-0000-0000-000016330000}"/>
    <cellStyle name="Millares 6 2 4 3 3 2" xfId="10138" xr:uid="{00000000-0005-0000-0000-000017330000}"/>
    <cellStyle name="Millares 6 2 4 3 3 2 2" xfId="18891" xr:uid="{00000000-0005-0000-0000-000018330000}"/>
    <cellStyle name="Millares 6 2 4 3 3 2 2 2" xfId="36396" xr:uid="{F3DB4781-1E4E-43CC-9691-8DBD245199B9}"/>
    <cellStyle name="Millares 6 2 4 3 3 2 3" xfId="27644" xr:uid="{2CCB8D6E-FE6A-4875-9A5E-12068A977CCB}"/>
    <cellStyle name="Millares 6 2 4 3 3 3" xfId="14515" xr:uid="{00000000-0005-0000-0000-000019330000}"/>
    <cellStyle name="Millares 6 2 4 3 3 3 2" xfId="32020" xr:uid="{24908EC5-81B7-4BC4-AAAF-9EB9C0356A42}"/>
    <cellStyle name="Millares 6 2 4 3 3 4" xfId="23268" xr:uid="{C275CE07-6BA5-4441-94EC-31CE8E0CDE00}"/>
    <cellStyle name="Millares 6 2 4 3 4" xfId="7950" xr:uid="{00000000-0005-0000-0000-00001A330000}"/>
    <cellStyle name="Millares 6 2 4 3 4 2" xfId="16703" xr:uid="{00000000-0005-0000-0000-00001B330000}"/>
    <cellStyle name="Millares 6 2 4 3 4 2 2" xfId="34208" xr:uid="{155D1686-7FB6-42C4-923A-41CC16D516EF}"/>
    <cellStyle name="Millares 6 2 4 3 4 3" xfId="25456" xr:uid="{1C6DF222-F8B6-429E-BA2B-FB95407A1DD7}"/>
    <cellStyle name="Millares 6 2 4 3 5" xfId="12327" xr:uid="{00000000-0005-0000-0000-00001C330000}"/>
    <cellStyle name="Millares 6 2 4 3 5 2" xfId="29832" xr:uid="{A8CFAFF0-3DD2-4B9A-85D9-C3CD42313A94}"/>
    <cellStyle name="Millares 6 2 4 3 6" xfId="21080" xr:uid="{C761D09F-6B59-40C3-A7F9-D5986704CB4F}"/>
    <cellStyle name="Millares 6 2 4 4" xfId="4118" xr:uid="{00000000-0005-0000-0000-00001D330000}"/>
    <cellStyle name="Millares 6 2 4 4 2" xfId="6307" xr:uid="{00000000-0005-0000-0000-00001E330000}"/>
    <cellStyle name="Millares 6 2 4 4 2 2" xfId="10684" xr:uid="{00000000-0005-0000-0000-00001F330000}"/>
    <cellStyle name="Millares 6 2 4 4 2 2 2" xfId="19437" xr:uid="{00000000-0005-0000-0000-000020330000}"/>
    <cellStyle name="Millares 6 2 4 4 2 2 2 2" xfId="36942" xr:uid="{59445E91-696A-45C1-8E5F-0E66285B4DB6}"/>
    <cellStyle name="Millares 6 2 4 4 2 2 3" xfId="28190" xr:uid="{5AD8DC76-8757-4263-B723-C9D120B7CF03}"/>
    <cellStyle name="Millares 6 2 4 4 2 3" xfId="15061" xr:uid="{00000000-0005-0000-0000-000021330000}"/>
    <cellStyle name="Millares 6 2 4 4 2 3 2" xfId="32566" xr:uid="{98589897-6AB9-4DE5-B3BE-43E6BD5247F7}"/>
    <cellStyle name="Millares 6 2 4 4 2 4" xfId="23814" xr:uid="{8BEEA38E-5DB6-41F5-ADF2-299D9048398C}"/>
    <cellStyle name="Millares 6 2 4 4 3" xfId="8496" xr:uid="{00000000-0005-0000-0000-000022330000}"/>
    <cellStyle name="Millares 6 2 4 4 3 2" xfId="17249" xr:uid="{00000000-0005-0000-0000-000023330000}"/>
    <cellStyle name="Millares 6 2 4 4 3 2 2" xfId="34754" xr:uid="{CA6BC882-3DF9-485E-A568-580095575403}"/>
    <cellStyle name="Millares 6 2 4 4 3 3" xfId="26002" xr:uid="{D1BAB47D-B465-43B2-9ED7-AC7D06BC3B50}"/>
    <cellStyle name="Millares 6 2 4 4 4" xfId="12873" xr:uid="{00000000-0005-0000-0000-000024330000}"/>
    <cellStyle name="Millares 6 2 4 4 4 2" xfId="30378" xr:uid="{B66713CF-B31F-49CD-B92A-19A9EEE2DD89}"/>
    <cellStyle name="Millares 6 2 4 4 5" xfId="21626" xr:uid="{1A4CF761-9A74-4C27-9C6E-11B3162F30A1}"/>
    <cellStyle name="Millares 6 2 4 5" xfId="5213" xr:uid="{00000000-0005-0000-0000-000025330000}"/>
    <cellStyle name="Millares 6 2 4 5 2" xfId="9590" xr:uid="{00000000-0005-0000-0000-000026330000}"/>
    <cellStyle name="Millares 6 2 4 5 2 2" xfId="18343" xr:uid="{00000000-0005-0000-0000-000027330000}"/>
    <cellStyle name="Millares 6 2 4 5 2 2 2" xfId="35848" xr:uid="{0C5E4C09-2443-49D7-850C-4EDA40C0BA98}"/>
    <cellStyle name="Millares 6 2 4 5 2 3" xfId="27096" xr:uid="{A5103F72-FAA7-421E-B956-2362B0BE321C}"/>
    <cellStyle name="Millares 6 2 4 5 3" xfId="13967" xr:uid="{00000000-0005-0000-0000-000028330000}"/>
    <cellStyle name="Millares 6 2 4 5 3 2" xfId="31472" xr:uid="{51BAF19C-FF03-4B38-B204-3F27D6944A31}"/>
    <cellStyle name="Millares 6 2 4 5 4" xfId="22720" xr:uid="{791FF599-B788-43C6-BB7B-1C3B82BDE6DC}"/>
    <cellStyle name="Millares 6 2 4 6" xfId="7402" xr:uid="{00000000-0005-0000-0000-000029330000}"/>
    <cellStyle name="Millares 6 2 4 6 2" xfId="16155" xr:uid="{00000000-0005-0000-0000-00002A330000}"/>
    <cellStyle name="Millares 6 2 4 6 2 2" xfId="33660" xr:uid="{99241ED0-B65A-4062-A828-672850FEF6CA}"/>
    <cellStyle name="Millares 6 2 4 6 3" xfId="24908" xr:uid="{56EE4B6A-3D0F-4EAC-9D76-8E04288435F5}"/>
    <cellStyle name="Millares 6 2 4 7" xfId="11779" xr:uid="{00000000-0005-0000-0000-00002B330000}"/>
    <cellStyle name="Millares 6 2 4 7 2" xfId="29284" xr:uid="{E26E0ED6-19BC-4A7E-9B58-86B83463AE85}"/>
    <cellStyle name="Millares 6 2 4 8" xfId="20532" xr:uid="{6C9FA89B-8EC5-4194-A1C3-A064A1028FD9}"/>
    <cellStyle name="Millares 6 2 5" xfId="2902" xr:uid="{00000000-0005-0000-0000-00002C330000}"/>
    <cellStyle name="Millares 6 2 5 2" xfId="3181" xr:uid="{00000000-0005-0000-0000-00002D330000}"/>
    <cellStyle name="Millares 6 2 5 2 2" xfId="3734" xr:uid="{00000000-0005-0000-0000-00002E330000}"/>
    <cellStyle name="Millares 6 2 5 2 2 2" xfId="4830" xr:uid="{00000000-0005-0000-0000-00002F330000}"/>
    <cellStyle name="Millares 6 2 5 2 2 2 2" xfId="7019" xr:uid="{00000000-0005-0000-0000-000030330000}"/>
    <cellStyle name="Millares 6 2 5 2 2 2 2 2" xfId="11396" xr:uid="{00000000-0005-0000-0000-000031330000}"/>
    <cellStyle name="Millares 6 2 5 2 2 2 2 2 2" xfId="20149" xr:uid="{00000000-0005-0000-0000-000032330000}"/>
    <cellStyle name="Millares 6 2 5 2 2 2 2 2 2 2" xfId="37654" xr:uid="{F4E3BF46-BCDF-4287-A41E-D43BCDD9537F}"/>
    <cellStyle name="Millares 6 2 5 2 2 2 2 2 3" xfId="28902" xr:uid="{B33BABC0-98A4-4506-85B7-C690FC939349}"/>
    <cellStyle name="Millares 6 2 5 2 2 2 2 3" xfId="15773" xr:uid="{00000000-0005-0000-0000-000033330000}"/>
    <cellStyle name="Millares 6 2 5 2 2 2 2 3 2" xfId="33278" xr:uid="{D3C5960A-BB0F-48BE-9E9C-6CEA99ABBC3A}"/>
    <cellStyle name="Millares 6 2 5 2 2 2 2 4" xfId="24526" xr:uid="{55E1E36B-645B-4F1D-8A4D-3097A8D9F43C}"/>
    <cellStyle name="Millares 6 2 5 2 2 2 3" xfId="9208" xr:uid="{00000000-0005-0000-0000-000034330000}"/>
    <cellStyle name="Millares 6 2 5 2 2 2 3 2" xfId="17961" xr:uid="{00000000-0005-0000-0000-000035330000}"/>
    <cellStyle name="Millares 6 2 5 2 2 2 3 2 2" xfId="35466" xr:uid="{B74C4EE4-8173-4BFB-9F13-A665BA245ED8}"/>
    <cellStyle name="Millares 6 2 5 2 2 2 3 3" xfId="26714" xr:uid="{EF862F18-9D30-4CB9-9C02-AB17BD3F90BB}"/>
    <cellStyle name="Millares 6 2 5 2 2 2 4" xfId="13585" xr:uid="{00000000-0005-0000-0000-000036330000}"/>
    <cellStyle name="Millares 6 2 5 2 2 2 4 2" xfId="31090" xr:uid="{D0696155-9F22-40AE-AA1C-1AC70FC8438E}"/>
    <cellStyle name="Millares 6 2 5 2 2 2 5" xfId="22338" xr:uid="{A4E49FEF-EAEC-4126-8665-0F731C538FD0}"/>
    <cellStyle name="Millares 6 2 5 2 2 3" xfId="5925" xr:uid="{00000000-0005-0000-0000-000037330000}"/>
    <cellStyle name="Millares 6 2 5 2 2 3 2" xfId="10302" xr:uid="{00000000-0005-0000-0000-000038330000}"/>
    <cellStyle name="Millares 6 2 5 2 2 3 2 2" xfId="19055" xr:uid="{00000000-0005-0000-0000-000039330000}"/>
    <cellStyle name="Millares 6 2 5 2 2 3 2 2 2" xfId="36560" xr:uid="{38B7C139-D669-4DC5-8A60-69C9FBA4617A}"/>
    <cellStyle name="Millares 6 2 5 2 2 3 2 3" xfId="27808" xr:uid="{3BA307F9-DE08-48CC-9CF2-7737A177881C}"/>
    <cellStyle name="Millares 6 2 5 2 2 3 3" xfId="14679" xr:uid="{00000000-0005-0000-0000-00003A330000}"/>
    <cellStyle name="Millares 6 2 5 2 2 3 3 2" xfId="32184" xr:uid="{7BA78481-1297-4068-85AF-C6C60443F42E}"/>
    <cellStyle name="Millares 6 2 5 2 2 3 4" xfId="23432" xr:uid="{6392F2D5-B51F-4F2E-AB69-75D94CC709A8}"/>
    <cellStyle name="Millares 6 2 5 2 2 4" xfId="8114" xr:uid="{00000000-0005-0000-0000-00003B330000}"/>
    <cellStyle name="Millares 6 2 5 2 2 4 2" xfId="16867" xr:uid="{00000000-0005-0000-0000-00003C330000}"/>
    <cellStyle name="Millares 6 2 5 2 2 4 2 2" xfId="34372" xr:uid="{B1BAD15C-745C-4B56-BACC-3AEC2400A698}"/>
    <cellStyle name="Millares 6 2 5 2 2 4 3" xfId="25620" xr:uid="{5FC478C0-20FC-4372-A6D4-3D55FA60A90F}"/>
    <cellStyle name="Millares 6 2 5 2 2 5" xfId="12491" xr:uid="{00000000-0005-0000-0000-00003D330000}"/>
    <cellStyle name="Millares 6 2 5 2 2 5 2" xfId="29996" xr:uid="{2FBA8DA3-21FE-43A2-A6B0-2CE043815A82}"/>
    <cellStyle name="Millares 6 2 5 2 2 6" xfId="21244" xr:uid="{227CB06C-8EB6-41DC-B706-A7574EC609FC}"/>
    <cellStyle name="Millares 6 2 5 2 3" xfId="4282" xr:uid="{00000000-0005-0000-0000-00003E330000}"/>
    <cellStyle name="Millares 6 2 5 2 3 2" xfId="6471" xr:uid="{00000000-0005-0000-0000-00003F330000}"/>
    <cellStyle name="Millares 6 2 5 2 3 2 2" xfId="10848" xr:uid="{00000000-0005-0000-0000-000040330000}"/>
    <cellStyle name="Millares 6 2 5 2 3 2 2 2" xfId="19601" xr:uid="{00000000-0005-0000-0000-000041330000}"/>
    <cellStyle name="Millares 6 2 5 2 3 2 2 2 2" xfId="37106" xr:uid="{82C05422-6FE1-4975-B9F4-1A66DE052141}"/>
    <cellStyle name="Millares 6 2 5 2 3 2 2 3" xfId="28354" xr:uid="{85C1B0F7-F2E0-42C3-BFFA-7DB6B40B6076}"/>
    <cellStyle name="Millares 6 2 5 2 3 2 3" xfId="15225" xr:uid="{00000000-0005-0000-0000-000042330000}"/>
    <cellStyle name="Millares 6 2 5 2 3 2 3 2" xfId="32730" xr:uid="{884713B5-3A18-4BAB-8E49-8C28D0F4B40E}"/>
    <cellStyle name="Millares 6 2 5 2 3 2 4" xfId="23978" xr:uid="{10DDEDB7-D478-4F84-9887-4BA5D815BE3D}"/>
    <cellStyle name="Millares 6 2 5 2 3 3" xfId="8660" xr:uid="{00000000-0005-0000-0000-000043330000}"/>
    <cellStyle name="Millares 6 2 5 2 3 3 2" xfId="17413" xr:uid="{00000000-0005-0000-0000-000044330000}"/>
    <cellStyle name="Millares 6 2 5 2 3 3 2 2" xfId="34918" xr:uid="{DC4B7EBA-4299-4D06-8DB4-459F9259D826}"/>
    <cellStyle name="Millares 6 2 5 2 3 3 3" xfId="26166" xr:uid="{105000EC-D6A4-4289-9C4F-B2D3D89B69C2}"/>
    <cellStyle name="Millares 6 2 5 2 3 4" xfId="13037" xr:uid="{00000000-0005-0000-0000-000045330000}"/>
    <cellStyle name="Millares 6 2 5 2 3 4 2" xfId="30542" xr:uid="{4D0BA265-BD78-4804-B9AC-B8689BF84838}"/>
    <cellStyle name="Millares 6 2 5 2 3 5" xfId="21790" xr:uid="{BBF59FED-D23D-440F-B1C5-CDAC5F5288C6}"/>
    <cellStyle name="Millares 6 2 5 2 4" xfId="5377" xr:uid="{00000000-0005-0000-0000-000046330000}"/>
    <cellStyle name="Millares 6 2 5 2 4 2" xfId="9754" xr:uid="{00000000-0005-0000-0000-000047330000}"/>
    <cellStyle name="Millares 6 2 5 2 4 2 2" xfId="18507" xr:uid="{00000000-0005-0000-0000-000048330000}"/>
    <cellStyle name="Millares 6 2 5 2 4 2 2 2" xfId="36012" xr:uid="{B0AC409A-D762-4FE1-BB8D-FE16972381CB}"/>
    <cellStyle name="Millares 6 2 5 2 4 2 3" xfId="27260" xr:uid="{4FD22EC5-3646-40E4-9D86-12A300426104}"/>
    <cellStyle name="Millares 6 2 5 2 4 3" xfId="14131" xr:uid="{00000000-0005-0000-0000-000049330000}"/>
    <cellStyle name="Millares 6 2 5 2 4 3 2" xfId="31636" xr:uid="{C264299B-1682-4902-BD93-075E58BC9DF7}"/>
    <cellStyle name="Millares 6 2 5 2 4 4" xfId="22884" xr:uid="{81C15089-6269-444A-8A58-53154C64C200}"/>
    <cellStyle name="Millares 6 2 5 2 5" xfId="7566" xr:uid="{00000000-0005-0000-0000-00004A330000}"/>
    <cellStyle name="Millares 6 2 5 2 5 2" xfId="16319" xr:uid="{00000000-0005-0000-0000-00004B330000}"/>
    <cellStyle name="Millares 6 2 5 2 5 2 2" xfId="33824" xr:uid="{85701B25-4A87-4746-A02F-8B0EEFAFC3BF}"/>
    <cellStyle name="Millares 6 2 5 2 5 3" xfId="25072" xr:uid="{9DCD46CB-AF3D-485D-A620-B87EC5232971}"/>
    <cellStyle name="Millares 6 2 5 2 6" xfId="11943" xr:uid="{00000000-0005-0000-0000-00004C330000}"/>
    <cellStyle name="Millares 6 2 5 2 6 2" xfId="29448" xr:uid="{009AC541-D53F-423C-8359-64765EF0154E}"/>
    <cellStyle name="Millares 6 2 5 2 7" xfId="20696" xr:uid="{C3B210EE-DBCA-4BD4-92EE-0F1224951767}"/>
    <cellStyle name="Millares 6 2 5 3" xfId="3460" xr:uid="{00000000-0005-0000-0000-00004D330000}"/>
    <cellStyle name="Millares 6 2 5 3 2" xfId="4556" xr:uid="{00000000-0005-0000-0000-00004E330000}"/>
    <cellStyle name="Millares 6 2 5 3 2 2" xfId="6745" xr:uid="{00000000-0005-0000-0000-00004F330000}"/>
    <cellStyle name="Millares 6 2 5 3 2 2 2" xfId="11122" xr:uid="{00000000-0005-0000-0000-000050330000}"/>
    <cellStyle name="Millares 6 2 5 3 2 2 2 2" xfId="19875" xr:uid="{00000000-0005-0000-0000-000051330000}"/>
    <cellStyle name="Millares 6 2 5 3 2 2 2 2 2" xfId="37380" xr:uid="{460F4C74-F27D-4BC3-A02E-97A9EBAF8397}"/>
    <cellStyle name="Millares 6 2 5 3 2 2 2 3" xfId="28628" xr:uid="{F99DE986-D7DA-4320-B422-846212725218}"/>
    <cellStyle name="Millares 6 2 5 3 2 2 3" xfId="15499" xr:uid="{00000000-0005-0000-0000-000052330000}"/>
    <cellStyle name="Millares 6 2 5 3 2 2 3 2" xfId="33004" xr:uid="{084FA21D-E03B-491E-B94B-20AED8433A8F}"/>
    <cellStyle name="Millares 6 2 5 3 2 2 4" xfId="24252" xr:uid="{665063C1-1F5C-4C93-99FF-0F047491DD4F}"/>
    <cellStyle name="Millares 6 2 5 3 2 3" xfId="8934" xr:uid="{00000000-0005-0000-0000-000053330000}"/>
    <cellStyle name="Millares 6 2 5 3 2 3 2" xfId="17687" xr:uid="{00000000-0005-0000-0000-000054330000}"/>
    <cellStyle name="Millares 6 2 5 3 2 3 2 2" xfId="35192" xr:uid="{844E0A80-E709-4515-A39C-B5F3386D599D}"/>
    <cellStyle name="Millares 6 2 5 3 2 3 3" xfId="26440" xr:uid="{D22EE6FE-740B-449A-8618-956D3C00D6A3}"/>
    <cellStyle name="Millares 6 2 5 3 2 4" xfId="13311" xr:uid="{00000000-0005-0000-0000-000055330000}"/>
    <cellStyle name="Millares 6 2 5 3 2 4 2" xfId="30816" xr:uid="{363ABDC7-2634-443A-BC71-F05F23DEF7CC}"/>
    <cellStyle name="Millares 6 2 5 3 2 5" xfId="22064" xr:uid="{9BA7FE80-C172-40F7-B4A3-14BF10EE463F}"/>
    <cellStyle name="Millares 6 2 5 3 3" xfId="5651" xr:uid="{00000000-0005-0000-0000-000056330000}"/>
    <cellStyle name="Millares 6 2 5 3 3 2" xfId="10028" xr:uid="{00000000-0005-0000-0000-000057330000}"/>
    <cellStyle name="Millares 6 2 5 3 3 2 2" xfId="18781" xr:uid="{00000000-0005-0000-0000-000058330000}"/>
    <cellStyle name="Millares 6 2 5 3 3 2 2 2" xfId="36286" xr:uid="{CF54DC75-9092-44EE-934A-78DEF55C7BE7}"/>
    <cellStyle name="Millares 6 2 5 3 3 2 3" xfId="27534" xr:uid="{E462875A-EECF-4188-932D-32B68A72020A}"/>
    <cellStyle name="Millares 6 2 5 3 3 3" xfId="14405" xr:uid="{00000000-0005-0000-0000-000059330000}"/>
    <cellStyle name="Millares 6 2 5 3 3 3 2" xfId="31910" xr:uid="{BDB38594-D854-4229-8AA5-F3E9B514EE62}"/>
    <cellStyle name="Millares 6 2 5 3 3 4" xfId="23158" xr:uid="{BA57B5D5-02B4-41DF-9BC5-019B4810CED6}"/>
    <cellStyle name="Millares 6 2 5 3 4" xfId="7840" xr:uid="{00000000-0005-0000-0000-00005A330000}"/>
    <cellStyle name="Millares 6 2 5 3 4 2" xfId="16593" xr:uid="{00000000-0005-0000-0000-00005B330000}"/>
    <cellStyle name="Millares 6 2 5 3 4 2 2" xfId="34098" xr:uid="{F3AEEC7D-F8C7-4197-B853-FD5D9E0BA434}"/>
    <cellStyle name="Millares 6 2 5 3 4 3" xfId="25346" xr:uid="{1DBB9C13-553D-455F-ABB4-3C0C37BA8A0C}"/>
    <cellStyle name="Millares 6 2 5 3 5" xfId="12217" xr:uid="{00000000-0005-0000-0000-00005C330000}"/>
    <cellStyle name="Millares 6 2 5 3 5 2" xfId="29722" xr:uid="{5425DDC4-084B-4B2E-95F2-E59ECB7F2F2B}"/>
    <cellStyle name="Millares 6 2 5 3 6" xfId="20970" xr:uid="{8D6BF4EC-1E68-4DE0-87ED-2ED8417FED43}"/>
    <cellStyle name="Millares 6 2 5 4" xfId="4008" xr:uid="{00000000-0005-0000-0000-00005D330000}"/>
    <cellStyle name="Millares 6 2 5 4 2" xfId="6197" xr:uid="{00000000-0005-0000-0000-00005E330000}"/>
    <cellStyle name="Millares 6 2 5 4 2 2" xfId="10574" xr:uid="{00000000-0005-0000-0000-00005F330000}"/>
    <cellStyle name="Millares 6 2 5 4 2 2 2" xfId="19327" xr:uid="{00000000-0005-0000-0000-000060330000}"/>
    <cellStyle name="Millares 6 2 5 4 2 2 2 2" xfId="36832" xr:uid="{3F958F96-C868-45E7-9177-4CDD19EFE390}"/>
    <cellStyle name="Millares 6 2 5 4 2 2 3" xfId="28080" xr:uid="{FF8A7AC1-3178-480A-A21D-5EADC1990DB0}"/>
    <cellStyle name="Millares 6 2 5 4 2 3" xfId="14951" xr:uid="{00000000-0005-0000-0000-000061330000}"/>
    <cellStyle name="Millares 6 2 5 4 2 3 2" xfId="32456" xr:uid="{2A5D1214-70AD-4527-A868-912A2F78A707}"/>
    <cellStyle name="Millares 6 2 5 4 2 4" xfId="23704" xr:uid="{9A8F2543-CDCB-4611-8CDD-50C213E17483}"/>
    <cellStyle name="Millares 6 2 5 4 3" xfId="8386" xr:uid="{00000000-0005-0000-0000-000062330000}"/>
    <cellStyle name="Millares 6 2 5 4 3 2" xfId="17139" xr:uid="{00000000-0005-0000-0000-000063330000}"/>
    <cellStyle name="Millares 6 2 5 4 3 2 2" xfId="34644" xr:uid="{C6685D9E-6D2C-4CC9-B756-0C68C5D6A049}"/>
    <cellStyle name="Millares 6 2 5 4 3 3" xfId="25892" xr:uid="{9058E8F3-1184-4301-8B4A-F7891B9B7F5F}"/>
    <cellStyle name="Millares 6 2 5 4 4" xfId="12763" xr:uid="{00000000-0005-0000-0000-000064330000}"/>
    <cellStyle name="Millares 6 2 5 4 4 2" xfId="30268" xr:uid="{82FFD99D-82F1-4D26-8562-59EABD854EF6}"/>
    <cellStyle name="Millares 6 2 5 4 5" xfId="21516" xr:uid="{9687F366-3028-4C9E-A50B-4689063DB42E}"/>
    <cellStyle name="Millares 6 2 5 5" xfId="5103" xr:uid="{00000000-0005-0000-0000-000065330000}"/>
    <cellStyle name="Millares 6 2 5 5 2" xfId="9480" xr:uid="{00000000-0005-0000-0000-000066330000}"/>
    <cellStyle name="Millares 6 2 5 5 2 2" xfId="18233" xr:uid="{00000000-0005-0000-0000-000067330000}"/>
    <cellStyle name="Millares 6 2 5 5 2 2 2" xfId="35738" xr:uid="{C1218CD4-9BC9-4795-A270-D756414E4793}"/>
    <cellStyle name="Millares 6 2 5 5 2 3" xfId="26986" xr:uid="{2B1D78A3-223A-4451-86A9-F22E573C7D6A}"/>
    <cellStyle name="Millares 6 2 5 5 3" xfId="13857" xr:uid="{00000000-0005-0000-0000-000068330000}"/>
    <cellStyle name="Millares 6 2 5 5 3 2" xfId="31362" xr:uid="{CCBF0599-E764-427C-946A-67C3618E727A}"/>
    <cellStyle name="Millares 6 2 5 5 4" xfId="22610" xr:uid="{566DD5D7-722B-4FC4-8AE1-11EA2703AFC4}"/>
    <cellStyle name="Millares 6 2 5 6" xfId="7292" xr:uid="{00000000-0005-0000-0000-000069330000}"/>
    <cellStyle name="Millares 6 2 5 6 2" xfId="16045" xr:uid="{00000000-0005-0000-0000-00006A330000}"/>
    <cellStyle name="Millares 6 2 5 6 2 2" xfId="33550" xr:uid="{446D2CFC-2473-44B5-BA42-88F9EFE09ED0}"/>
    <cellStyle name="Millares 6 2 5 6 3" xfId="24798" xr:uid="{56ADE0EE-3BF1-4DF4-BE26-255A64E64C33}"/>
    <cellStyle name="Millares 6 2 5 7" xfId="11669" xr:uid="{00000000-0005-0000-0000-00006B330000}"/>
    <cellStyle name="Millares 6 2 5 7 2" xfId="29174" xr:uid="{3EDA7549-E4B1-4D76-90E9-63ADE1617FC9}"/>
    <cellStyle name="Millares 6 2 5 8" xfId="20422" xr:uid="{B3960991-5569-4BEF-8AE9-35A6DC5F7FAC}"/>
    <cellStyle name="Millares 6 2 6" xfId="3131" xr:uid="{00000000-0005-0000-0000-00006C330000}"/>
    <cellStyle name="Millares 6 2 6 2" xfId="3685" xr:uid="{00000000-0005-0000-0000-00006D330000}"/>
    <cellStyle name="Millares 6 2 6 2 2" xfId="4781" xr:uid="{00000000-0005-0000-0000-00006E330000}"/>
    <cellStyle name="Millares 6 2 6 2 2 2" xfId="6970" xr:uid="{00000000-0005-0000-0000-00006F330000}"/>
    <cellStyle name="Millares 6 2 6 2 2 2 2" xfId="11347" xr:uid="{00000000-0005-0000-0000-000070330000}"/>
    <cellStyle name="Millares 6 2 6 2 2 2 2 2" xfId="20100" xr:uid="{00000000-0005-0000-0000-000071330000}"/>
    <cellStyle name="Millares 6 2 6 2 2 2 2 2 2" xfId="37605" xr:uid="{73452881-ADFB-4BA1-9748-D29DA850B099}"/>
    <cellStyle name="Millares 6 2 6 2 2 2 2 3" xfId="28853" xr:uid="{D7653932-C78E-4CF6-9A1D-99168F3FA4C1}"/>
    <cellStyle name="Millares 6 2 6 2 2 2 3" xfId="15724" xr:uid="{00000000-0005-0000-0000-000072330000}"/>
    <cellStyle name="Millares 6 2 6 2 2 2 3 2" xfId="33229" xr:uid="{06462E3B-9C1F-41A8-A4AD-78DA8CB78DE0}"/>
    <cellStyle name="Millares 6 2 6 2 2 2 4" xfId="24477" xr:uid="{90567F9A-0729-48ED-9C67-CC9E25581149}"/>
    <cellStyle name="Millares 6 2 6 2 2 3" xfId="9159" xr:uid="{00000000-0005-0000-0000-000073330000}"/>
    <cellStyle name="Millares 6 2 6 2 2 3 2" xfId="17912" xr:uid="{00000000-0005-0000-0000-000074330000}"/>
    <cellStyle name="Millares 6 2 6 2 2 3 2 2" xfId="35417" xr:uid="{532E7730-3174-4DEC-A566-5422F7B4D36B}"/>
    <cellStyle name="Millares 6 2 6 2 2 3 3" xfId="26665" xr:uid="{2CCD084D-7AA8-4795-9B67-C3CB233D9A02}"/>
    <cellStyle name="Millares 6 2 6 2 2 4" xfId="13536" xr:uid="{00000000-0005-0000-0000-000075330000}"/>
    <cellStyle name="Millares 6 2 6 2 2 4 2" xfId="31041" xr:uid="{1ACDBF8E-5BF7-4666-A2C4-1A66AF952BF5}"/>
    <cellStyle name="Millares 6 2 6 2 2 5" xfId="22289" xr:uid="{AA0A2BA3-0C71-45DE-B1FB-37097190B4BD}"/>
    <cellStyle name="Millares 6 2 6 2 3" xfId="5876" xr:uid="{00000000-0005-0000-0000-000076330000}"/>
    <cellStyle name="Millares 6 2 6 2 3 2" xfId="10253" xr:uid="{00000000-0005-0000-0000-000077330000}"/>
    <cellStyle name="Millares 6 2 6 2 3 2 2" xfId="19006" xr:uid="{00000000-0005-0000-0000-000078330000}"/>
    <cellStyle name="Millares 6 2 6 2 3 2 2 2" xfId="36511" xr:uid="{F7F02FCA-60F5-487D-9222-B8493DFAB9C7}"/>
    <cellStyle name="Millares 6 2 6 2 3 2 3" xfId="27759" xr:uid="{8DCCDC1C-F6E2-4A8E-965E-5C5039738B64}"/>
    <cellStyle name="Millares 6 2 6 2 3 3" xfId="14630" xr:uid="{00000000-0005-0000-0000-000079330000}"/>
    <cellStyle name="Millares 6 2 6 2 3 3 2" xfId="32135" xr:uid="{C839A3E4-1664-459D-B2E3-395B3114C154}"/>
    <cellStyle name="Millares 6 2 6 2 3 4" xfId="23383" xr:uid="{A2E5D04A-D3B9-4C23-B622-4DE7D84C6549}"/>
    <cellStyle name="Millares 6 2 6 2 4" xfId="8065" xr:uid="{00000000-0005-0000-0000-00007A330000}"/>
    <cellStyle name="Millares 6 2 6 2 4 2" xfId="16818" xr:uid="{00000000-0005-0000-0000-00007B330000}"/>
    <cellStyle name="Millares 6 2 6 2 4 2 2" xfId="34323" xr:uid="{7126337C-9E88-45EF-A89D-B27FF341FF0C}"/>
    <cellStyle name="Millares 6 2 6 2 4 3" xfId="25571" xr:uid="{73259819-19A7-4822-85CE-2136FD311320}"/>
    <cellStyle name="Millares 6 2 6 2 5" xfId="12442" xr:uid="{00000000-0005-0000-0000-00007C330000}"/>
    <cellStyle name="Millares 6 2 6 2 5 2" xfId="29947" xr:uid="{796658D0-B856-49E2-905C-F0CF323B0A37}"/>
    <cellStyle name="Millares 6 2 6 2 6" xfId="21195" xr:uid="{ABCBB808-E9A7-4BAC-92D7-AFBF322235FA}"/>
    <cellStyle name="Millares 6 2 6 3" xfId="4233" xr:uid="{00000000-0005-0000-0000-00007D330000}"/>
    <cellStyle name="Millares 6 2 6 3 2" xfId="6422" xr:uid="{00000000-0005-0000-0000-00007E330000}"/>
    <cellStyle name="Millares 6 2 6 3 2 2" xfId="10799" xr:uid="{00000000-0005-0000-0000-00007F330000}"/>
    <cellStyle name="Millares 6 2 6 3 2 2 2" xfId="19552" xr:uid="{00000000-0005-0000-0000-000080330000}"/>
    <cellStyle name="Millares 6 2 6 3 2 2 2 2" xfId="37057" xr:uid="{5EB329E4-B9B5-4F98-B415-71ADE8F6CCE5}"/>
    <cellStyle name="Millares 6 2 6 3 2 2 3" xfId="28305" xr:uid="{F3E312BF-384C-42BE-9329-7D5E6831222A}"/>
    <cellStyle name="Millares 6 2 6 3 2 3" xfId="15176" xr:uid="{00000000-0005-0000-0000-000081330000}"/>
    <cellStyle name="Millares 6 2 6 3 2 3 2" xfId="32681" xr:uid="{05B6916D-9C5D-400D-B098-4E28BE5F9913}"/>
    <cellStyle name="Millares 6 2 6 3 2 4" xfId="23929" xr:uid="{FB1E7D0C-B3D7-449E-A471-5C046FBAFAEA}"/>
    <cellStyle name="Millares 6 2 6 3 3" xfId="8611" xr:uid="{00000000-0005-0000-0000-000082330000}"/>
    <cellStyle name="Millares 6 2 6 3 3 2" xfId="17364" xr:uid="{00000000-0005-0000-0000-000083330000}"/>
    <cellStyle name="Millares 6 2 6 3 3 2 2" xfId="34869" xr:uid="{7C35C8C3-578C-460B-9E48-A7BDE0E4D88E}"/>
    <cellStyle name="Millares 6 2 6 3 3 3" xfId="26117" xr:uid="{0ADCC872-7D78-4CD1-A424-A80D001810F7}"/>
    <cellStyle name="Millares 6 2 6 3 4" xfId="12988" xr:uid="{00000000-0005-0000-0000-000084330000}"/>
    <cellStyle name="Millares 6 2 6 3 4 2" xfId="30493" xr:uid="{74FCA9CE-62B2-4750-A18E-6B5110185372}"/>
    <cellStyle name="Millares 6 2 6 3 5" xfId="21741" xr:uid="{A54461EA-C005-48F0-B882-C2F9F5DD52FA}"/>
    <cellStyle name="Millares 6 2 6 4" xfId="5328" xr:uid="{00000000-0005-0000-0000-000085330000}"/>
    <cellStyle name="Millares 6 2 6 4 2" xfId="9705" xr:uid="{00000000-0005-0000-0000-000086330000}"/>
    <cellStyle name="Millares 6 2 6 4 2 2" xfId="18458" xr:uid="{00000000-0005-0000-0000-000087330000}"/>
    <cellStyle name="Millares 6 2 6 4 2 2 2" xfId="35963" xr:uid="{CD27464E-E4B2-430B-8077-63A4532521CB}"/>
    <cellStyle name="Millares 6 2 6 4 2 3" xfId="27211" xr:uid="{69EFCCED-144C-4152-8D5B-EC921DF3F3F5}"/>
    <cellStyle name="Millares 6 2 6 4 3" xfId="14082" xr:uid="{00000000-0005-0000-0000-000088330000}"/>
    <cellStyle name="Millares 6 2 6 4 3 2" xfId="31587" xr:uid="{7EBE0F09-3FEF-405B-9209-A66DBEA58990}"/>
    <cellStyle name="Millares 6 2 6 4 4" xfId="22835" xr:uid="{8FB4F596-790D-4686-AE21-E7E8F44F6C7D}"/>
    <cellStyle name="Millares 6 2 6 5" xfId="7517" xr:uid="{00000000-0005-0000-0000-000089330000}"/>
    <cellStyle name="Millares 6 2 6 5 2" xfId="16270" xr:uid="{00000000-0005-0000-0000-00008A330000}"/>
    <cellStyle name="Millares 6 2 6 5 2 2" xfId="33775" xr:uid="{48985593-A117-4E1A-8069-41750CCEFC1D}"/>
    <cellStyle name="Millares 6 2 6 5 3" xfId="25023" xr:uid="{954D5831-40C8-42A5-8502-36DCF877C2F4}"/>
    <cellStyle name="Millares 6 2 6 6" xfId="11894" xr:uid="{00000000-0005-0000-0000-00008B330000}"/>
    <cellStyle name="Millares 6 2 6 6 2" xfId="29399" xr:uid="{2F182734-26FE-4D55-B1B2-1C9DA25E649D}"/>
    <cellStyle name="Millares 6 2 6 7" xfId="20647" xr:uid="{0F9B68FD-5D34-4F63-AFAB-9839E0CC3A14}"/>
    <cellStyle name="Millares 6 2 7" xfId="3410" xr:uid="{00000000-0005-0000-0000-00008C330000}"/>
    <cellStyle name="Millares 6 2 7 2" xfId="4507" xr:uid="{00000000-0005-0000-0000-00008D330000}"/>
    <cellStyle name="Millares 6 2 7 2 2" xfId="6696" xr:uid="{00000000-0005-0000-0000-00008E330000}"/>
    <cellStyle name="Millares 6 2 7 2 2 2" xfId="11073" xr:uid="{00000000-0005-0000-0000-00008F330000}"/>
    <cellStyle name="Millares 6 2 7 2 2 2 2" xfId="19826" xr:uid="{00000000-0005-0000-0000-000090330000}"/>
    <cellStyle name="Millares 6 2 7 2 2 2 2 2" xfId="37331" xr:uid="{349A2ECD-1087-46A5-97E4-537438BB8BAF}"/>
    <cellStyle name="Millares 6 2 7 2 2 2 3" xfId="28579" xr:uid="{F3C7529F-2830-4188-9B52-420C5FF5F61D}"/>
    <cellStyle name="Millares 6 2 7 2 2 3" xfId="15450" xr:uid="{00000000-0005-0000-0000-000091330000}"/>
    <cellStyle name="Millares 6 2 7 2 2 3 2" xfId="32955" xr:uid="{323BAFCD-5C06-4E62-96EA-EDFDF4440398}"/>
    <cellStyle name="Millares 6 2 7 2 2 4" xfId="24203" xr:uid="{BAB7690A-75E1-4212-97AB-418CDD1336B8}"/>
    <cellStyle name="Millares 6 2 7 2 3" xfId="8885" xr:uid="{00000000-0005-0000-0000-000092330000}"/>
    <cellStyle name="Millares 6 2 7 2 3 2" xfId="17638" xr:uid="{00000000-0005-0000-0000-000093330000}"/>
    <cellStyle name="Millares 6 2 7 2 3 2 2" xfId="35143" xr:uid="{2E523BF2-679F-49E6-8816-35A2C45A054B}"/>
    <cellStyle name="Millares 6 2 7 2 3 3" xfId="26391" xr:uid="{62E9D58F-3CD8-4BC3-977B-0123DE0B9F4D}"/>
    <cellStyle name="Millares 6 2 7 2 4" xfId="13262" xr:uid="{00000000-0005-0000-0000-000094330000}"/>
    <cellStyle name="Millares 6 2 7 2 4 2" xfId="30767" xr:uid="{BEA75382-3937-4AA0-A379-DE11F915B3BB}"/>
    <cellStyle name="Millares 6 2 7 2 5" xfId="22015" xr:uid="{8938A485-9883-4908-83CB-4E74178E5F46}"/>
    <cellStyle name="Millares 6 2 7 3" xfId="5602" xr:uid="{00000000-0005-0000-0000-000095330000}"/>
    <cellStyle name="Millares 6 2 7 3 2" xfId="9979" xr:uid="{00000000-0005-0000-0000-000096330000}"/>
    <cellStyle name="Millares 6 2 7 3 2 2" xfId="18732" xr:uid="{00000000-0005-0000-0000-000097330000}"/>
    <cellStyle name="Millares 6 2 7 3 2 2 2" xfId="36237" xr:uid="{F28CABD2-9892-47A1-91F2-1BC5A3855986}"/>
    <cellStyle name="Millares 6 2 7 3 2 3" xfId="27485" xr:uid="{06B1D15A-A021-4729-8FD7-DBDD4244688C}"/>
    <cellStyle name="Millares 6 2 7 3 3" xfId="14356" xr:uid="{00000000-0005-0000-0000-000098330000}"/>
    <cellStyle name="Millares 6 2 7 3 3 2" xfId="31861" xr:uid="{879033FA-E92A-4F2D-89C3-F84E3C4837BB}"/>
    <cellStyle name="Millares 6 2 7 3 4" xfId="23109" xr:uid="{9E930771-D1F5-4A59-8C9C-D00907E0FDB7}"/>
    <cellStyle name="Millares 6 2 7 4" xfId="7791" xr:uid="{00000000-0005-0000-0000-000099330000}"/>
    <cellStyle name="Millares 6 2 7 4 2" xfId="16544" xr:uid="{00000000-0005-0000-0000-00009A330000}"/>
    <cellStyle name="Millares 6 2 7 4 2 2" xfId="34049" xr:uid="{5183C499-0DBD-4666-85E5-6263AFA4ED6D}"/>
    <cellStyle name="Millares 6 2 7 4 3" xfId="25297" xr:uid="{045C00CC-0D36-4FB8-A8FA-D97C76722DC4}"/>
    <cellStyle name="Millares 6 2 7 5" xfId="12168" xr:uid="{00000000-0005-0000-0000-00009B330000}"/>
    <cellStyle name="Millares 6 2 7 5 2" xfId="29673" xr:uid="{79A6DBC5-1024-4FF5-8E65-CF74F9B3B158}"/>
    <cellStyle name="Millares 6 2 7 6" xfId="20921" xr:uid="{1736EA12-A543-4580-A40C-1E7888BB3B9D}"/>
    <cellStyle name="Millares 6 2 8" xfId="3960" xr:uid="{00000000-0005-0000-0000-00009C330000}"/>
    <cellStyle name="Millares 6 2 8 2" xfId="6149" xr:uid="{00000000-0005-0000-0000-00009D330000}"/>
    <cellStyle name="Millares 6 2 8 2 2" xfId="10526" xr:uid="{00000000-0005-0000-0000-00009E330000}"/>
    <cellStyle name="Millares 6 2 8 2 2 2" xfId="19279" xr:uid="{00000000-0005-0000-0000-00009F330000}"/>
    <cellStyle name="Millares 6 2 8 2 2 2 2" xfId="36784" xr:uid="{34047E92-4468-476A-BD4E-F25260AD4CA7}"/>
    <cellStyle name="Millares 6 2 8 2 2 3" xfId="28032" xr:uid="{D1CAD0F6-2FC1-4476-B5BB-478A0D4F717B}"/>
    <cellStyle name="Millares 6 2 8 2 3" xfId="14903" xr:uid="{00000000-0005-0000-0000-0000A0330000}"/>
    <cellStyle name="Millares 6 2 8 2 3 2" xfId="32408" xr:uid="{0F464408-93B1-47C1-B99F-105BD61A1E5C}"/>
    <cellStyle name="Millares 6 2 8 2 4" xfId="23656" xr:uid="{EBDB1958-83A3-4026-BF5E-2686FB701696}"/>
    <cellStyle name="Millares 6 2 8 3" xfId="8338" xr:uid="{00000000-0005-0000-0000-0000A1330000}"/>
    <cellStyle name="Millares 6 2 8 3 2" xfId="17091" xr:uid="{00000000-0005-0000-0000-0000A2330000}"/>
    <cellStyle name="Millares 6 2 8 3 2 2" xfId="34596" xr:uid="{3031D770-1655-4EC4-AD09-39C802C4A94A}"/>
    <cellStyle name="Millares 6 2 8 3 3" xfId="25844" xr:uid="{69ECC5D8-62C1-4752-8E89-9106FB955255}"/>
    <cellStyle name="Millares 6 2 8 4" xfId="12715" xr:uid="{00000000-0005-0000-0000-0000A3330000}"/>
    <cellStyle name="Millares 6 2 8 4 2" xfId="30220" xr:uid="{9861891B-480C-4CC5-AB72-33D0560F0B9A}"/>
    <cellStyle name="Millares 6 2 8 5" xfId="21468" xr:uid="{63F4DC1E-43AE-4760-8E34-A3D8EF76B674}"/>
    <cellStyle name="Millares 6 2 9" xfId="5055" xr:uid="{00000000-0005-0000-0000-0000A4330000}"/>
    <cellStyle name="Millares 6 2 9 2" xfId="9432" xr:uid="{00000000-0005-0000-0000-0000A5330000}"/>
    <cellStyle name="Millares 6 2 9 2 2" xfId="18185" xr:uid="{00000000-0005-0000-0000-0000A6330000}"/>
    <cellStyle name="Millares 6 2 9 2 2 2" xfId="35690" xr:uid="{A3AC5DD7-5933-4DDA-8E54-108F78F6A83E}"/>
    <cellStyle name="Millares 6 2 9 2 3" xfId="26938" xr:uid="{9CC8A8FE-92A9-4045-9DE0-7A4538245111}"/>
    <cellStyle name="Millares 6 2 9 3" xfId="13809" xr:uid="{00000000-0005-0000-0000-0000A7330000}"/>
    <cellStyle name="Millares 6 2 9 3 2" xfId="31314" xr:uid="{7D9B456D-76CD-44CF-887B-4C26AEF37F48}"/>
    <cellStyle name="Millares 6 2 9 4" xfId="22562" xr:uid="{3396E7B3-98B0-4247-AB81-A1004B3C624C}"/>
    <cellStyle name="Millares 6 3" xfId="237" xr:uid="{00000000-0005-0000-0000-0000A8330000}"/>
    <cellStyle name="Millares 6 3 10" xfId="7246" xr:uid="{00000000-0005-0000-0000-0000A9330000}"/>
    <cellStyle name="Millares 6 3 10 2" xfId="15999" xr:uid="{00000000-0005-0000-0000-0000AA330000}"/>
    <cellStyle name="Millares 6 3 10 2 2" xfId="33504" xr:uid="{B7E5CDC7-5017-491F-B645-DD8324B032A0}"/>
    <cellStyle name="Millares 6 3 10 3" xfId="24752" xr:uid="{3A37175A-C585-4961-8A97-D4A334B4E776}"/>
    <cellStyle name="Millares 6 3 11" xfId="11623" xr:uid="{00000000-0005-0000-0000-0000AB330000}"/>
    <cellStyle name="Millares 6 3 11 2" xfId="29128" xr:uid="{874A39AD-D85A-40AE-BB0A-9DD94BB18860}"/>
    <cellStyle name="Millares 6 3 12" xfId="20376" xr:uid="{FE712137-B1CB-418F-9B68-EB4DE0B00F03}"/>
    <cellStyle name="Millares 6 3 2" xfId="238" xr:uid="{00000000-0005-0000-0000-0000AC330000}"/>
    <cellStyle name="Millares 6 3 2 10" xfId="11624" xr:uid="{00000000-0005-0000-0000-0000AD330000}"/>
    <cellStyle name="Millares 6 3 2 10 2" xfId="29129" xr:uid="{96133DA7-7292-4AF7-BA09-1E5D9171B473}"/>
    <cellStyle name="Millares 6 3 2 11" xfId="20377" xr:uid="{0F8A6A43-64EB-4BB5-BACB-30D46FA9CB44}"/>
    <cellStyle name="Millares 6 3 2 2" xfId="2963" xr:uid="{00000000-0005-0000-0000-0000AE330000}"/>
    <cellStyle name="Millares 6 3 2 2 2" xfId="3075" xr:uid="{00000000-0005-0000-0000-0000AF330000}"/>
    <cellStyle name="Millares 6 3 2 2 2 2" xfId="3351" xr:uid="{00000000-0005-0000-0000-0000B0330000}"/>
    <cellStyle name="Millares 6 3 2 2 2 2 2" xfId="3904" xr:uid="{00000000-0005-0000-0000-0000B1330000}"/>
    <cellStyle name="Millares 6 3 2 2 2 2 2 2" xfId="5000" xr:uid="{00000000-0005-0000-0000-0000B2330000}"/>
    <cellStyle name="Millares 6 3 2 2 2 2 2 2 2" xfId="7189" xr:uid="{00000000-0005-0000-0000-0000B3330000}"/>
    <cellStyle name="Millares 6 3 2 2 2 2 2 2 2 2" xfId="11566" xr:uid="{00000000-0005-0000-0000-0000B4330000}"/>
    <cellStyle name="Millares 6 3 2 2 2 2 2 2 2 2 2" xfId="20319" xr:uid="{00000000-0005-0000-0000-0000B5330000}"/>
    <cellStyle name="Millares 6 3 2 2 2 2 2 2 2 2 2 2" xfId="37824" xr:uid="{D6AC1E29-0B73-4C7E-8F1A-C0A33E9EA903}"/>
    <cellStyle name="Millares 6 3 2 2 2 2 2 2 2 2 3" xfId="29072" xr:uid="{B3578BB2-D789-4365-AB42-4DFD53B33CE4}"/>
    <cellStyle name="Millares 6 3 2 2 2 2 2 2 2 3" xfId="15943" xr:uid="{00000000-0005-0000-0000-0000B6330000}"/>
    <cellStyle name="Millares 6 3 2 2 2 2 2 2 2 3 2" xfId="33448" xr:uid="{4C007116-5D3B-4140-B18F-B728C66D9C67}"/>
    <cellStyle name="Millares 6 3 2 2 2 2 2 2 2 4" xfId="24696" xr:uid="{CAAE8F86-7EC0-4ADC-BFE9-3FBFAD6F35A0}"/>
    <cellStyle name="Millares 6 3 2 2 2 2 2 2 3" xfId="9378" xr:uid="{00000000-0005-0000-0000-0000B7330000}"/>
    <cellStyle name="Millares 6 3 2 2 2 2 2 2 3 2" xfId="18131" xr:uid="{00000000-0005-0000-0000-0000B8330000}"/>
    <cellStyle name="Millares 6 3 2 2 2 2 2 2 3 2 2" xfId="35636" xr:uid="{46D914BF-B421-485B-B03B-64867DD8B690}"/>
    <cellStyle name="Millares 6 3 2 2 2 2 2 2 3 3" xfId="26884" xr:uid="{48BF4054-A89F-4251-930D-0EBBC58E2E57}"/>
    <cellStyle name="Millares 6 3 2 2 2 2 2 2 4" xfId="13755" xr:uid="{00000000-0005-0000-0000-0000B9330000}"/>
    <cellStyle name="Millares 6 3 2 2 2 2 2 2 4 2" xfId="31260" xr:uid="{DA82B1F2-F4F0-43A8-BBCB-6EC87C2BD377}"/>
    <cellStyle name="Millares 6 3 2 2 2 2 2 2 5" xfId="22508" xr:uid="{48F59C0B-1F12-4DB4-8A5D-987CEBD2B53E}"/>
    <cellStyle name="Millares 6 3 2 2 2 2 2 3" xfId="6095" xr:uid="{00000000-0005-0000-0000-0000BA330000}"/>
    <cellStyle name="Millares 6 3 2 2 2 2 2 3 2" xfId="10472" xr:uid="{00000000-0005-0000-0000-0000BB330000}"/>
    <cellStyle name="Millares 6 3 2 2 2 2 2 3 2 2" xfId="19225" xr:uid="{00000000-0005-0000-0000-0000BC330000}"/>
    <cellStyle name="Millares 6 3 2 2 2 2 2 3 2 2 2" xfId="36730" xr:uid="{B93F28DD-8E99-4F72-AAC3-50E5A94F8C26}"/>
    <cellStyle name="Millares 6 3 2 2 2 2 2 3 2 3" xfId="27978" xr:uid="{4279625B-DCB7-4353-AACD-ED7894A04CEB}"/>
    <cellStyle name="Millares 6 3 2 2 2 2 2 3 3" xfId="14849" xr:uid="{00000000-0005-0000-0000-0000BD330000}"/>
    <cellStyle name="Millares 6 3 2 2 2 2 2 3 3 2" xfId="32354" xr:uid="{BC633E20-38F3-4A18-A3CD-BD326028EB04}"/>
    <cellStyle name="Millares 6 3 2 2 2 2 2 3 4" xfId="23602" xr:uid="{F2447B8C-23E6-4FDD-8920-2DFDEB1C4716}"/>
    <cellStyle name="Millares 6 3 2 2 2 2 2 4" xfId="8284" xr:uid="{00000000-0005-0000-0000-0000BE330000}"/>
    <cellStyle name="Millares 6 3 2 2 2 2 2 4 2" xfId="17037" xr:uid="{00000000-0005-0000-0000-0000BF330000}"/>
    <cellStyle name="Millares 6 3 2 2 2 2 2 4 2 2" xfId="34542" xr:uid="{9A9A15A2-D9EE-4091-9B57-FCE606C38991}"/>
    <cellStyle name="Millares 6 3 2 2 2 2 2 4 3" xfId="25790" xr:uid="{67FABF6E-EE5D-438B-A234-34B7DDD27E8D}"/>
    <cellStyle name="Millares 6 3 2 2 2 2 2 5" xfId="12661" xr:uid="{00000000-0005-0000-0000-0000C0330000}"/>
    <cellStyle name="Millares 6 3 2 2 2 2 2 5 2" xfId="30166" xr:uid="{B4D18532-DFA8-4A26-9660-8202D0A90623}"/>
    <cellStyle name="Millares 6 3 2 2 2 2 2 6" xfId="21414" xr:uid="{58F1B966-387C-4518-8A69-769A07F1EED5}"/>
    <cellStyle name="Millares 6 3 2 2 2 2 3" xfId="4452" xr:uid="{00000000-0005-0000-0000-0000C1330000}"/>
    <cellStyle name="Millares 6 3 2 2 2 2 3 2" xfId="6641" xr:uid="{00000000-0005-0000-0000-0000C2330000}"/>
    <cellStyle name="Millares 6 3 2 2 2 2 3 2 2" xfId="11018" xr:uid="{00000000-0005-0000-0000-0000C3330000}"/>
    <cellStyle name="Millares 6 3 2 2 2 2 3 2 2 2" xfId="19771" xr:uid="{00000000-0005-0000-0000-0000C4330000}"/>
    <cellStyle name="Millares 6 3 2 2 2 2 3 2 2 2 2" xfId="37276" xr:uid="{2A3E838C-F6B8-426E-AF63-096968F59A00}"/>
    <cellStyle name="Millares 6 3 2 2 2 2 3 2 2 3" xfId="28524" xr:uid="{DE83818F-2AB7-4164-A74B-FFD3858C2F6B}"/>
    <cellStyle name="Millares 6 3 2 2 2 2 3 2 3" xfId="15395" xr:uid="{00000000-0005-0000-0000-0000C5330000}"/>
    <cellStyle name="Millares 6 3 2 2 2 2 3 2 3 2" xfId="32900" xr:uid="{153C3336-E4AC-4F50-B846-CAD00DAC24B2}"/>
    <cellStyle name="Millares 6 3 2 2 2 2 3 2 4" xfId="24148" xr:uid="{93CC826E-90C6-4290-B531-94030695980D}"/>
    <cellStyle name="Millares 6 3 2 2 2 2 3 3" xfId="8830" xr:uid="{00000000-0005-0000-0000-0000C6330000}"/>
    <cellStyle name="Millares 6 3 2 2 2 2 3 3 2" xfId="17583" xr:uid="{00000000-0005-0000-0000-0000C7330000}"/>
    <cellStyle name="Millares 6 3 2 2 2 2 3 3 2 2" xfId="35088" xr:uid="{F03110A0-316E-4D3C-AAEA-84D2BDF2FD8D}"/>
    <cellStyle name="Millares 6 3 2 2 2 2 3 3 3" xfId="26336" xr:uid="{FBEDBDA5-3989-46D2-B6B2-328FF4A6007C}"/>
    <cellStyle name="Millares 6 3 2 2 2 2 3 4" xfId="13207" xr:uid="{00000000-0005-0000-0000-0000C8330000}"/>
    <cellStyle name="Millares 6 3 2 2 2 2 3 4 2" xfId="30712" xr:uid="{7AE5EB6C-9AAA-45E3-89BA-5B1DA485D95B}"/>
    <cellStyle name="Millares 6 3 2 2 2 2 3 5" xfId="21960" xr:uid="{F09FB0E0-2497-441C-B14F-E6AE863F7A3A}"/>
    <cellStyle name="Millares 6 3 2 2 2 2 4" xfId="5547" xr:uid="{00000000-0005-0000-0000-0000C9330000}"/>
    <cellStyle name="Millares 6 3 2 2 2 2 4 2" xfId="9924" xr:uid="{00000000-0005-0000-0000-0000CA330000}"/>
    <cellStyle name="Millares 6 3 2 2 2 2 4 2 2" xfId="18677" xr:uid="{00000000-0005-0000-0000-0000CB330000}"/>
    <cellStyle name="Millares 6 3 2 2 2 2 4 2 2 2" xfId="36182" xr:uid="{4B119C1F-EF74-442C-A82C-293388AD4993}"/>
    <cellStyle name="Millares 6 3 2 2 2 2 4 2 3" xfId="27430" xr:uid="{4F2BC5D2-7BDD-4786-A95A-AB4B8E841667}"/>
    <cellStyle name="Millares 6 3 2 2 2 2 4 3" xfId="14301" xr:uid="{00000000-0005-0000-0000-0000CC330000}"/>
    <cellStyle name="Millares 6 3 2 2 2 2 4 3 2" xfId="31806" xr:uid="{CB0139C9-F265-4574-BC93-8765FBF3EAEA}"/>
    <cellStyle name="Millares 6 3 2 2 2 2 4 4" xfId="23054" xr:uid="{ED546286-3FBC-472D-AFAE-B13C986DC757}"/>
    <cellStyle name="Millares 6 3 2 2 2 2 5" xfId="7736" xr:uid="{00000000-0005-0000-0000-0000CD330000}"/>
    <cellStyle name="Millares 6 3 2 2 2 2 5 2" xfId="16489" xr:uid="{00000000-0005-0000-0000-0000CE330000}"/>
    <cellStyle name="Millares 6 3 2 2 2 2 5 2 2" xfId="33994" xr:uid="{6DB242CF-C6C9-4289-8DB0-B69E9FECB854}"/>
    <cellStyle name="Millares 6 3 2 2 2 2 5 3" xfId="25242" xr:uid="{DC5A99B6-A8D6-4B83-B4DE-6C7762172B3C}"/>
    <cellStyle name="Millares 6 3 2 2 2 2 6" xfId="12113" xr:uid="{00000000-0005-0000-0000-0000CF330000}"/>
    <cellStyle name="Millares 6 3 2 2 2 2 6 2" xfId="29618" xr:uid="{EE077C20-0F64-4EC4-AB6B-9F3110B02471}"/>
    <cellStyle name="Millares 6 3 2 2 2 2 7" xfId="20866" xr:uid="{2FE89535-9BD7-4E38-8994-D8E3C987F151}"/>
    <cellStyle name="Millares 6 3 2 2 2 3" xfId="3630" xr:uid="{00000000-0005-0000-0000-0000D0330000}"/>
    <cellStyle name="Millares 6 3 2 2 2 3 2" xfId="4726" xr:uid="{00000000-0005-0000-0000-0000D1330000}"/>
    <cellStyle name="Millares 6 3 2 2 2 3 2 2" xfId="6915" xr:uid="{00000000-0005-0000-0000-0000D2330000}"/>
    <cellStyle name="Millares 6 3 2 2 2 3 2 2 2" xfId="11292" xr:uid="{00000000-0005-0000-0000-0000D3330000}"/>
    <cellStyle name="Millares 6 3 2 2 2 3 2 2 2 2" xfId="20045" xr:uid="{00000000-0005-0000-0000-0000D4330000}"/>
    <cellStyle name="Millares 6 3 2 2 2 3 2 2 2 2 2" xfId="37550" xr:uid="{4CEE997B-3CA1-46D0-A891-9BAA92A4960D}"/>
    <cellStyle name="Millares 6 3 2 2 2 3 2 2 2 3" xfId="28798" xr:uid="{580CED3D-22DB-445F-9F20-D50727272000}"/>
    <cellStyle name="Millares 6 3 2 2 2 3 2 2 3" xfId="15669" xr:uid="{00000000-0005-0000-0000-0000D5330000}"/>
    <cellStyle name="Millares 6 3 2 2 2 3 2 2 3 2" xfId="33174" xr:uid="{96DF89E0-41A3-43DE-A26F-FCCD1D44D2A8}"/>
    <cellStyle name="Millares 6 3 2 2 2 3 2 2 4" xfId="24422" xr:uid="{D3CFFA1F-1F88-4CB9-BB89-AE5BD22BB7F7}"/>
    <cellStyle name="Millares 6 3 2 2 2 3 2 3" xfId="9104" xr:uid="{00000000-0005-0000-0000-0000D6330000}"/>
    <cellStyle name="Millares 6 3 2 2 2 3 2 3 2" xfId="17857" xr:uid="{00000000-0005-0000-0000-0000D7330000}"/>
    <cellStyle name="Millares 6 3 2 2 2 3 2 3 2 2" xfId="35362" xr:uid="{582F7F8D-F933-483C-85F4-0BBE5AB058B1}"/>
    <cellStyle name="Millares 6 3 2 2 2 3 2 3 3" xfId="26610" xr:uid="{6309BA83-181D-4FA6-A98B-AAA9EE1E3244}"/>
    <cellStyle name="Millares 6 3 2 2 2 3 2 4" xfId="13481" xr:uid="{00000000-0005-0000-0000-0000D8330000}"/>
    <cellStyle name="Millares 6 3 2 2 2 3 2 4 2" xfId="30986" xr:uid="{821805BD-FEDB-4650-AC13-87ECB7C40DA1}"/>
    <cellStyle name="Millares 6 3 2 2 2 3 2 5" xfId="22234" xr:uid="{316FEB77-C988-4B24-A3AE-F838E3FAD9FA}"/>
    <cellStyle name="Millares 6 3 2 2 2 3 3" xfId="5821" xr:uid="{00000000-0005-0000-0000-0000D9330000}"/>
    <cellStyle name="Millares 6 3 2 2 2 3 3 2" xfId="10198" xr:uid="{00000000-0005-0000-0000-0000DA330000}"/>
    <cellStyle name="Millares 6 3 2 2 2 3 3 2 2" xfId="18951" xr:uid="{00000000-0005-0000-0000-0000DB330000}"/>
    <cellStyle name="Millares 6 3 2 2 2 3 3 2 2 2" xfId="36456" xr:uid="{3A503007-A3E7-488C-B49A-552D75976C0F}"/>
    <cellStyle name="Millares 6 3 2 2 2 3 3 2 3" xfId="27704" xr:uid="{00DB5AD7-41BA-49CC-B693-573C21B9CD01}"/>
    <cellStyle name="Millares 6 3 2 2 2 3 3 3" xfId="14575" xr:uid="{00000000-0005-0000-0000-0000DC330000}"/>
    <cellStyle name="Millares 6 3 2 2 2 3 3 3 2" xfId="32080" xr:uid="{EDF8AEE9-ABFA-4386-ACC2-35F376B2F5CE}"/>
    <cellStyle name="Millares 6 3 2 2 2 3 3 4" xfId="23328" xr:uid="{39A73096-3317-4C44-92F2-68C4F95C6A4D}"/>
    <cellStyle name="Millares 6 3 2 2 2 3 4" xfId="8010" xr:uid="{00000000-0005-0000-0000-0000DD330000}"/>
    <cellStyle name="Millares 6 3 2 2 2 3 4 2" xfId="16763" xr:uid="{00000000-0005-0000-0000-0000DE330000}"/>
    <cellStyle name="Millares 6 3 2 2 2 3 4 2 2" xfId="34268" xr:uid="{DCAF3BBA-B02F-4274-80AF-E81AE71A4AF4}"/>
    <cellStyle name="Millares 6 3 2 2 2 3 4 3" xfId="25516" xr:uid="{63F52253-3821-4E03-8106-9FF161BDEA6B}"/>
    <cellStyle name="Millares 6 3 2 2 2 3 5" xfId="12387" xr:uid="{00000000-0005-0000-0000-0000DF330000}"/>
    <cellStyle name="Millares 6 3 2 2 2 3 5 2" xfId="29892" xr:uid="{ABF321A9-B1EF-4F65-843D-E7437AEA6529}"/>
    <cellStyle name="Millares 6 3 2 2 2 3 6" xfId="21140" xr:uid="{09252682-2DAE-4F77-83EA-034E8E4A7FD8}"/>
    <cellStyle name="Millares 6 3 2 2 2 4" xfId="4178" xr:uid="{00000000-0005-0000-0000-0000E0330000}"/>
    <cellStyle name="Millares 6 3 2 2 2 4 2" xfId="6367" xr:uid="{00000000-0005-0000-0000-0000E1330000}"/>
    <cellStyle name="Millares 6 3 2 2 2 4 2 2" xfId="10744" xr:uid="{00000000-0005-0000-0000-0000E2330000}"/>
    <cellStyle name="Millares 6 3 2 2 2 4 2 2 2" xfId="19497" xr:uid="{00000000-0005-0000-0000-0000E3330000}"/>
    <cellStyle name="Millares 6 3 2 2 2 4 2 2 2 2" xfId="37002" xr:uid="{4BCC27EB-4C9D-474A-83D2-CF97B90201CA}"/>
    <cellStyle name="Millares 6 3 2 2 2 4 2 2 3" xfId="28250" xr:uid="{42AD723A-9395-46B7-91E5-A081F9FA535D}"/>
    <cellStyle name="Millares 6 3 2 2 2 4 2 3" xfId="15121" xr:uid="{00000000-0005-0000-0000-0000E4330000}"/>
    <cellStyle name="Millares 6 3 2 2 2 4 2 3 2" xfId="32626" xr:uid="{E529A713-BBBD-4FC7-94DE-3990B3C01D27}"/>
    <cellStyle name="Millares 6 3 2 2 2 4 2 4" xfId="23874" xr:uid="{375BB1A7-B10C-469B-8D87-2B6B3F1F0863}"/>
    <cellStyle name="Millares 6 3 2 2 2 4 3" xfId="8556" xr:uid="{00000000-0005-0000-0000-0000E5330000}"/>
    <cellStyle name="Millares 6 3 2 2 2 4 3 2" xfId="17309" xr:uid="{00000000-0005-0000-0000-0000E6330000}"/>
    <cellStyle name="Millares 6 3 2 2 2 4 3 2 2" xfId="34814" xr:uid="{9E363D63-4967-42DF-9146-08A2D283FFD4}"/>
    <cellStyle name="Millares 6 3 2 2 2 4 3 3" xfId="26062" xr:uid="{1AD64C68-4A05-430F-B8CD-0F102309C32B}"/>
    <cellStyle name="Millares 6 3 2 2 2 4 4" xfId="12933" xr:uid="{00000000-0005-0000-0000-0000E7330000}"/>
    <cellStyle name="Millares 6 3 2 2 2 4 4 2" xfId="30438" xr:uid="{DA690608-8AE2-449E-B9CE-FA3ED063ABBF}"/>
    <cellStyle name="Millares 6 3 2 2 2 4 5" xfId="21686" xr:uid="{5792EAEE-525D-4CBE-8306-F138A04F5207}"/>
    <cellStyle name="Millares 6 3 2 2 2 5" xfId="5273" xr:uid="{00000000-0005-0000-0000-0000E8330000}"/>
    <cellStyle name="Millares 6 3 2 2 2 5 2" xfId="9650" xr:uid="{00000000-0005-0000-0000-0000E9330000}"/>
    <cellStyle name="Millares 6 3 2 2 2 5 2 2" xfId="18403" xr:uid="{00000000-0005-0000-0000-0000EA330000}"/>
    <cellStyle name="Millares 6 3 2 2 2 5 2 2 2" xfId="35908" xr:uid="{47EE6200-4B25-4B00-AAF5-7E720DFA7979}"/>
    <cellStyle name="Millares 6 3 2 2 2 5 2 3" xfId="27156" xr:uid="{A678FC1F-F9BF-433B-A387-8DBB3458ED30}"/>
    <cellStyle name="Millares 6 3 2 2 2 5 3" xfId="14027" xr:uid="{00000000-0005-0000-0000-0000EB330000}"/>
    <cellStyle name="Millares 6 3 2 2 2 5 3 2" xfId="31532" xr:uid="{05BD92BE-91EF-406A-A93F-19E66CCAEE02}"/>
    <cellStyle name="Millares 6 3 2 2 2 5 4" xfId="22780" xr:uid="{DC126E3F-1A2D-42F2-9ACB-56481178D983}"/>
    <cellStyle name="Millares 6 3 2 2 2 6" xfId="7462" xr:uid="{00000000-0005-0000-0000-0000EC330000}"/>
    <cellStyle name="Millares 6 3 2 2 2 6 2" xfId="16215" xr:uid="{00000000-0005-0000-0000-0000ED330000}"/>
    <cellStyle name="Millares 6 3 2 2 2 6 2 2" xfId="33720" xr:uid="{71E307F6-90FB-460B-8C97-46804235BAD7}"/>
    <cellStyle name="Millares 6 3 2 2 2 6 3" xfId="24968" xr:uid="{CD926DC5-64A1-4AC5-97D7-46918E1AD1F4}"/>
    <cellStyle name="Millares 6 3 2 2 2 7" xfId="11839" xr:uid="{00000000-0005-0000-0000-0000EE330000}"/>
    <cellStyle name="Millares 6 3 2 2 2 7 2" xfId="29344" xr:uid="{0A2C8CB1-86DB-4C5C-B88E-178DF7FC0918}"/>
    <cellStyle name="Millares 6 3 2 2 2 8" xfId="20592" xr:uid="{416CD534-80CC-4F15-BA71-DC7A23E5D91F}"/>
    <cellStyle name="Millares 6 3 2 2 3" xfId="3239" xr:uid="{00000000-0005-0000-0000-0000EF330000}"/>
    <cellStyle name="Millares 6 3 2 2 3 2" xfId="3792" xr:uid="{00000000-0005-0000-0000-0000F0330000}"/>
    <cellStyle name="Millares 6 3 2 2 3 2 2" xfId="4888" xr:uid="{00000000-0005-0000-0000-0000F1330000}"/>
    <cellStyle name="Millares 6 3 2 2 3 2 2 2" xfId="7077" xr:uid="{00000000-0005-0000-0000-0000F2330000}"/>
    <cellStyle name="Millares 6 3 2 2 3 2 2 2 2" xfId="11454" xr:uid="{00000000-0005-0000-0000-0000F3330000}"/>
    <cellStyle name="Millares 6 3 2 2 3 2 2 2 2 2" xfId="20207" xr:uid="{00000000-0005-0000-0000-0000F4330000}"/>
    <cellStyle name="Millares 6 3 2 2 3 2 2 2 2 2 2" xfId="37712" xr:uid="{1CE0B35F-F51F-4CDB-A120-9A9B41EBE271}"/>
    <cellStyle name="Millares 6 3 2 2 3 2 2 2 2 3" xfId="28960" xr:uid="{E22056C3-224F-4E11-85F3-6867B12248CB}"/>
    <cellStyle name="Millares 6 3 2 2 3 2 2 2 3" xfId="15831" xr:uid="{00000000-0005-0000-0000-0000F5330000}"/>
    <cellStyle name="Millares 6 3 2 2 3 2 2 2 3 2" xfId="33336" xr:uid="{7601C54C-D2E2-4CC7-91AE-0218B7FC9D9C}"/>
    <cellStyle name="Millares 6 3 2 2 3 2 2 2 4" xfId="24584" xr:uid="{D93355B8-F8FB-44A2-B1F0-802ABB9A0350}"/>
    <cellStyle name="Millares 6 3 2 2 3 2 2 3" xfId="9266" xr:uid="{00000000-0005-0000-0000-0000F6330000}"/>
    <cellStyle name="Millares 6 3 2 2 3 2 2 3 2" xfId="18019" xr:uid="{00000000-0005-0000-0000-0000F7330000}"/>
    <cellStyle name="Millares 6 3 2 2 3 2 2 3 2 2" xfId="35524" xr:uid="{292D9E10-943C-4524-8405-562E05B87ED8}"/>
    <cellStyle name="Millares 6 3 2 2 3 2 2 3 3" xfId="26772" xr:uid="{EDAAA9AA-C371-4BE9-9A0F-1874F5C39E50}"/>
    <cellStyle name="Millares 6 3 2 2 3 2 2 4" xfId="13643" xr:uid="{00000000-0005-0000-0000-0000F8330000}"/>
    <cellStyle name="Millares 6 3 2 2 3 2 2 4 2" xfId="31148" xr:uid="{738BD777-CA8B-4386-94AF-C54E74D47AD2}"/>
    <cellStyle name="Millares 6 3 2 2 3 2 2 5" xfId="22396" xr:uid="{60E648C8-5006-4D27-B912-DE6ACDF0820D}"/>
    <cellStyle name="Millares 6 3 2 2 3 2 3" xfId="5983" xr:uid="{00000000-0005-0000-0000-0000F9330000}"/>
    <cellStyle name="Millares 6 3 2 2 3 2 3 2" xfId="10360" xr:uid="{00000000-0005-0000-0000-0000FA330000}"/>
    <cellStyle name="Millares 6 3 2 2 3 2 3 2 2" xfId="19113" xr:uid="{00000000-0005-0000-0000-0000FB330000}"/>
    <cellStyle name="Millares 6 3 2 2 3 2 3 2 2 2" xfId="36618" xr:uid="{8E8BA035-56DB-4B71-960E-EB34C40E4DAC}"/>
    <cellStyle name="Millares 6 3 2 2 3 2 3 2 3" xfId="27866" xr:uid="{4E94A78F-F79E-4057-AD90-F927AAE1642A}"/>
    <cellStyle name="Millares 6 3 2 2 3 2 3 3" xfId="14737" xr:uid="{00000000-0005-0000-0000-0000FC330000}"/>
    <cellStyle name="Millares 6 3 2 2 3 2 3 3 2" xfId="32242" xr:uid="{65AF1194-D73D-40F6-8578-DAEF48FD8603}"/>
    <cellStyle name="Millares 6 3 2 2 3 2 3 4" xfId="23490" xr:uid="{6D7E7C88-C3CA-486B-A2AE-9C408056BD1B}"/>
    <cellStyle name="Millares 6 3 2 2 3 2 4" xfId="8172" xr:uid="{00000000-0005-0000-0000-0000FD330000}"/>
    <cellStyle name="Millares 6 3 2 2 3 2 4 2" xfId="16925" xr:uid="{00000000-0005-0000-0000-0000FE330000}"/>
    <cellStyle name="Millares 6 3 2 2 3 2 4 2 2" xfId="34430" xr:uid="{6A075523-8CBB-4BD6-91BD-A4FC3AA7C87B}"/>
    <cellStyle name="Millares 6 3 2 2 3 2 4 3" xfId="25678" xr:uid="{2093E9C2-D343-4D1E-8CDC-88560BA5D8B3}"/>
    <cellStyle name="Millares 6 3 2 2 3 2 5" xfId="12549" xr:uid="{00000000-0005-0000-0000-0000FF330000}"/>
    <cellStyle name="Millares 6 3 2 2 3 2 5 2" xfId="30054" xr:uid="{C9A73693-2C0B-463F-BD23-7C1932626877}"/>
    <cellStyle name="Millares 6 3 2 2 3 2 6" xfId="21302" xr:uid="{DA16C035-234E-4FA1-91E6-74C9B40F32DB}"/>
    <cellStyle name="Millares 6 3 2 2 3 3" xfId="4340" xr:uid="{00000000-0005-0000-0000-000000340000}"/>
    <cellStyle name="Millares 6 3 2 2 3 3 2" xfId="6529" xr:uid="{00000000-0005-0000-0000-000001340000}"/>
    <cellStyle name="Millares 6 3 2 2 3 3 2 2" xfId="10906" xr:uid="{00000000-0005-0000-0000-000002340000}"/>
    <cellStyle name="Millares 6 3 2 2 3 3 2 2 2" xfId="19659" xr:uid="{00000000-0005-0000-0000-000003340000}"/>
    <cellStyle name="Millares 6 3 2 2 3 3 2 2 2 2" xfId="37164" xr:uid="{5529759C-DACC-48EA-A098-2FBDB700F34C}"/>
    <cellStyle name="Millares 6 3 2 2 3 3 2 2 3" xfId="28412" xr:uid="{FDDD10D1-9E99-4167-9D48-3AFB44DED1B6}"/>
    <cellStyle name="Millares 6 3 2 2 3 3 2 3" xfId="15283" xr:uid="{00000000-0005-0000-0000-000004340000}"/>
    <cellStyle name="Millares 6 3 2 2 3 3 2 3 2" xfId="32788" xr:uid="{A8925D5E-862C-41A8-AEC2-0D489B1631BF}"/>
    <cellStyle name="Millares 6 3 2 2 3 3 2 4" xfId="24036" xr:uid="{102FFBB1-8C67-4BB4-AF39-95AFBEDC30F2}"/>
    <cellStyle name="Millares 6 3 2 2 3 3 3" xfId="8718" xr:uid="{00000000-0005-0000-0000-000005340000}"/>
    <cellStyle name="Millares 6 3 2 2 3 3 3 2" xfId="17471" xr:uid="{00000000-0005-0000-0000-000006340000}"/>
    <cellStyle name="Millares 6 3 2 2 3 3 3 2 2" xfId="34976" xr:uid="{A909ECCC-7D62-4A5B-9366-562208826C4E}"/>
    <cellStyle name="Millares 6 3 2 2 3 3 3 3" xfId="26224" xr:uid="{2808C3E1-DBE5-4693-9BCA-69AA93C1E771}"/>
    <cellStyle name="Millares 6 3 2 2 3 3 4" xfId="13095" xr:uid="{00000000-0005-0000-0000-000007340000}"/>
    <cellStyle name="Millares 6 3 2 2 3 3 4 2" xfId="30600" xr:uid="{FB05517A-1E9F-4A4A-B3C2-5EA6B8D0BE81}"/>
    <cellStyle name="Millares 6 3 2 2 3 3 5" xfId="21848" xr:uid="{5EFE0AF4-325E-4491-B773-1CEA17FB8679}"/>
    <cellStyle name="Millares 6 3 2 2 3 4" xfId="5435" xr:uid="{00000000-0005-0000-0000-000008340000}"/>
    <cellStyle name="Millares 6 3 2 2 3 4 2" xfId="9812" xr:uid="{00000000-0005-0000-0000-000009340000}"/>
    <cellStyle name="Millares 6 3 2 2 3 4 2 2" xfId="18565" xr:uid="{00000000-0005-0000-0000-00000A340000}"/>
    <cellStyle name="Millares 6 3 2 2 3 4 2 2 2" xfId="36070" xr:uid="{A8315F98-E50E-4DC0-BEBF-12EFB91016A8}"/>
    <cellStyle name="Millares 6 3 2 2 3 4 2 3" xfId="27318" xr:uid="{C6782E20-2A6B-4F4B-9A67-75DC2A963B7C}"/>
    <cellStyle name="Millares 6 3 2 2 3 4 3" xfId="14189" xr:uid="{00000000-0005-0000-0000-00000B340000}"/>
    <cellStyle name="Millares 6 3 2 2 3 4 3 2" xfId="31694" xr:uid="{971BAFDB-4DA7-4421-9B25-1D38A25F8E1C}"/>
    <cellStyle name="Millares 6 3 2 2 3 4 4" xfId="22942" xr:uid="{05A45A96-85F1-441E-82E9-544E22073EA4}"/>
    <cellStyle name="Millares 6 3 2 2 3 5" xfId="7624" xr:uid="{00000000-0005-0000-0000-00000C340000}"/>
    <cellStyle name="Millares 6 3 2 2 3 5 2" xfId="16377" xr:uid="{00000000-0005-0000-0000-00000D340000}"/>
    <cellStyle name="Millares 6 3 2 2 3 5 2 2" xfId="33882" xr:uid="{4B8F3E98-C22B-44F5-9FC8-B35FDAC0718F}"/>
    <cellStyle name="Millares 6 3 2 2 3 5 3" xfId="25130" xr:uid="{0235258C-DF69-4E74-9814-E0782D7AD064}"/>
    <cellStyle name="Millares 6 3 2 2 3 6" xfId="12001" xr:uid="{00000000-0005-0000-0000-00000E340000}"/>
    <cellStyle name="Millares 6 3 2 2 3 6 2" xfId="29506" xr:uid="{91AE8407-3D6B-4EBC-84C3-24AAC7D07882}"/>
    <cellStyle name="Millares 6 3 2 2 3 7" xfId="20754" xr:uid="{649F9D7A-E6B1-4346-87AC-92E7A5384DE3}"/>
    <cellStyle name="Millares 6 3 2 2 4" xfId="3518" xr:uid="{00000000-0005-0000-0000-00000F340000}"/>
    <cellStyle name="Millares 6 3 2 2 4 2" xfId="4614" xr:uid="{00000000-0005-0000-0000-000010340000}"/>
    <cellStyle name="Millares 6 3 2 2 4 2 2" xfId="6803" xr:uid="{00000000-0005-0000-0000-000011340000}"/>
    <cellStyle name="Millares 6 3 2 2 4 2 2 2" xfId="11180" xr:uid="{00000000-0005-0000-0000-000012340000}"/>
    <cellStyle name="Millares 6 3 2 2 4 2 2 2 2" xfId="19933" xr:uid="{00000000-0005-0000-0000-000013340000}"/>
    <cellStyle name="Millares 6 3 2 2 4 2 2 2 2 2" xfId="37438" xr:uid="{5FAD9487-D75C-43C4-892F-1DAB9CCA5E93}"/>
    <cellStyle name="Millares 6 3 2 2 4 2 2 2 3" xfId="28686" xr:uid="{A4A28C08-423A-4EFD-B80E-E0596AC90098}"/>
    <cellStyle name="Millares 6 3 2 2 4 2 2 3" xfId="15557" xr:uid="{00000000-0005-0000-0000-000014340000}"/>
    <cellStyle name="Millares 6 3 2 2 4 2 2 3 2" xfId="33062" xr:uid="{881F8080-05F3-4CDF-9855-38CEEBB6200B}"/>
    <cellStyle name="Millares 6 3 2 2 4 2 2 4" xfId="24310" xr:uid="{2A50F595-9F07-437E-832C-775BBA6BD1C2}"/>
    <cellStyle name="Millares 6 3 2 2 4 2 3" xfId="8992" xr:uid="{00000000-0005-0000-0000-000015340000}"/>
    <cellStyle name="Millares 6 3 2 2 4 2 3 2" xfId="17745" xr:uid="{00000000-0005-0000-0000-000016340000}"/>
    <cellStyle name="Millares 6 3 2 2 4 2 3 2 2" xfId="35250" xr:uid="{174F55D3-ACA8-422A-BA11-87B0D4F718B1}"/>
    <cellStyle name="Millares 6 3 2 2 4 2 3 3" xfId="26498" xr:uid="{F9632AD3-E963-47D0-8244-97214CDCB5FC}"/>
    <cellStyle name="Millares 6 3 2 2 4 2 4" xfId="13369" xr:uid="{00000000-0005-0000-0000-000017340000}"/>
    <cellStyle name="Millares 6 3 2 2 4 2 4 2" xfId="30874" xr:uid="{83D83E66-3309-45E7-9971-D36E0AEE2BD3}"/>
    <cellStyle name="Millares 6 3 2 2 4 2 5" xfId="22122" xr:uid="{5EEE20CD-1458-41BA-8188-B5F648BFE0CA}"/>
    <cellStyle name="Millares 6 3 2 2 4 3" xfId="5709" xr:uid="{00000000-0005-0000-0000-000018340000}"/>
    <cellStyle name="Millares 6 3 2 2 4 3 2" xfId="10086" xr:uid="{00000000-0005-0000-0000-000019340000}"/>
    <cellStyle name="Millares 6 3 2 2 4 3 2 2" xfId="18839" xr:uid="{00000000-0005-0000-0000-00001A340000}"/>
    <cellStyle name="Millares 6 3 2 2 4 3 2 2 2" xfId="36344" xr:uid="{DA994375-944A-4CC0-94BA-AE4AFE286A6B}"/>
    <cellStyle name="Millares 6 3 2 2 4 3 2 3" xfId="27592" xr:uid="{8305FD31-8F4B-4672-ADE3-6505A01970AD}"/>
    <cellStyle name="Millares 6 3 2 2 4 3 3" xfId="14463" xr:uid="{00000000-0005-0000-0000-00001B340000}"/>
    <cellStyle name="Millares 6 3 2 2 4 3 3 2" xfId="31968" xr:uid="{833260C1-35BE-499B-965E-839C7BB5AA91}"/>
    <cellStyle name="Millares 6 3 2 2 4 3 4" xfId="23216" xr:uid="{26ECE56F-17CC-452B-BF8E-02A6197E3AA0}"/>
    <cellStyle name="Millares 6 3 2 2 4 4" xfId="7898" xr:uid="{00000000-0005-0000-0000-00001C340000}"/>
    <cellStyle name="Millares 6 3 2 2 4 4 2" xfId="16651" xr:uid="{00000000-0005-0000-0000-00001D340000}"/>
    <cellStyle name="Millares 6 3 2 2 4 4 2 2" xfId="34156" xr:uid="{7812AB4C-0F45-4EC6-93EC-1BDBB9F80086}"/>
    <cellStyle name="Millares 6 3 2 2 4 4 3" xfId="25404" xr:uid="{AE38F255-5B98-4BCD-B8AA-D7F58F709B4D}"/>
    <cellStyle name="Millares 6 3 2 2 4 5" xfId="12275" xr:uid="{00000000-0005-0000-0000-00001E340000}"/>
    <cellStyle name="Millares 6 3 2 2 4 5 2" xfId="29780" xr:uid="{8DC948CF-4981-4CB1-9995-5B884A849576}"/>
    <cellStyle name="Millares 6 3 2 2 4 6" xfId="21028" xr:uid="{99F168BE-9CA6-405A-964F-EAA55A566D75}"/>
    <cellStyle name="Millares 6 3 2 2 5" xfId="4066" xr:uid="{00000000-0005-0000-0000-00001F340000}"/>
    <cellStyle name="Millares 6 3 2 2 5 2" xfId="6255" xr:uid="{00000000-0005-0000-0000-000020340000}"/>
    <cellStyle name="Millares 6 3 2 2 5 2 2" xfId="10632" xr:uid="{00000000-0005-0000-0000-000021340000}"/>
    <cellStyle name="Millares 6 3 2 2 5 2 2 2" xfId="19385" xr:uid="{00000000-0005-0000-0000-000022340000}"/>
    <cellStyle name="Millares 6 3 2 2 5 2 2 2 2" xfId="36890" xr:uid="{B5006F81-9456-4DB5-A6AA-97A38E90F0D5}"/>
    <cellStyle name="Millares 6 3 2 2 5 2 2 3" xfId="28138" xr:uid="{4E77BDCC-6667-4BD9-A8D6-4232D77A1C6E}"/>
    <cellStyle name="Millares 6 3 2 2 5 2 3" xfId="15009" xr:uid="{00000000-0005-0000-0000-000023340000}"/>
    <cellStyle name="Millares 6 3 2 2 5 2 3 2" xfId="32514" xr:uid="{694E6FE1-D534-4126-9EC5-2CB696E029C1}"/>
    <cellStyle name="Millares 6 3 2 2 5 2 4" xfId="23762" xr:uid="{DAA1EA97-4D9F-43A7-8944-8223DEDC26E6}"/>
    <cellStyle name="Millares 6 3 2 2 5 3" xfId="8444" xr:uid="{00000000-0005-0000-0000-000024340000}"/>
    <cellStyle name="Millares 6 3 2 2 5 3 2" xfId="17197" xr:uid="{00000000-0005-0000-0000-000025340000}"/>
    <cellStyle name="Millares 6 3 2 2 5 3 2 2" xfId="34702" xr:uid="{B74F727F-057E-4E59-8A5D-627EF34AB425}"/>
    <cellStyle name="Millares 6 3 2 2 5 3 3" xfId="25950" xr:uid="{621728EF-BB5B-4AA0-A874-B97648739D55}"/>
    <cellStyle name="Millares 6 3 2 2 5 4" xfId="12821" xr:uid="{00000000-0005-0000-0000-000026340000}"/>
    <cellStyle name="Millares 6 3 2 2 5 4 2" xfId="30326" xr:uid="{65563D16-F278-495F-AB52-99CBE018EE4C}"/>
    <cellStyle name="Millares 6 3 2 2 5 5" xfId="21574" xr:uid="{9A5C226F-FD81-4926-8428-B9318A3B3DBE}"/>
    <cellStyle name="Millares 6 3 2 2 6" xfId="5161" xr:uid="{00000000-0005-0000-0000-000027340000}"/>
    <cellStyle name="Millares 6 3 2 2 6 2" xfId="9538" xr:uid="{00000000-0005-0000-0000-000028340000}"/>
    <cellStyle name="Millares 6 3 2 2 6 2 2" xfId="18291" xr:uid="{00000000-0005-0000-0000-000029340000}"/>
    <cellStyle name="Millares 6 3 2 2 6 2 2 2" xfId="35796" xr:uid="{3C392FA5-ED0A-4CDB-A307-807D5B1F4145}"/>
    <cellStyle name="Millares 6 3 2 2 6 2 3" xfId="27044" xr:uid="{C7DE5A4A-B699-4499-B4CD-FD7FC07E3BB4}"/>
    <cellStyle name="Millares 6 3 2 2 6 3" xfId="13915" xr:uid="{00000000-0005-0000-0000-00002A340000}"/>
    <cellStyle name="Millares 6 3 2 2 6 3 2" xfId="31420" xr:uid="{D42C40AD-81E7-4DED-91C5-B1E527A91036}"/>
    <cellStyle name="Millares 6 3 2 2 6 4" xfId="22668" xr:uid="{E206BB7A-22E1-4FC5-B540-30B912D08056}"/>
    <cellStyle name="Millares 6 3 2 2 7" xfId="7350" xr:uid="{00000000-0005-0000-0000-00002B340000}"/>
    <cellStyle name="Millares 6 3 2 2 7 2" xfId="16103" xr:uid="{00000000-0005-0000-0000-00002C340000}"/>
    <cellStyle name="Millares 6 3 2 2 7 2 2" xfId="33608" xr:uid="{44C1AE5D-1D2E-4EFA-A0FF-ED77E607EC16}"/>
    <cellStyle name="Millares 6 3 2 2 7 3" xfId="24856" xr:uid="{B8CFD294-5774-4299-A646-2919DE62DF6B}"/>
    <cellStyle name="Millares 6 3 2 2 8" xfId="11727" xr:uid="{00000000-0005-0000-0000-00002D340000}"/>
    <cellStyle name="Millares 6 3 2 2 8 2" xfId="29232" xr:uid="{D4AA1C44-7F69-4B96-BB42-654244D3B936}"/>
    <cellStyle name="Millares 6 3 2 2 9" xfId="20480" xr:uid="{01EF1783-C81A-4F72-A772-0AB43B54C3B5}"/>
    <cellStyle name="Millares 6 3 2 3" xfId="3018" xr:uid="{00000000-0005-0000-0000-00002E340000}"/>
    <cellStyle name="Millares 6 3 2 3 2" xfId="3294" xr:uid="{00000000-0005-0000-0000-00002F340000}"/>
    <cellStyle name="Millares 6 3 2 3 2 2" xfId="3847" xr:uid="{00000000-0005-0000-0000-000030340000}"/>
    <cellStyle name="Millares 6 3 2 3 2 2 2" xfId="4943" xr:uid="{00000000-0005-0000-0000-000031340000}"/>
    <cellStyle name="Millares 6 3 2 3 2 2 2 2" xfId="7132" xr:uid="{00000000-0005-0000-0000-000032340000}"/>
    <cellStyle name="Millares 6 3 2 3 2 2 2 2 2" xfId="11509" xr:uid="{00000000-0005-0000-0000-000033340000}"/>
    <cellStyle name="Millares 6 3 2 3 2 2 2 2 2 2" xfId="20262" xr:uid="{00000000-0005-0000-0000-000034340000}"/>
    <cellStyle name="Millares 6 3 2 3 2 2 2 2 2 2 2" xfId="37767" xr:uid="{FC8CE352-5F5E-4574-9511-39889162A814}"/>
    <cellStyle name="Millares 6 3 2 3 2 2 2 2 2 3" xfId="29015" xr:uid="{526CD8BF-3EBB-4CE1-8EA4-DD35EA6D9ED6}"/>
    <cellStyle name="Millares 6 3 2 3 2 2 2 2 3" xfId="15886" xr:uid="{00000000-0005-0000-0000-000035340000}"/>
    <cellStyle name="Millares 6 3 2 3 2 2 2 2 3 2" xfId="33391" xr:uid="{E0F6EFE4-E054-4734-A6D4-10D269202091}"/>
    <cellStyle name="Millares 6 3 2 3 2 2 2 2 4" xfId="24639" xr:uid="{46DF961F-BC32-46C8-B904-75714DD0BAB2}"/>
    <cellStyle name="Millares 6 3 2 3 2 2 2 3" xfId="9321" xr:uid="{00000000-0005-0000-0000-000036340000}"/>
    <cellStyle name="Millares 6 3 2 3 2 2 2 3 2" xfId="18074" xr:uid="{00000000-0005-0000-0000-000037340000}"/>
    <cellStyle name="Millares 6 3 2 3 2 2 2 3 2 2" xfId="35579" xr:uid="{DDD8C60B-6375-4921-B63A-CDA7FD66968F}"/>
    <cellStyle name="Millares 6 3 2 3 2 2 2 3 3" xfId="26827" xr:uid="{FC150A53-EF5F-4C11-968D-5A18629E70AF}"/>
    <cellStyle name="Millares 6 3 2 3 2 2 2 4" xfId="13698" xr:uid="{00000000-0005-0000-0000-000038340000}"/>
    <cellStyle name="Millares 6 3 2 3 2 2 2 4 2" xfId="31203" xr:uid="{6E425106-A40D-48E2-942F-23F3AB31FADC}"/>
    <cellStyle name="Millares 6 3 2 3 2 2 2 5" xfId="22451" xr:uid="{65C76488-3797-4F5C-81D6-DD965F9940CC}"/>
    <cellStyle name="Millares 6 3 2 3 2 2 3" xfId="6038" xr:uid="{00000000-0005-0000-0000-000039340000}"/>
    <cellStyle name="Millares 6 3 2 3 2 2 3 2" xfId="10415" xr:uid="{00000000-0005-0000-0000-00003A340000}"/>
    <cellStyle name="Millares 6 3 2 3 2 2 3 2 2" xfId="19168" xr:uid="{00000000-0005-0000-0000-00003B340000}"/>
    <cellStyle name="Millares 6 3 2 3 2 2 3 2 2 2" xfId="36673" xr:uid="{1B9CE44D-6C25-4A33-A7EF-FEA6D630E48B}"/>
    <cellStyle name="Millares 6 3 2 3 2 2 3 2 3" xfId="27921" xr:uid="{9FDF8781-9B60-46EB-B21B-467CC7EDE1F9}"/>
    <cellStyle name="Millares 6 3 2 3 2 2 3 3" xfId="14792" xr:uid="{00000000-0005-0000-0000-00003C340000}"/>
    <cellStyle name="Millares 6 3 2 3 2 2 3 3 2" xfId="32297" xr:uid="{CE592E14-DD54-4861-94C1-9763B036DCBB}"/>
    <cellStyle name="Millares 6 3 2 3 2 2 3 4" xfId="23545" xr:uid="{FC93729A-7902-4028-9EB6-0B06367DA723}"/>
    <cellStyle name="Millares 6 3 2 3 2 2 4" xfId="8227" xr:uid="{00000000-0005-0000-0000-00003D340000}"/>
    <cellStyle name="Millares 6 3 2 3 2 2 4 2" xfId="16980" xr:uid="{00000000-0005-0000-0000-00003E340000}"/>
    <cellStyle name="Millares 6 3 2 3 2 2 4 2 2" xfId="34485" xr:uid="{F84C4785-62B8-4C30-A157-4A4B6CB361DC}"/>
    <cellStyle name="Millares 6 3 2 3 2 2 4 3" xfId="25733" xr:uid="{3E0BF350-6F95-4D4F-8076-239E31C4C229}"/>
    <cellStyle name="Millares 6 3 2 3 2 2 5" xfId="12604" xr:uid="{00000000-0005-0000-0000-00003F340000}"/>
    <cellStyle name="Millares 6 3 2 3 2 2 5 2" xfId="30109" xr:uid="{3A818A4B-E813-49F3-ADA3-E408A87E671D}"/>
    <cellStyle name="Millares 6 3 2 3 2 2 6" xfId="21357" xr:uid="{92F7321F-8F22-497D-A9CD-748230A99473}"/>
    <cellStyle name="Millares 6 3 2 3 2 3" xfId="4395" xr:uid="{00000000-0005-0000-0000-000040340000}"/>
    <cellStyle name="Millares 6 3 2 3 2 3 2" xfId="6584" xr:uid="{00000000-0005-0000-0000-000041340000}"/>
    <cellStyle name="Millares 6 3 2 3 2 3 2 2" xfId="10961" xr:uid="{00000000-0005-0000-0000-000042340000}"/>
    <cellStyle name="Millares 6 3 2 3 2 3 2 2 2" xfId="19714" xr:uid="{00000000-0005-0000-0000-000043340000}"/>
    <cellStyle name="Millares 6 3 2 3 2 3 2 2 2 2" xfId="37219" xr:uid="{72C59172-4434-4ACE-BE90-FB5385E5355F}"/>
    <cellStyle name="Millares 6 3 2 3 2 3 2 2 3" xfId="28467" xr:uid="{4294F94C-3C8C-42BA-B47E-758EA80994FD}"/>
    <cellStyle name="Millares 6 3 2 3 2 3 2 3" xfId="15338" xr:uid="{00000000-0005-0000-0000-000044340000}"/>
    <cellStyle name="Millares 6 3 2 3 2 3 2 3 2" xfId="32843" xr:uid="{F9FD7BED-6385-44EB-9E2E-EAED8BE2FC6E}"/>
    <cellStyle name="Millares 6 3 2 3 2 3 2 4" xfId="24091" xr:uid="{73BE5916-037D-4ACC-A524-4C35E196600B}"/>
    <cellStyle name="Millares 6 3 2 3 2 3 3" xfId="8773" xr:uid="{00000000-0005-0000-0000-000045340000}"/>
    <cellStyle name="Millares 6 3 2 3 2 3 3 2" xfId="17526" xr:uid="{00000000-0005-0000-0000-000046340000}"/>
    <cellStyle name="Millares 6 3 2 3 2 3 3 2 2" xfId="35031" xr:uid="{6C201053-C55A-4329-9332-419AA63A00CC}"/>
    <cellStyle name="Millares 6 3 2 3 2 3 3 3" xfId="26279" xr:uid="{8171C52D-FE23-4895-811D-611514A29FCA}"/>
    <cellStyle name="Millares 6 3 2 3 2 3 4" xfId="13150" xr:uid="{00000000-0005-0000-0000-000047340000}"/>
    <cellStyle name="Millares 6 3 2 3 2 3 4 2" xfId="30655" xr:uid="{4BF27F19-CEBE-4674-8318-7B992DC3102B}"/>
    <cellStyle name="Millares 6 3 2 3 2 3 5" xfId="21903" xr:uid="{03089860-4827-4BFE-A208-302701162597}"/>
    <cellStyle name="Millares 6 3 2 3 2 4" xfId="5490" xr:uid="{00000000-0005-0000-0000-000048340000}"/>
    <cellStyle name="Millares 6 3 2 3 2 4 2" xfId="9867" xr:uid="{00000000-0005-0000-0000-000049340000}"/>
    <cellStyle name="Millares 6 3 2 3 2 4 2 2" xfId="18620" xr:uid="{00000000-0005-0000-0000-00004A340000}"/>
    <cellStyle name="Millares 6 3 2 3 2 4 2 2 2" xfId="36125" xr:uid="{128B9408-430F-432A-9F03-0A449E9B81F3}"/>
    <cellStyle name="Millares 6 3 2 3 2 4 2 3" xfId="27373" xr:uid="{47BE42B7-9F51-4A2A-9B42-69062B484E95}"/>
    <cellStyle name="Millares 6 3 2 3 2 4 3" xfId="14244" xr:uid="{00000000-0005-0000-0000-00004B340000}"/>
    <cellStyle name="Millares 6 3 2 3 2 4 3 2" xfId="31749" xr:uid="{9113C684-1BDD-40EB-BD75-045AD6285096}"/>
    <cellStyle name="Millares 6 3 2 3 2 4 4" xfId="22997" xr:uid="{F33E045D-5950-4A0F-BB1A-EF91501A1AB5}"/>
    <cellStyle name="Millares 6 3 2 3 2 5" xfId="7679" xr:uid="{00000000-0005-0000-0000-00004C340000}"/>
    <cellStyle name="Millares 6 3 2 3 2 5 2" xfId="16432" xr:uid="{00000000-0005-0000-0000-00004D340000}"/>
    <cellStyle name="Millares 6 3 2 3 2 5 2 2" xfId="33937" xr:uid="{B06B0BF2-D537-40AC-891B-0F54315583A6}"/>
    <cellStyle name="Millares 6 3 2 3 2 5 3" xfId="25185" xr:uid="{FFAE43BC-3638-4C3D-ADC3-662BAC5B2AE8}"/>
    <cellStyle name="Millares 6 3 2 3 2 6" xfId="12056" xr:uid="{00000000-0005-0000-0000-00004E340000}"/>
    <cellStyle name="Millares 6 3 2 3 2 6 2" xfId="29561" xr:uid="{964FE6AC-68EF-4CF5-9771-8D866996BD6D}"/>
    <cellStyle name="Millares 6 3 2 3 2 7" xfId="20809" xr:uid="{81202111-E160-48D0-A42B-DDFB1EA25CC5}"/>
    <cellStyle name="Millares 6 3 2 3 3" xfId="3573" xr:uid="{00000000-0005-0000-0000-00004F340000}"/>
    <cellStyle name="Millares 6 3 2 3 3 2" xfId="4669" xr:uid="{00000000-0005-0000-0000-000050340000}"/>
    <cellStyle name="Millares 6 3 2 3 3 2 2" xfId="6858" xr:uid="{00000000-0005-0000-0000-000051340000}"/>
    <cellStyle name="Millares 6 3 2 3 3 2 2 2" xfId="11235" xr:uid="{00000000-0005-0000-0000-000052340000}"/>
    <cellStyle name="Millares 6 3 2 3 3 2 2 2 2" xfId="19988" xr:uid="{00000000-0005-0000-0000-000053340000}"/>
    <cellStyle name="Millares 6 3 2 3 3 2 2 2 2 2" xfId="37493" xr:uid="{7B7FBFDB-DDC6-4760-9A43-06D80BC83EC0}"/>
    <cellStyle name="Millares 6 3 2 3 3 2 2 2 3" xfId="28741" xr:uid="{E4CFD845-444E-4AD0-882E-84E050B75878}"/>
    <cellStyle name="Millares 6 3 2 3 3 2 2 3" xfId="15612" xr:uid="{00000000-0005-0000-0000-000054340000}"/>
    <cellStyle name="Millares 6 3 2 3 3 2 2 3 2" xfId="33117" xr:uid="{EB47B848-53EC-4147-8A84-F6206C7BC1AF}"/>
    <cellStyle name="Millares 6 3 2 3 3 2 2 4" xfId="24365" xr:uid="{FC337033-9933-4366-8728-C75F0E814629}"/>
    <cellStyle name="Millares 6 3 2 3 3 2 3" xfId="9047" xr:uid="{00000000-0005-0000-0000-000055340000}"/>
    <cellStyle name="Millares 6 3 2 3 3 2 3 2" xfId="17800" xr:uid="{00000000-0005-0000-0000-000056340000}"/>
    <cellStyle name="Millares 6 3 2 3 3 2 3 2 2" xfId="35305" xr:uid="{D71747A5-3FFE-4B42-B419-969A6EBC0C95}"/>
    <cellStyle name="Millares 6 3 2 3 3 2 3 3" xfId="26553" xr:uid="{231FABC5-AA59-44AE-B11E-3600A9D1DCF9}"/>
    <cellStyle name="Millares 6 3 2 3 3 2 4" xfId="13424" xr:uid="{00000000-0005-0000-0000-000057340000}"/>
    <cellStyle name="Millares 6 3 2 3 3 2 4 2" xfId="30929" xr:uid="{44BED41A-E683-4D2F-8F0A-45EE1C865A7C}"/>
    <cellStyle name="Millares 6 3 2 3 3 2 5" xfId="22177" xr:uid="{514FD3D2-BCFA-4CB1-92AB-71CD0B89CAA8}"/>
    <cellStyle name="Millares 6 3 2 3 3 3" xfId="5764" xr:uid="{00000000-0005-0000-0000-000058340000}"/>
    <cellStyle name="Millares 6 3 2 3 3 3 2" xfId="10141" xr:uid="{00000000-0005-0000-0000-000059340000}"/>
    <cellStyle name="Millares 6 3 2 3 3 3 2 2" xfId="18894" xr:uid="{00000000-0005-0000-0000-00005A340000}"/>
    <cellStyle name="Millares 6 3 2 3 3 3 2 2 2" xfId="36399" xr:uid="{82BEB627-6732-4550-B2E1-DDDC693F7383}"/>
    <cellStyle name="Millares 6 3 2 3 3 3 2 3" xfId="27647" xr:uid="{D7F8DB4A-96DC-4708-84BD-8745CF3C1706}"/>
    <cellStyle name="Millares 6 3 2 3 3 3 3" xfId="14518" xr:uid="{00000000-0005-0000-0000-00005B340000}"/>
    <cellStyle name="Millares 6 3 2 3 3 3 3 2" xfId="32023" xr:uid="{0A7D1A34-E497-493B-89AF-DD69A61B36F4}"/>
    <cellStyle name="Millares 6 3 2 3 3 3 4" xfId="23271" xr:uid="{1B986CAD-0A25-4345-9462-C2A836C62677}"/>
    <cellStyle name="Millares 6 3 2 3 3 4" xfId="7953" xr:uid="{00000000-0005-0000-0000-00005C340000}"/>
    <cellStyle name="Millares 6 3 2 3 3 4 2" xfId="16706" xr:uid="{00000000-0005-0000-0000-00005D340000}"/>
    <cellStyle name="Millares 6 3 2 3 3 4 2 2" xfId="34211" xr:uid="{68422CA5-7FE0-4C9E-AEF6-4D2772C72DFF}"/>
    <cellStyle name="Millares 6 3 2 3 3 4 3" xfId="25459" xr:uid="{E9E2F2A2-B3E2-447D-9CED-61131DD4F0B0}"/>
    <cellStyle name="Millares 6 3 2 3 3 5" xfId="12330" xr:uid="{00000000-0005-0000-0000-00005E340000}"/>
    <cellStyle name="Millares 6 3 2 3 3 5 2" xfId="29835" xr:uid="{77B57998-78BF-44CF-B1EE-1BE6A97FA97B}"/>
    <cellStyle name="Millares 6 3 2 3 3 6" xfId="21083" xr:uid="{A7307FAF-B61F-440B-8FA5-16446F4CA6EB}"/>
    <cellStyle name="Millares 6 3 2 3 4" xfId="4121" xr:uid="{00000000-0005-0000-0000-00005F340000}"/>
    <cellStyle name="Millares 6 3 2 3 4 2" xfId="6310" xr:uid="{00000000-0005-0000-0000-000060340000}"/>
    <cellStyle name="Millares 6 3 2 3 4 2 2" xfId="10687" xr:uid="{00000000-0005-0000-0000-000061340000}"/>
    <cellStyle name="Millares 6 3 2 3 4 2 2 2" xfId="19440" xr:uid="{00000000-0005-0000-0000-000062340000}"/>
    <cellStyle name="Millares 6 3 2 3 4 2 2 2 2" xfId="36945" xr:uid="{A354487F-3BD1-4EBB-8DAD-9C1E491B7FC5}"/>
    <cellStyle name="Millares 6 3 2 3 4 2 2 3" xfId="28193" xr:uid="{26CBD08B-FE98-4CA1-852E-E4C2EBFDDD57}"/>
    <cellStyle name="Millares 6 3 2 3 4 2 3" xfId="15064" xr:uid="{00000000-0005-0000-0000-000063340000}"/>
    <cellStyle name="Millares 6 3 2 3 4 2 3 2" xfId="32569" xr:uid="{330C97D9-BEB9-425B-BEC4-D8B44A81BC83}"/>
    <cellStyle name="Millares 6 3 2 3 4 2 4" xfId="23817" xr:uid="{53683748-925A-45C5-AF12-F48507A1E028}"/>
    <cellStyle name="Millares 6 3 2 3 4 3" xfId="8499" xr:uid="{00000000-0005-0000-0000-000064340000}"/>
    <cellStyle name="Millares 6 3 2 3 4 3 2" xfId="17252" xr:uid="{00000000-0005-0000-0000-000065340000}"/>
    <cellStyle name="Millares 6 3 2 3 4 3 2 2" xfId="34757" xr:uid="{4F354841-4893-4D4D-91CC-105E0A89ECBB}"/>
    <cellStyle name="Millares 6 3 2 3 4 3 3" xfId="26005" xr:uid="{6FF45F0A-A29B-4DA6-99AC-9A920C3BEBAB}"/>
    <cellStyle name="Millares 6 3 2 3 4 4" xfId="12876" xr:uid="{00000000-0005-0000-0000-000066340000}"/>
    <cellStyle name="Millares 6 3 2 3 4 4 2" xfId="30381" xr:uid="{F14F7A26-1FD9-4F30-9E06-2A55181B7AEB}"/>
    <cellStyle name="Millares 6 3 2 3 4 5" xfId="21629" xr:uid="{472EA6A6-5358-461F-A670-39FC068EF5BC}"/>
    <cellStyle name="Millares 6 3 2 3 5" xfId="5216" xr:uid="{00000000-0005-0000-0000-000067340000}"/>
    <cellStyle name="Millares 6 3 2 3 5 2" xfId="9593" xr:uid="{00000000-0005-0000-0000-000068340000}"/>
    <cellStyle name="Millares 6 3 2 3 5 2 2" xfId="18346" xr:uid="{00000000-0005-0000-0000-000069340000}"/>
    <cellStyle name="Millares 6 3 2 3 5 2 2 2" xfId="35851" xr:uid="{6121745C-AEC7-4F51-888D-5C28D1FC0DCB}"/>
    <cellStyle name="Millares 6 3 2 3 5 2 3" xfId="27099" xr:uid="{9851BC1F-E6BA-470D-8836-9B33A8E4363E}"/>
    <cellStyle name="Millares 6 3 2 3 5 3" xfId="13970" xr:uid="{00000000-0005-0000-0000-00006A340000}"/>
    <cellStyle name="Millares 6 3 2 3 5 3 2" xfId="31475" xr:uid="{81466DD1-5C4E-4478-805B-2AE3940B4AC1}"/>
    <cellStyle name="Millares 6 3 2 3 5 4" xfId="22723" xr:uid="{FCB18747-8D0A-46DA-8577-74AE7E81CCA2}"/>
    <cellStyle name="Millares 6 3 2 3 6" xfId="7405" xr:uid="{00000000-0005-0000-0000-00006B340000}"/>
    <cellStyle name="Millares 6 3 2 3 6 2" xfId="16158" xr:uid="{00000000-0005-0000-0000-00006C340000}"/>
    <cellStyle name="Millares 6 3 2 3 6 2 2" xfId="33663" xr:uid="{B63041CC-24A8-4FCA-8E70-44D305B5380F}"/>
    <cellStyle name="Millares 6 3 2 3 6 3" xfId="24911" xr:uid="{EB2D99B1-2551-43F0-A772-ECB23CAB1988}"/>
    <cellStyle name="Millares 6 3 2 3 7" xfId="11782" xr:uid="{00000000-0005-0000-0000-00006D340000}"/>
    <cellStyle name="Millares 6 3 2 3 7 2" xfId="29287" xr:uid="{860084D0-C580-4228-B1C6-84CC046F174D}"/>
    <cellStyle name="Millares 6 3 2 3 8" xfId="20535" xr:uid="{72589402-D7C7-471B-A0C1-7057CFE12C63}"/>
    <cellStyle name="Millares 6 3 2 4" xfId="2905" xr:uid="{00000000-0005-0000-0000-00006E340000}"/>
    <cellStyle name="Millares 6 3 2 4 2" xfId="3184" xr:uid="{00000000-0005-0000-0000-00006F340000}"/>
    <cellStyle name="Millares 6 3 2 4 2 2" xfId="3737" xr:uid="{00000000-0005-0000-0000-000070340000}"/>
    <cellStyle name="Millares 6 3 2 4 2 2 2" xfId="4833" xr:uid="{00000000-0005-0000-0000-000071340000}"/>
    <cellStyle name="Millares 6 3 2 4 2 2 2 2" xfId="7022" xr:uid="{00000000-0005-0000-0000-000072340000}"/>
    <cellStyle name="Millares 6 3 2 4 2 2 2 2 2" xfId="11399" xr:uid="{00000000-0005-0000-0000-000073340000}"/>
    <cellStyle name="Millares 6 3 2 4 2 2 2 2 2 2" xfId="20152" xr:uid="{00000000-0005-0000-0000-000074340000}"/>
    <cellStyle name="Millares 6 3 2 4 2 2 2 2 2 2 2" xfId="37657" xr:uid="{95CD90F8-D438-4328-A79E-F490B2521ACE}"/>
    <cellStyle name="Millares 6 3 2 4 2 2 2 2 2 3" xfId="28905" xr:uid="{4E80C206-E206-4980-80A1-3FF2971F4F69}"/>
    <cellStyle name="Millares 6 3 2 4 2 2 2 2 3" xfId="15776" xr:uid="{00000000-0005-0000-0000-000075340000}"/>
    <cellStyle name="Millares 6 3 2 4 2 2 2 2 3 2" xfId="33281" xr:uid="{AF3433F9-2FCE-4C50-A491-FDCD75E018A8}"/>
    <cellStyle name="Millares 6 3 2 4 2 2 2 2 4" xfId="24529" xr:uid="{B18135DB-B2EB-4C1C-BD3A-8A0BAF601B46}"/>
    <cellStyle name="Millares 6 3 2 4 2 2 2 3" xfId="9211" xr:uid="{00000000-0005-0000-0000-000076340000}"/>
    <cellStyle name="Millares 6 3 2 4 2 2 2 3 2" xfId="17964" xr:uid="{00000000-0005-0000-0000-000077340000}"/>
    <cellStyle name="Millares 6 3 2 4 2 2 2 3 2 2" xfId="35469" xr:uid="{F9F48ABF-04F1-4B6E-A558-329C9BB17A58}"/>
    <cellStyle name="Millares 6 3 2 4 2 2 2 3 3" xfId="26717" xr:uid="{868FF809-4F0A-4863-8C4C-F350118999B4}"/>
    <cellStyle name="Millares 6 3 2 4 2 2 2 4" xfId="13588" xr:uid="{00000000-0005-0000-0000-000078340000}"/>
    <cellStyle name="Millares 6 3 2 4 2 2 2 4 2" xfId="31093" xr:uid="{8DA262DA-6B7B-4371-BF27-E6F10BE22A2B}"/>
    <cellStyle name="Millares 6 3 2 4 2 2 2 5" xfId="22341" xr:uid="{1CBE7DDA-B5D2-4BAD-9250-219C70114852}"/>
    <cellStyle name="Millares 6 3 2 4 2 2 3" xfId="5928" xr:uid="{00000000-0005-0000-0000-000079340000}"/>
    <cellStyle name="Millares 6 3 2 4 2 2 3 2" xfId="10305" xr:uid="{00000000-0005-0000-0000-00007A340000}"/>
    <cellStyle name="Millares 6 3 2 4 2 2 3 2 2" xfId="19058" xr:uid="{00000000-0005-0000-0000-00007B340000}"/>
    <cellStyle name="Millares 6 3 2 4 2 2 3 2 2 2" xfId="36563" xr:uid="{BDCE5029-874E-4C86-B4A3-D3643A722475}"/>
    <cellStyle name="Millares 6 3 2 4 2 2 3 2 3" xfId="27811" xr:uid="{3518CC20-6012-43EB-A89E-EDCE3A8FBAEF}"/>
    <cellStyle name="Millares 6 3 2 4 2 2 3 3" xfId="14682" xr:uid="{00000000-0005-0000-0000-00007C340000}"/>
    <cellStyle name="Millares 6 3 2 4 2 2 3 3 2" xfId="32187" xr:uid="{34729250-B77F-461C-8A96-A86A010A65B8}"/>
    <cellStyle name="Millares 6 3 2 4 2 2 3 4" xfId="23435" xr:uid="{A4ED3488-1019-4D74-B44E-26457764AFFD}"/>
    <cellStyle name="Millares 6 3 2 4 2 2 4" xfId="8117" xr:uid="{00000000-0005-0000-0000-00007D340000}"/>
    <cellStyle name="Millares 6 3 2 4 2 2 4 2" xfId="16870" xr:uid="{00000000-0005-0000-0000-00007E340000}"/>
    <cellStyle name="Millares 6 3 2 4 2 2 4 2 2" xfId="34375" xr:uid="{D2CE726D-F904-422D-8E91-F9A26F716B04}"/>
    <cellStyle name="Millares 6 3 2 4 2 2 4 3" xfId="25623" xr:uid="{4522A69B-A6C3-452E-B148-69A51372B92E}"/>
    <cellStyle name="Millares 6 3 2 4 2 2 5" xfId="12494" xr:uid="{00000000-0005-0000-0000-00007F340000}"/>
    <cellStyle name="Millares 6 3 2 4 2 2 5 2" xfId="29999" xr:uid="{81841F52-6A4F-49A4-943D-8610435BC1FD}"/>
    <cellStyle name="Millares 6 3 2 4 2 2 6" xfId="21247" xr:uid="{7C32D2DB-F018-4D60-8A7E-EB1E37DA8EE1}"/>
    <cellStyle name="Millares 6 3 2 4 2 3" xfId="4285" xr:uid="{00000000-0005-0000-0000-000080340000}"/>
    <cellStyle name="Millares 6 3 2 4 2 3 2" xfId="6474" xr:uid="{00000000-0005-0000-0000-000081340000}"/>
    <cellStyle name="Millares 6 3 2 4 2 3 2 2" xfId="10851" xr:uid="{00000000-0005-0000-0000-000082340000}"/>
    <cellStyle name="Millares 6 3 2 4 2 3 2 2 2" xfId="19604" xr:uid="{00000000-0005-0000-0000-000083340000}"/>
    <cellStyle name="Millares 6 3 2 4 2 3 2 2 2 2" xfId="37109" xr:uid="{1B85BE4B-C5F3-479B-9F42-996F08BC44AC}"/>
    <cellStyle name="Millares 6 3 2 4 2 3 2 2 3" xfId="28357" xr:uid="{1761C0ED-3FAA-435D-96AA-17F1F5280596}"/>
    <cellStyle name="Millares 6 3 2 4 2 3 2 3" xfId="15228" xr:uid="{00000000-0005-0000-0000-000084340000}"/>
    <cellStyle name="Millares 6 3 2 4 2 3 2 3 2" xfId="32733" xr:uid="{42CE516F-8730-4133-A0F3-C944E06EC553}"/>
    <cellStyle name="Millares 6 3 2 4 2 3 2 4" xfId="23981" xr:uid="{C9AD7DE5-8ECD-4B36-90BB-4A7411A15A04}"/>
    <cellStyle name="Millares 6 3 2 4 2 3 3" xfId="8663" xr:uid="{00000000-0005-0000-0000-000085340000}"/>
    <cellStyle name="Millares 6 3 2 4 2 3 3 2" xfId="17416" xr:uid="{00000000-0005-0000-0000-000086340000}"/>
    <cellStyle name="Millares 6 3 2 4 2 3 3 2 2" xfId="34921" xr:uid="{7438EB3B-D27A-4323-86ED-87F2F37965B6}"/>
    <cellStyle name="Millares 6 3 2 4 2 3 3 3" xfId="26169" xr:uid="{B180F7D3-A90F-40FD-BAC1-6BED55668B7A}"/>
    <cellStyle name="Millares 6 3 2 4 2 3 4" xfId="13040" xr:uid="{00000000-0005-0000-0000-000087340000}"/>
    <cellStyle name="Millares 6 3 2 4 2 3 4 2" xfId="30545" xr:uid="{9A0196EF-EA0A-4D7A-9B37-FD952715523B}"/>
    <cellStyle name="Millares 6 3 2 4 2 3 5" xfId="21793" xr:uid="{877FCB4E-32E4-4106-A3B6-369C1396DF97}"/>
    <cellStyle name="Millares 6 3 2 4 2 4" xfId="5380" xr:uid="{00000000-0005-0000-0000-000088340000}"/>
    <cellStyle name="Millares 6 3 2 4 2 4 2" xfId="9757" xr:uid="{00000000-0005-0000-0000-000089340000}"/>
    <cellStyle name="Millares 6 3 2 4 2 4 2 2" xfId="18510" xr:uid="{00000000-0005-0000-0000-00008A340000}"/>
    <cellStyle name="Millares 6 3 2 4 2 4 2 2 2" xfId="36015" xr:uid="{F3D685FB-3D78-44E9-8987-6C6E75026C9C}"/>
    <cellStyle name="Millares 6 3 2 4 2 4 2 3" xfId="27263" xr:uid="{F8DB611E-3831-4E25-91C9-D51BAB9BD06F}"/>
    <cellStyle name="Millares 6 3 2 4 2 4 3" xfId="14134" xr:uid="{00000000-0005-0000-0000-00008B340000}"/>
    <cellStyle name="Millares 6 3 2 4 2 4 3 2" xfId="31639" xr:uid="{4E2E01C5-7C95-4EB2-85AE-9112C7A5A2F4}"/>
    <cellStyle name="Millares 6 3 2 4 2 4 4" xfId="22887" xr:uid="{366E9EA5-F2CD-4851-BD64-9AF6825D43C7}"/>
    <cellStyle name="Millares 6 3 2 4 2 5" xfId="7569" xr:uid="{00000000-0005-0000-0000-00008C340000}"/>
    <cellStyle name="Millares 6 3 2 4 2 5 2" xfId="16322" xr:uid="{00000000-0005-0000-0000-00008D340000}"/>
    <cellStyle name="Millares 6 3 2 4 2 5 2 2" xfId="33827" xr:uid="{9C96F7E9-91B2-4448-8603-F36258A82549}"/>
    <cellStyle name="Millares 6 3 2 4 2 5 3" xfId="25075" xr:uid="{758084DA-5284-417A-8400-2DDC045C3813}"/>
    <cellStyle name="Millares 6 3 2 4 2 6" xfId="11946" xr:uid="{00000000-0005-0000-0000-00008E340000}"/>
    <cellStyle name="Millares 6 3 2 4 2 6 2" xfId="29451" xr:uid="{B6962E78-2AFA-4B62-B616-680B4D08E853}"/>
    <cellStyle name="Millares 6 3 2 4 2 7" xfId="20699" xr:uid="{E1712A95-9271-45BC-BAFE-DC163E0F7B0F}"/>
    <cellStyle name="Millares 6 3 2 4 3" xfId="3463" xr:uid="{00000000-0005-0000-0000-00008F340000}"/>
    <cellStyle name="Millares 6 3 2 4 3 2" xfId="4559" xr:uid="{00000000-0005-0000-0000-000090340000}"/>
    <cellStyle name="Millares 6 3 2 4 3 2 2" xfId="6748" xr:uid="{00000000-0005-0000-0000-000091340000}"/>
    <cellStyle name="Millares 6 3 2 4 3 2 2 2" xfId="11125" xr:uid="{00000000-0005-0000-0000-000092340000}"/>
    <cellStyle name="Millares 6 3 2 4 3 2 2 2 2" xfId="19878" xr:uid="{00000000-0005-0000-0000-000093340000}"/>
    <cellStyle name="Millares 6 3 2 4 3 2 2 2 2 2" xfId="37383" xr:uid="{B4504871-F36F-48E6-AF22-7E54BE841C90}"/>
    <cellStyle name="Millares 6 3 2 4 3 2 2 2 3" xfId="28631" xr:uid="{EF17E5C8-E1B0-4AAA-8676-ABDBD9CFE068}"/>
    <cellStyle name="Millares 6 3 2 4 3 2 2 3" xfId="15502" xr:uid="{00000000-0005-0000-0000-000094340000}"/>
    <cellStyle name="Millares 6 3 2 4 3 2 2 3 2" xfId="33007" xr:uid="{810F199A-55D0-4BD4-85CF-982DCD2839A9}"/>
    <cellStyle name="Millares 6 3 2 4 3 2 2 4" xfId="24255" xr:uid="{047C74A5-F9B9-4C92-BFAF-95487F988A67}"/>
    <cellStyle name="Millares 6 3 2 4 3 2 3" xfId="8937" xr:uid="{00000000-0005-0000-0000-000095340000}"/>
    <cellStyle name="Millares 6 3 2 4 3 2 3 2" xfId="17690" xr:uid="{00000000-0005-0000-0000-000096340000}"/>
    <cellStyle name="Millares 6 3 2 4 3 2 3 2 2" xfId="35195" xr:uid="{3880BF59-3ABB-406D-9E1A-1FDBCB97EE25}"/>
    <cellStyle name="Millares 6 3 2 4 3 2 3 3" xfId="26443" xr:uid="{59097ACA-5B9A-4C6E-8BAD-62F661D7EB68}"/>
    <cellStyle name="Millares 6 3 2 4 3 2 4" xfId="13314" xr:uid="{00000000-0005-0000-0000-000097340000}"/>
    <cellStyle name="Millares 6 3 2 4 3 2 4 2" xfId="30819" xr:uid="{B9309F1D-1883-4778-A117-E57E7B963ED5}"/>
    <cellStyle name="Millares 6 3 2 4 3 2 5" xfId="22067" xr:uid="{3CC1FABB-0393-4724-822E-EB6D299B6ED7}"/>
    <cellStyle name="Millares 6 3 2 4 3 3" xfId="5654" xr:uid="{00000000-0005-0000-0000-000098340000}"/>
    <cellStyle name="Millares 6 3 2 4 3 3 2" xfId="10031" xr:uid="{00000000-0005-0000-0000-000099340000}"/>
    <cellStyle name="Millares 6 3 2 4 3 3 2 2" xfId="18784" xr:uid="{00000000-0005-0000-0000-00009A340000}"/>
    <cellStyle name="Millares 6 3 2 4 3 3 2 2 2" xfId="36289" xr:uid="{323B22B5-A702-4474-985A-22BC5B1B1CA1}"/>
    <cellStyle name="Millares 6 3 2 4 3 3 2 3" xfId="27537" xr:uid="{FCD68D1B-D976-466C-BFA9-2CAEF77ECBD6}"/>
    <cellStyle name="Millares 6 3 2 4 3 3 3" xfId="14408" xr:uid="{00000000-0005-0000-0000-00009B340000}"/>
    <cellStyle name="Millares 6 3 2 4 3 3 3 2" xfId="31913" xr:uid="{905D5B1B-B869-4C5E-B83B-9AB613F32B3E}"/>
    <cellStyle name="Millares 6 3 2 4 3 3 4" xfId="23161" xr:uid="{342BDBA9-F04C-46FA-8A5E-73ADAB0CB4B4}"/>
    <cellStyle name="Millares 6 3 2 4 3 4" xfId="7843" xr:uid="{00000000-0005-0000-0000-00009C340000}"/>
    <cellStyle name="Millares 6 3 2 4 3 4 2" xfId="16596" xr:uid="{00000000-0005-0000-0000-00009D340000}"/>
    <cellStyle name="Millares 6 3 2 4 3 4 2 2" xfId="34101" xr:uid="{76E54765-683D-42EB-9F31-12E560C447BA}"/>
    <cellStyle name="Millares 6 3 2 4 3 4 3" xfId="25349" xr:uid="{08E31443-23BA-48FE-B80D-C85884DB4173}"/>
    <cellStyle name="Millares 6 3 2 4 3 5" xfId="12220" xr:uid="{00000000-0005-0000-0000-00009E340000}"/>
    <cellStyle name="Millares 6 3 2 4 3 5 2" xfId="29725" xr:uid="{71F9EBF3-F69A-4BBF-A554-8967275B3F54}"/>
    <cellStyle name="Millares 6 3 2 4 3 6" xfId="20973" xr:uid="{0ADD1CD1-20B7-4129-AD13-58AA56C19B43}"/>
    <cellStyle name="Millares 6 3 2 4 4" xfId="4011" xr:uid="{00000000-0005-0000-0000-00009F340000}"/>
    <cellStyle name="Millares 6 3 2 4 4 2" xfId="6200" xr:uid="{00000000-0005-0000-0000-0000A0340000}"/>
    <cellStyle name="Millares 6 3 2 4 4 2 2" xfId="10577" xr:uid="{00000000-0005-0000-0000-0000A1340000}"/>
    <cellStyle name="Millares 6 3 2 4 4 2 2 2" xfId="19330" xr:uid="{00000000-0005-0000-0000-0000A2340000}"/>
    <cellStyle name="Millares 6 3 2 4 4 2 2 2 2" xfId="36835" xr:uid="{4E4ADE3D-4267-4844-98FB-2C6DFACF3EF1}"/>
    <cellStyle name="Millares 6 3 2 4 4 2 2 3" xfId="28083" xr:uid="{A42DD6E0-7E4F-4D5C-A196-CD5EE86AC37C}"/>
    <cellStyle name="Millares 6 3 2 4 4 2 3" xfId="14954" xr:uid="{00000000-0005-0000-0000-0000A3340000}"/>
    <cellStyle name="Millares 6 3 2 4 4 2 3 2" xfId="32459" xr:uid="{DF085466-3B77-40AC-9D21-29240EAC0FD3}"/>
    <cellStyle name="Millares 6 3 2 4 4 2 4" xfId="23707" xr:uid="{8D39B44B-E51B-48C3-9C20-450729FEB42A}"/>
    <cellStyle name="Millares 6 3 2 4 4 3" xfId="8389" xr:uid="{00000000-0005-0000-0000-0000A4340000}"/>
    <cellStyle name="Millares 6 3 2 4 4 3 2" xfId="17142" xr:uid="{00000000-0005-0000-0000-0000A5340000}"/>
    <cellStyle name="Millares 6 3 2 4 4 3 2 2" xfId="34647" xr:uid="{382A8789-61A0-426D-9AA4-ED4C71C58704}"/>
    <cellStyle name="Millares 6 3 2 4 4 3 3" xfId="25895" xr:uid="{3BE0CE1E-60AF-40E6-B9CC-3EEFD085C230}"/>
    <cellStyle name="Millares 6 3 2 4 4 4" xfId="12766" xr:uid="{00000000-0005-0000-0000-0000A6340000}"/>
    <cellStyle name="Millares 6 3 2 4 4 4 2" xfId="30271" xr:uid="{E3E47D0A-681E-4D76-B7D0-FABAA0F6FE75}"/>
    <cellStyle name="Millares 6 3 2 4 4 5" xfId="21519" xr:uid="{D9E2B52D-7F78-4437-8418-A63F099A3421}"/>
    <cellStyle name="Millares 6 3 2 4 5" xfId="5106" xr:uid="{00000000-0005-0000-0000-0000A7340000}"/>
    <cellStyle name="Millares 6 3 2 4 5 2" xfId="9483" xr:uid="{00000000-0005-0000-0000-0000A8340000}"/>
    <cellStyle name="Millares 6 3 2 4 5 2 2" xfId="18236" xr:uid="{00000000-0005-0000-0000-0000A9340000}"/>
    <cellStyle name="Millares 6 3 2 4 5 2 2 2" xfId="35741" xr:uid="{37646DA4-BA0A-4B61-97DB-CEE762EC681A}"/>
    <cellStyle name="Millares 6 3 2 4 5 2 3" xfId="26989" xr:uid="{D7D7ECF9-4E8A-421C-A739-907147D3D599}"/>
    <cellStyle name="Millares 6 3 2 4 5 3" xfId="13860" xr:uid="{00000000-0005-0000-0000-0000AA340000}"/>
    <cellStyle name="Millares 6 3 2 4 5 3 2" xfId="31365" xr:uid="{9E50E29A-4E7C-4CBB-9CAB-1C651D6C008F}"/>
    <cellStyle name="Millares 6 3 2 4 5 4" xfId="22613" xr:uid="{17485F22-03D5-4D0F-BD88-0AE46F34DF67}"/>
    <cellStyle name="Millares 6 3 2 4 6" xfId="7295" xr:uid="{00000000-0005-0000-0000-0000AB340000}"/>
    <cellStyle name="Millares 6 3 2 4 6 2" xfId="16048" xr:uid="{00000000-0005-0000-0000-0000AC340000}"/>
    <cellStyle name="Millares 6 3 2 4 6 2 2" xfId="33553" xr:uid="{A2C9FE1D-C4AB-4864-A2A1-DD4C9DF7668E}"/>
    <cellStyle name="Millares 6 3 2 4 6 3" xfId="24801" xr:uid="{BB6E2E6F-9522-48FD-96C7-93E9D8BBFFBE}"/>
    <cellStyle name="Millares 6 3 2 4 7" xfId="11672" xr:uid="{00000000-0005-0000-0000-0000AD340000}"/>
    <cellStyle name="Millares 6 3 2 4 7 2" xfId="29177" xr:uid="{D88019D8-A456-4EBA-9B33-D2E03E645BF9}"/>
    <cellStyle name="Millares 6 3 2 4 8" xfId="20425" xr:uid="{91E93F88-243C-42D9-B28E-8991EE34D629}"/>
    <cellStyle name="Millares 6 3 2 5" xfId="3134" xr:uid="{00000000-0005-0000-0000-0000AE340000}"/>
    <cellStyle name="Millares 6 3 2 5 2" xfId="3688" xr:uid="{00000000-0005-0000-0000-0000AF340000}"/>
    <cellStyle name="Millares 6 3 2 5 2 2" xfId="4784" xr:uid="{00000000-0005-0000-0000-0000B0340000}"/>
    <cellStyle name="Millares 6 3 2 5 2 2 2" xfId="6973" xr:uid="{00000000-0005-0000-0000-0000B1340000}"/>
    <cellStyle name="Millares 6 3 2 5 2 2 2 2" xfId="11350" xr:uid="{00000000-0005-0000-0000-0000B2340000}"/>
    <cellStyle name="Millares 6 3 2 5 2 2 2 2 2" xfId="20103" xr:uid="{00000000-0005-0000-0000-0000B3340000}"/>
    <cellStyle name="Millares 6 3 2 5 2 2 2 2 2 2" xfId="37608" xr:uid="{9733595F-23CB-4393-8AF5-8776FDD0C542}"/>
    <cellStyle name="Millares 6 3 2 5 2 2 2 2 3" xfId="28856" xr:uid="{9C27CBE5-172A-4C14-8D5E-22ADB823FE70}"/>
    <cellStyle name="Millares 6 3 2 5 2 2 2 3" xfId="15727" xr:uid="{00000000-0005-0000-0000-0000B4340000}"/>
    <cellStyle name="Millares 6 3 2 5 2 2 2 3 2" xfId="33232" xr:uid="{52D87D91-C2CF-4139-881E-7622A8DFE42B}"/>
    <cellStyle name="Millares 6 3 2 5 2 2 2 4" xfId="24480" xr:uid="{BDE31C6B-CE1C-473E-998A-EC9797BE5D30}"/>
    <cellStyle name="Millares 6 3 2 5 2 2 3" xfId="9162" xr:uid="{00000000-0005-0000-0000-0000B5340000}"/>
    <cellStyle name="Millares 6 3 2 5 2 2 3 2" xfId="17915" xr:uid="{00000000-0005-0000-0000-0000B6340000}"/>
    <cellStyle name="Millares 6 3 2 5 2 2 3 2 2" xfId="35420" xr:uid="{073D011B-0446-4610-8E85-22257C20E9B3}"/>
    <cellStyle name="Millares 6 3 2 5 2 2 3 3" xfId="26668" xr:uid="{9DB28B51-655C-4697-B47F-7F5B380FB4A0}"/>
    <cellStyle name="Millares 6 3 2 5 2 2 4" xfId="13539" xr:uid="{00000000-0005-0000-0000-0000B7340000}"/>
    <cellStyle name="Millares 6 3 2 5 2 2 4 2" xfId="31044" xr:uid="{DEA397ED-70DF-4B41-9C60-C213D5ED6D5A}"/>
    <cellStyle name="Millares 6 3 2 5 2 2 5" xfId="22292" xr:uid="{27FF4DE3-2654-4B37-BF5C-DC676B4B1961}"/>
    <cellStyle name="Millares 6 3 2 5 2 3" xfId="5879" xr:uid="{00000000-0005-0000-0000-0000B8340000}"/>
    <cellStyle name="Millares 6 3 2 5 2 3 2" xfId="10256" xr:uid="{00000000-0005-0000-0000-0000B9340000}"/>
    <cellStyle name="Millares 6 3 2 5 2 3 2 2" xfId="19009" xr:uid="{00000000-0005-0000-0000-0000BA340000}"/>
    <cellStyle name="Millares 6 3 2 5 2 3 2 2 2" xfId="36514" xr:uid="{9FBB2429-4234-4784-9A8B-A70D1FE9DA03}"/>
    <cellStyle name="Millares 6 3 2 5 2 3 2 3" xfId="27762" xr:uid="{26936A86-0A83-4CFB-AB95-A8FDBD53DBD5}"/>
    <cellStyle name="Millares 6 3 2 5 2 3 3" xfId="14633" xr:uid="{00000000-0005-0000-0000-0000BB340000}"/>
    <cellStyle name="Millares 6 3 2 5 2 3 3 2" xfId="32138" xr:uid="{C9399BF2-B1A9-46E9-9B51-CFA86F7A54B8}"/>
    <cellStyle name="Millares 6 3 2 5 2 3 4" xfId="23386" xr:uid="{F01E3877-2312-472E-BEDE-E452AE77712E}"/>
    <cellStyle name="Millares 6 3 2 5 2 4" xfId="8068" xr:uid="{00000000-0005-0000-0000-0000BC340000}"/>
    <cellStyle name="Millares 6 3 2 5 2 4 2" xfId="16821" xr:uid="{00000000-0005-0000-0000-0000BD340000}"/>
    <cellStyle name="Millares 6 3 2 5 2 4 2 2" xfId="34326" xr:uid="{AB507DCF-C797-4F3E-9460-3B1689D81C80}"/>
    <cellStyle name="Millares 6 3 2 5 2 4 3" xfId="25574" xr:uid="{258A3059-118B-4CFF-85DA-DE56B07BFAC4}"/>
    <cellStyle name="Millares 6 3 2 5 2 5" xfId="12445" xr:uid="{00000000-0005-0000-0000-0000BE340000}"/>
    <cellStyle name="Millares 6 3 2 5 2 5 2" xfId="29950" xr:uid="{582CA2A9-0E33-4E6B-BBC6-674F8A420215}"/>
    <cellStyle name="Millares 6 3 2 5 2 6" xfId="21198" xr:uid="{20707196-37F7-47AC-B88B-83EA67BF920A}"/>
    <cellStyle name="Millares 6 3 2 5 3" xfId="4236" xr:uid="{00000000-0005-0000-0000-0000BF340000}"/>
    <cellStyle name="Millares 6 3 2 5 3 2" xfId="6425" xr:uid="{00000000-0005-0000-0000-0000C0340000}"/>
    <cellStyle name="Millares 6 3 2 5 3 2 2" xfId="10802" xr:uid="{00000000-0005-0000-0000-0000C1340000}"/>
    <cellStyle name="Millares 6 3 2 5 3 2 2 2" xfId="19555" xr:uid="{00000000-0005-0000-0000-0000C2340000}"/>
    <cellStyle name="Millares 6 3 2 5 3 2 2 2 2" xfId="37060" xr:uid="{4D505F1A-C83A-47B2-A176-88B4B06BF88C}"/>
    <cellStyle name="Millares 6 3 2 5 3 2 2 3" xfId="28308" xr:uid="{CBBD1081-2DA3-4757-AEAB-FB444FFB1FFF}"/>
    <cellStyle name="Millares 6 3 2 5 3 2 3" xfId="15179" xr:uid="{00000000-0005-0000-0000-0000C3340000}"/>
    <cellStyle name="Millares 6 3 2 5 3 2 3 2" xfId="32684" xr:uid="{2449697B-90BE-47A5-8ECB-C4C9159CFE32}"/>
    <cellStyle name="Millares 6 3 2 5 3 2 4" xfId="23932" xr:uid="{0E555049-7F3E-4FC3-968C-9E890E494329}"/>
    <cellStyle name="Millares 6 3 2 5 3 3" xfId="8614" xr:uid="{00000000-0005-0000-0000-0000C4340000}"/>
    <cellStyle name="Millares 6 3 2 5 3 3 2" xfId="17367" xr:uid="{00000000-0005-0000-0000-0000C5340000}"/>
    <cellStyle name="Millares 6 3 2 5 3 3 2 2" xfId="34872" xr:uid="{13DB219F-2677-45D4-A03E-5FCCA912EFFC}"/>
    <cellStyle name="Millares 6 3 2 5 3 3 3" xfId="26120" xr:uid="{F1788DA8-4FE3-45D1-8703-16F0A36EFAEE}"/>
    <cellStyle name="Millares 6 3 2 5 3 4" xfId="12991" xr:uid="{00000000-0005-0000-0000-0000C6340000}"/>
    <cellStyle name="Millares 6 3 2 5 3 4 2" xfId="30496" xr:uid="{71740ACD-5921-4583-9E52-7D7345798A0C}"/>
    <cellStyle name="Millares 6 3 2 5 3 5" xfId="21744" xr:uid="{1E4BE962-7B9E-4D91-BB5C-DF46750D9AE3}"/>
    <cellStyle name="Millares 6 3 2 5 4" xfId="5331" xr:uid="{00000000-0005-0000-0000-0000C7340000}"/>
    <cellStyle name="Millares 6 3 2 5 4 2" xfId="9708" xr:uid="{00000000-0005-0000-0000-0000C8340000}"/>
    <cellStyle name="Millares 6 3 2 5 4 2 2" xfId="18461" xr:uid="{00000000-0005-0000-0000-0000C9340000}"/>
    <cellStyle name="Millares 6 3 2 5 4 2 2 2" xfId="35966" xr:uid="{B8FBF939-E860-4160-9B7A-EBEDF12F0258}"/>
    <cellStyle name="Millares 6 3 2 5 4 2 3" xfId="27214" xr:uid="{BDD4A1FB-479A-42E8-8624-F2BC47AFCCC9}"/>
    <cellStyle name="Millares 6 3 2 5 4 3" xfId="14085" xr:uid="{00000000-0005-0000-0000-0000CA340000}"/>
    <cellStyle name="Millares 6 3 2 5 4 3 2" xfId="31590" xr:uid="{9F3043C4-3E3E-4C93-8AD1-C2261653D877}"/>
    <cellStyle name="Millares 6 3 2 5 4 4" xfId="22838" xr:uid="{140B0FDA-BACD-405B-9DFB-A2C7E0982D5F}"/>
    <cellStyle name="Millares 6 3 2 5 5" xfId="7520" xr:uid="{00000000-0005-0000-0000-0000CB340000}"/>
    <cellStyle name="Millares 6 3 2 5 5 2" xfId="16273" xr:uid="{00000000-0005-0000-0000-0000CC340000}"/>
    <cellStyle name="Millares 6 3 2 5 5 2 2" xfId="33778" xr:uid="{9736F0EB-56D8-48D8-AD5B-B61B31F608EF}"/>
    <cellStyle name="Millares 6 3 2 5 5 3" xfId="25026" xr:uid="{8CDBB38F-92D1-4D15-8D49-B6ADEAF02849}"/>
    <cellStyle name="Millares 6 3 2 5 6" xfId="11897" xr:uid="{00000000-0005-0000-0000-0000CD340000}"/>
    <cellStyle name="Millares 6 3 2 5 6 2" xfId="29402" xr:uid="{44D6C25D-43A5-474D-8888-1B1786EB184F}"/>
    <cellStyle name="Millares 6 3 2 5 7" xfId="20650" xr:uid="{90EA891F-46DC-4C9D-9D8A-088041097E02}"/>
    <cellStyle name="Millares 6 3 2 6" xfId="3413" xr:uid="{00000000-0005-0000-0000-0000CE340000}"/>
    <cellStyle name="Millares 6 3 2 6 2" xfId="4510" xr:uid="{00000000-0005-0000-0000-0000CF340000}"/>
    <cellStyle name="Millares 6 3 2 6 2 2" xfId="6699" xr:uid="{00000000-0005-0000-0000-0000D0340000}"/>
    <cellStyle name="Millares 6 3 2 6 2 2 2" xfId="11076" xr:uid="{00000000-0005-0000-0000-0000D1340000}"/>
    <cellStyle name="Millares 6 3 2 6 2 2 2 2" xfId="19829" xr:uid="{00000000-0005-0000-0000-0000D2340000}"/>
    <cellStyle name="Millares 6 3 2 6 2 2 2 2 2" xfId="37334" xr:uid="{0D67725A-3488-45A6-8692-EA0F92E27FAB}"/>
    <cellStyle name="Millares 6 3 2 6 2 2 2 3" xfId="28582" xr:uid="{86BFDCFA-48E0-4771-9844-A787532E9D3D}"/>
    <cellStyle name="Millares 6 3 2 6 2 2 3" xfId="15453" xr:uid="{00000000-0005-0000-0000-0000D3340000}"/>
    <cellStyle name="Millares 6 3 2 6 2 2 3 2" xfId="32958" xr:uid="{CD333A41-CC81-4E5A-800F-7C910AB1E022}"/>
    <cellStyle name="Millares 6 3 2 6 2 2 4" xfId="24206" xr:uid="{6C7C690F-2044-412E-9158-857599CDB711}"/>
    <cellStyle name="Millares 6 3 2 6 2 3" xfId="8888" xr:uid="{00000000-0005-0000-0000-0000D4340000}"/>
    <cellStyle name="Millares 6 3 2 6 2 3 2" xfId="17641" xr:uid="{00000000-0005-0000-0000-0000D5340000}"/>
    <cellStyle name="Millares 6 3 2 6 2 3 2 2" xfId="35146" xr:uid="{B183F1A1-CEEB-4B48-B969-421D79236DB1}"/>
    <cellStyle name="Millares 6 3 2 6 2 3 3" xfId="26394" xr:uid="{85326889-0672-42DA-B2A8-B6093D0E23DC}"/>
    <cellStyle name="Millares 6 3 2 6 2 4" xfId="13265" xr:uid="{00000000-0005-0000-0000-0000D6340000}"/>
    <cellStyle name="Millares 6 3 2 6 2 4 2" xfId="30770" xr:uid="{64CE0F6D-9F77-441C-A6FB-D737F50CA38A}"/>
    <cellStyle name="Millares 6 3 2 6 2 5" xfId="22018" xr:uid="{2EF9A077-9A30-4912-A313-6F661C704E97}"/>
    <cellStyle name="Millares 6 3 2 6 3" xfId="5605" xr:uid="{00000000-0005-0000-0000-0000D7340000}"/>
    <cellStyle name="Millares 6 3 2 6 3 2" xfId="9982" xr:uid="{00000000-0005-0000-0000-0000D8340000}"/>
    <cellStyle name="Millares 6 3 2 6 3 2 2" xfId="18735" xr:uid="{00000000-0005-0000-0000-0000D9340000}"/>
    <cellStyle name="Millares 6 3 2 6 3 2 2 2" xfId="36240" xr:uid="{864C5C61-654F-4275-9045-BCAE856811D4}"/>
    <cellStyle name="Millares 6 3 2 6 3 2 3" xfId="27488" xr:uid="{97A798B8-C66A-416D-B142-6289F94AEB14}"/>
    <cellStyle name="Millares 6 3 2 6 3 3" xfId="14359" xr:uid="{00000000-0005-0000-0000-0000DA340000}"/>
    <cellStyle name="Millares 6 3 2 6 3 3 2" xfId="31864" xr:uid="{CEAE96C2-6DAF-45BF-AAD3-5734EAF0BCB1}"/>
    <cellStyle name="Millares 6 3 2 6 3 4" xfId="23112" xr:uid="{92386B01-6484-48F6-A8A9-D63F5CE53D89}"/>
    <cellStyle name="Millares 6 3 2 6 4" xfId="7794" xr:uid="{00000000-0005-0000-0000-0000DB340000}"/>
    <cellStyle name="Millares 6 3 2 6 4 2" xfId="16547" xr:uid="{00000000-0005-0000-0000-0000DC340000}"/>
    <cellStyle name="Millares 6 3 2 6 4 2 2" xfId="34052" xr:uid="{A0907CDD-C990-4E65-BA9D-F5731B02FBD7}"/>
    <cellStyle name="Millares 6 3 2 6 4 3" xfId="25300" xr:uid="{8E8CEAB1-79D2-43AF-8359-D2C9A947532D}"/>
    <cellStyle name="Millares 6 3 2 6 5" xfId="12171" xr:uid="{00000000-0005-0000-0000-0000DD340000}"/>
    <cellStyle name="Millares 6 3 2 6 5 2" xfId="29676" xr:uid="{04AF6A08-2E3F-4FB7-A22E-9A2BBCAD8A35}"/>
    <cellStyle name="Millares 6 3 2 6 6" xfId="20924" xr:uid="{45BC2EF3-2CC0-4A2B-8A2C-5FD92E8DEE77}"/>
    <cellStyle name="Millares 6 3 2 7" xfId="3963" xr:uid="{00000000-0005-0000-0000-0000DE340000}"/>
    <cellStyle name="Millares 6 3 2 7 2" xfId="6152" xr:uid="{00000000-0005-0000-0000-0000DF340000}"/>
    <cellStyle name="Millares 6 3 2 7 2 2" xfId="10529" xr:uid="{00000000-0005-0000-0000-0000E0340000}"/>
    <cellStyle name="Millares 6 3 2 7 2 2 2" xfId="19282" xr:uid="{00000000-0005-0000-0000-0000E1340000}"/>
    <cellStyle name="Millares 6 3 2 7 2 2 2 2" xfId="36787" xr:uid="{88CFF4DE-A550-41C0-824E-9C5A8FA74A9E}"/>
    <cellStyle name="Millares 6 3 2 7 2 2 3" xfId="28035" xr:uid="{355FFEF1-E68D-4ED2-9E93-CD753316D8A6}"/>
    <cellStyle name="Millares 6 3 2 7 2 3" xfId="14906" xr:uid="{00000000-0005-0000-0000-0000E2340000}"/>
    <cellStyle name="Millares 6 3 2 7 2 3 2" xfId="32411" xr:uid="{162DAE3E-40FB-438A-9F99-0DCFC12024E5}"/>
    <cellStyle name="Millares 6 3 2 7 2 4" xfId="23659" xr:uid="{D216CFE4-C5D5-4F76-8356-2A16FE4554F0}"/>
    <cellStyle name="Millares 6 3 2 7 3" xfId="8341" xr:uid="{00000000-0005-0000-0000-0000E3340000}"/>
    <cellStyle name="Millares 6 3 2 7 3 2" xfId="17094" xr:uid="{00000000-0005-0000-0000-0000E4340000}"/>
    <cellStyle name="Millares 6 3 2 7 3 2 2" xfId="34599" xr:uid="{C4CB5A4D-A86E-48EC-B5D3-463B1069AF70}"/>
    <cellStyle name="Millares 6 3 2 7 3 3" xfId="25847" xr:uid="{71F5E36A-DFBC-4FF6-A1D5-9F17B9EA485F}"/>
    <cellStyle name="Millares 6 3 2 7 4" xfId="12718" xr:uid="{00000000-0005-0000-0000-0000E5340000}"/>
    <cellStyle name="Millares 6 3 2 7 4 2" xfId="30223" xr:uid="{6FD6613B-A541-496C-A208-EDC94A07A526}"/>
    <cellStyle name="Millares 6 3 2 7 5" xfId="21471" xr:uid="{17ED184E-B2C5-4CE5-B788-DC4C2D140FB0}"/>
    <cellStyle name="Millares 6 3 2 8" xfId="5058" xr:uid="{00000000-0005-0000-0000-0000E6340000}"/>
    <cellStyle name="Millares 6 3 2 8 2" xfId="9435" xr:uid="{00000000-0005-0000-0000-0000E7340000}"/>
    <cellStyle name="Millares 6 3 2 8 2 2" xfId="18188" xr:uid="{00000000-0005-0000-0000-0000E8340000}"/>
    <cellStyle name="Millares 6 3 2 8 2 2 2" xfId="35693" xr:uid="{B5505EAC-D062-4D09-A6BA-B81031EB2570}"/>
    <cellStyle name="Millares 6 3 2 8 2 3" xfId="26941" xr:uid="{09B7A07B-3373-443F-A146-2616A3A268AB}"/>
    <cellStyle name="Millares 6 3 2 8 3" xfId="13812" xr:uid="{00000000-0005-0000-0000-0000E9340000}"/>
    <cellStyle name="Millares 6 3 2 8 3 2" xfId="31317" xr:uid="{6652793B-6F1D-41A9-98C6-092E99032550}"/>
    <cellStyle name="Millares 6 3 2 8 4" xfId="22565" xr:uid="{2D68C57B-D704-4AB4-A9A6-5A0ADB38333F}"/>
    <cellStyle name="Millares 6 3 2 9" xfId="7247" xr:uid="{00000000-0005-0000-0000-0000EA340000}"/>
    <cellStyle name="Millares 6 3 2 9 2" xfId="16000" xr:uid="{00000000-0005-0000-0000-0000EB340000}"/>
    <cellStyle name="Millares 6 3 2 9 2 2" xfId="33505" xr:uid="{991FC85D-B981-41AC-A298-6ADD0DE2D356}"/>
    <cellStyle name="Millares 6 3 2 9 3" xfId="24753" xr:uid="{0DBAF601-6324-4A94-963A-B1F9DD2F5911}"/>
    <cellStyle name="Millares 6 3 3" xfId="2962" xr:uid="{00000000-0005-0000-0000-0000EC340000}"/>
    <cellStyle name="Millares 6 3 3 2" xfId="3074" xr:uid="{00000000-0005-0000-0000-0000ED340000}"/>
    <cellStyle name="Millares 6 3 3 2 2" xfId="3350" xr:uid="{00000000-0005-0000-0000-0000EE340000}"/>
    <cellStyle name="Millares 6 3 3 2 2 2" xfId="3903" xr:uid="{00000000-0005-0000-0000-0000EF340000}"/>
    <cellStyle name="Millares 6 3 3 2 2 2 2" xfId="4999" xr:uid="{00000000-0005-0000-0000-0000F0340000}"/>
    <cellStyle name="Millares 6 3 3 2 2 2 2 2" xfId="7188" xr:uid="{00000000-0005-0000-0000-0000F1340000}"/>
    <cellStyle name="Millares 6 3 3 2 2 2 2 2 2" xfId="11565" xr:uid="{00000000-0005-0000-0000-0000F2340000}"/>
    <cellStyle name="Millares 6 3 3 2 2 2 2 2 2 2" xfId="20318" xr:uid="{00000000-0005-0000-0000-0000F3340000}"/>
    <cellStyle name="Millares 6 3 3 2 2 2 2 2 2 2 2" xfId="37823" xr:uid="{03D2B537-B098-40A5-A522-9BFC0B5F31F5}"/>
    <cellStyle name="Millares 6 3 3 2 2 2 2 2 2 3" xfId="29071" xr:uid="{CF1EBD0A-D08A-43AD-A774-B33B8AF70040}"/>
    <cellStyle name="Millares 6 3 3 2 2 2 2 2 3" xfId="15942" xr:uid="{00000000-0005-0000-0000-0000F4340000}"/>
    <cellStyle name="Millares 6 3 3 2 2 2 2 2 3 2" xfId="33447" xr:uid="{D0E0D649-98E0-4F1E-A991-C6759D87702F}"/>
    <cellStyle name="Millares 6 3 3 2 2 2 2 2 4" xfId="24695" xr:uid="{3E9ECE19-9B9E-4088-BEBB-92D34FC2C627}"/>
    <cellStyle name="Millares 6 3 3 2 2 2 2 3" xfId="9377" xr:uid="{00000000-0005-0000-0000-0000F5340000}"/>
    <cellStyle name="Millares 6 3 3 2 2 2 2 3 2" xfId="18130" xr:uid="{00000000-0005-0000-0000-0000F6340000}"/>
    <cellStyle name="Millares 6 3 3 2 2 2 2 3 2 2" xfId="35635" xr:uid="{A5AE100A-83B0-4695-AC69-6D82A8ED1B51}"/>
    <cellStyle name="Millares 6 3 3 2 2 2 2 3 3" xfId="26883" xr:uid="{FA3D1E2B-8288-45E4-92BB-0EBBAD4A37AD}"/>
    <cellStyle name="Millares 6 3 3 2 2 2 2 4" xfId="13754" xr:uid="{00000000-0005-0000-0000-0000F7340000}"/>
    <cellStyle name="Millares 6 3 3 2 2 2 2 4 2" xfId="31259" xr:uid="{347AF6F3-C36A-4545-91FF-9FD4463C26F8}"/>
    <cellStyle name="Millares 6 3 3 2 2 2 2 5" xfId="22507" xr:uid="{2AE869F1-B6A5-4273-BF8B-5FF77CC33EB8}"/>
    <cellStyle name="Millares 6 3 3 2 2 2 3" xfId="6094" xr:uid="{00000000-0005-0000-0000-0000F8340000}"/>
    <cellStyle name="Millares 6 3 3 2 2 2 3 2" xfId="10471" xr:uid="{00000000-0005-0000-0000-0000F9340000}"/>
    <cellStyle name="Millares 6 3 3 2 2 2 3 2 2" xfId="19224" xr:uid="{00000000-0005-0000-0000-0000FA340000}"/>
    <cellStyle name="Millares 6 3 3 2 2 2 3 2 2 2" xfId="36729" xr:uid="{3B99542C-7FD8-4BEE-8E50-ABD1FEAD21AD}"/>
    <cellStyle name="Millares 6 3 3 2 2 2 3 2 3" xfId="27977" xr:uid="{F85A6736-D5CC-4695-960F-71CFD046A74B}"/>
    <cellStyle name="Millares 6 3 3 2 2 2 3 3" xfId="14848" xr:uid="{00000000-0005-0000-0000-0000FB340000}"/>
    <cellStyle name="Millares 6 3 3 2 2 2 3 3 2" xfId="32353" xr:uid="{107AFF08-8572-4D7F-B9BB-5AA529CD9A64}"/>
    <cellStyle name="Millares 6 3 3 2 2 2 3 4" xfId="23601" xr:uid="{B913C252-33E9-402A-ADB7-A92143BC5B06}"/>
    <cellStyle name="Millares 6 3 3 2 2 2 4" xfId="8283" xr:uid="{00000000-0005-0000-0000-0000FC340000}"/>
    <cellStyle name="Millares 6 3 3 2 2 2 4 2" xfId="17036" xr:uid="{00000000-0005-0000-0000-0000FD340000}"/>
    <cellStyle name="Millares 6 3 3 2 2 2 4 2 2" xfId="34541" xr:uid="{D3E881D0-39BF-40DC-B503-7D7B9EB8600E}"/>
    <cellStyle name="Millares 6 3 3 2 2 2 4 3" xfId="25789" xr:uid="{A4FD433C-8A90-4866-9CDE-B072B832E847}"/>
    <cellStyle name="Millares 6 3 3 2 2 2 5" xfId="12660" xr:uid="{00000000-0005-0000-0000-0000FE340000}"/>
    <cellStyle name="Millares 6 3 3 2 2 2 5 2" xfId="30165" xr:uid="{B18A94BB-776A-4731-B099-9F2794E27B03}"/>
    <cellStyle name="Millares 6 3 3 2 2 2 6" xfId="21413" xr:uid="{55A131EE-E93B-4956-92EA-D265666630D5}"/>
    <cellStyle name="Millares 6 3 3 2 2 3" xfId="4451" xr:uid="{00000000-0005-0000-0000-0000FF340000}"/>
    <cellStyle name="Millares 6 3 3 2 2 3 2" xfId="6640" xr:uid="{00000000-0005-0000-0000-000000350000}"/>
    <cellStyle name="Millares 6 3 3 2 2 3 2 2" xfId="11017" xr:uid="{00000000-0005-0000-0000-000001350000}"/>
    <cellStyle name="Millares 6 3 3 2 2 3 2 2 2" xfId="19770" xr:uid="{00000000-0005-0000-0000-000002350000}"/>
    <cellStyle name="Millares 6 3 3 2 2 3 2 2 2 2" xfId="37275" xr:uid="{DDDE881E-94A4-42CD-A9F6-8FD7E7A9D2DD}"/>
    <cellStyle name="Millares 6 3 3 2 2 3 2 2 3" xfId="28523" xr:uid="{DE6BD8FA-9C90-45BE-9C3F-C4E6FA467F57}"/>
    <cellStyle name="Millares 6 3 3 2 2 3 2 3" xfId="15394" xr:uid="{00000000-0005-0000-0000-000003350000}"/>
    <cellStyle name="Millares 6 3 3 2 2 3 2 3 2" xfId="32899" xr:uid="{0A948AA9-F792-4C70-87F1-FED25CE55A0B}"/>
    <cellStyle name="Millares 6 3 3 2 2 3 2 4" xfId="24147" xr:uid="{ABFF72A4-58E4-4F8E-89C0-0E96D1F95AB1}"/>
    <cellStyle name="Millares 6 3 3 2 2 3 3" xfId="8829" xr:uid="{00000000-0005-0000-0000-000004350000}"/>
    <cellStyle name="Millares 6 3 3 2 2 3 3 2" xfId="17582" xr:uid="{00000000-0005-0000-0000-000005350000}"/>
    <cellStyle name="Millares 6 3 3 2 2 3 3 2 2" xfId="35087" xr:uid="{E8806A80-DA1A-46AD-B0CB-1377923CE1C3}"/>
    <cellStyle name="Millares 6 3 3 2 2 3 3 3" xfId="26335" xr:uid="{4F031DFF-0797-4886-A12B-41A8C4F97C1B}"/>
    <cellStyle name="Millares 6 3 3 2 2 3 4" xfId="13206" xr:uid="{00000000-0005-0000-0000-000006350000}"/>
    <cellStyle name="Millares 6 3 3 2 2 3 4 2" xfId="30711" xr:uid="{DA304338-933A-4DBA-9052-A1D91AF5E615}"/>
    <cellStyle name="Millares 6 3 3 2 2 3 5" xfId="21959" xr:uid="{CDEBDE18-5629-4EFB-A52B-C5EBB816F798}"/>
    <cellStyle name="Millares 6 3 3 2 2 4" xfId="5546" xr:uid="{00000000-0005-0000-0000-000007350000}"/>
    <cellStyle name="Millares 6 3 3 2 2 4 2" xfId="9923" xr:uid="{00000000-0005-0000-0000-000008350000}"/>
    <cellStyle name="Millares 6 3 3 2 2 4 2 2" xfId="18676" xr:uid="{00000000-0005-0000-0000-000009350000}"/>
    <cellStyle name="Millares 6 3 3 2 2 4 2 2 2" xfId="36181" xr:uid="{DE089C1D-2AA2-4D11-A945-93B053E61E65}"/>
    <cellStyle name="Millares 6 3 3 2 2 4 2 3" xfId="27429" xr:uid="{7EDE4EBA-6F62-4444-82F3-56E95AAD96E8}"/>
    <cellStyle name="Millares 6 3 3 2 2 4 3" xfId="14300" xr:uid="{00000000-0005-0000-0000-00000A350000}"/>
    <cellStyle name="Millares 6 3 3 2 2 4 3 2" xfId="31805" xr:uid="{7EE31654-C10F-40F1-953D-F101A5AF7B0C}"/>
    <cellStyle name="Millares 6 3 3 2 2 4 4" xfId="23053" xr:uid="{086650EF-6B6D-4E11-BA27-1F24CCFAC0D2}"/>
    <cellStyle name="Millares 6 3 3 2 2 5" xfId="7735" xr:uid="{00000000-0005-0000-0000-00000B350000}"/>
    <cellStyle name="Millares 6 3 3 2 2 5 2" xfId="16488" xr:uid="{00000000-0005-0000-0000-00000C350000}"/>
    <cellStyle name="Millares 6 3 3 2 2 5 2 2" xfId="33993" xr:uid="{6DF0852D-4CB3-4B6E-976F-0508171885EE}"/>
    <cellStyle name="Millares 6 3 3 2 2 5 3" xfId="25241" xr:uid="{305D6A8A-CBAA-4A16-8FB1-F441FEC77391}"/>
    <cellStyle name="Millares 6 3 3 2 2 6" xfId="12112" xr:uid="{00000000-0005-0000-0000-00000D350000}"/>
    <cellStyle name="Millares 6 3 3 2 2 6 2" xfId="29617" xr:uid="{DF28F717-6D33-4EBE-B32E-13CBBAA88D61}"/>
    <cellStyle name="Millares 6 3 3 2 2 7" xfId="20865" xr:uid="{03820871-BB03-418E-8AA7-10FA22B1C04C}"/>
    <cellStyle name="Millares 6 3 3 2 3" xfId="3629" xr:uid="{00000000-0005-0000-0000-00000E350000}"/>
    <cellStyle name="Millares 6 3 3 2 3 2" xfId="4725" xr:uid="{00000000-0005-0000-0000-00000F350000}"/>
    <cellStyle name="Millares 6 3 3 2 3 2 2" xfId="6914" xr:uid="{00000000-0005-0000-0000-000010350000}"/>
    <cellStyle name="Millares 6 3 3 2 3 2 2 2" xfId="11291" xr:uid="{00000000-0005-0000-0000-000011350000}"/>
    <cellStyle name="Millares 6 3 3 2 3 2 2 2 2" xfId="20044" xr:uid="{00000000-0005-0000-0000-000012350000}"/>
    <cellStyle name="Millares 6 3 3 2 3 2 2 2 2 2" xfId="37549" xr:uid="{C4841EC0-44EE-4929-9A84-4F3D5CD75AF7}"/>
    <cellStyle name="Millares 6 3 3 2 3 2 2 2 3" xfId="28797" xr:uid="{01B10BE4-87F9-4F55-907D-5F8275C1F82B}"/>
    <cellStyle name="Millares 6 3 3 2 3 2 2 3" xfId="15668" xr:uid="{00000000-0005-0000-0000-000013350000}"/>
    <cellStyle name="Millares 6 3 3 2 3 2 2 3 2" xfId="33173" xr:uid="{8CFA5604-035A-4475-AAC3-157129E482CC}"/>
    <cellStyle name="Millares 6 3 3 2 3 2 2 4" xfId="24421" xr:uid="{29947ACF-D64C-4E55-9F2E-F1C27393809A}"/>
    <cellStyle name="Millares 6 3 3 2 3 2 3" xfId="9103" xr:uid="{00000000-0005-0000-0000-000014350000}"/>
    <cellStyle name="Millares 6 3 3 2 3 2 3 2" xfId="17856" xr:uid="{00000000-0005-0000-0000-000015350000}"/>
    <cellStyle name="Millares 6 3 3 2 3 2 3 2 2" xfId="35361" xr:uid="{BFE35A88-8152-41E7-928D-801EC8DEC307}"/>
    <cellStyle name="Millares 6 3 3 2 3 2 3 3" xfId="26609" xr:uid="{35E268A8-2812-4559-8ABB-E5BA3B083821}"/>
    <cellStyle name="Millares 6 3 3 2 3 2 4" xfId="13480" xr:uid="{00000000-0005-0000-0000-000016350000}"/>
    <cellStyle name="Millares 6 3 3 2 3 2 4 2" xfId="30985" xr:uid="{4F144D8E-9A1F-40DA-8364-45BCBEBB497B}"/>
    <cellStyle name="Millares 6 3 3 2 3 2 5" xfId="22233" xr:uid="{8087C16F-1166-4A0E-BDC2-92588DB1FD6A}"/>
    <cellStyle name="Millares 6 3 3 2 3 3" xfId="5820" xr:uid="{00000000-0005-0000-0000-000017350000}"/>
    <cellStyle name="Millares 6 3 3 2 3 3 2" xfId="10197" xr:uid="{00000000-0005-0000-0000-000018350000}"/>
    <cellStyle name="Millares 6 3 3 2 3 3 2 2" xfId="18950" xr:uid="{00000000-0005-0000-0000-000019350000}"/>
    <cellStyle name="Millares 6 3 3 2 3 3 2 2 2" xfId="36455" xr:uid="{B2E3BAF6-7A87-4796-86D8-6B98247FE6D1}"/>
    <cellStyle name="Millares 6 3 3 2 3 3 2 3" xfId="27703" xr:uid="{2560146C-9E43-4103-8B9A-B7F13482F418}"/>
    <cellStyle name="Millares 6 3 3 2 3 3 3" xfId="14574" xr:uid="{00000000-0005-0000-0000-00001A350000}"/>
    <cellStyle name="Millares 6 3 3 2 3 3 3 2" xfId="32079" xr:uid="{DE73EFC0-19F7-476C-9B71-42E5F5BBB776}"/>
    <cellStyle name="Millares 6 3 3 2 3 3 4" xfId="23327" xr:uid="{06DCBCF9-DBB7-4219-A524-42F91BF0AF7E}"/>
    <cellStyle name="Millares 6 3 3 2 3 4" xfId="8009" xr:uid="{00000000-0005-0000-0000-00001B350000}"/>
    <cellStyle name="Millares 6 3 3 2 3 4 2" xfId="16762" xr:uid="{00000000-0005-0000-0000-00001C350000}"/>
    <cellStyle name="Millares 6 3 3 2 3 4 2 2" xfId="34267" xr:uid="{BF8F6982-FFC4-44A5-A49E-7DBAB9D9B10E}"/>
    <cellStyle name="Millares 6 3 3 2 3 4 3" xfId="25515" xr:uid="{65D51DDA-785F-4DD8-8186-CFB3B3388DB6}"/>
    <cellStyle name="Millares 6 3 3 2 3 5" xfId="12386" xr:uid="{00000000-0005-0000-0000-00001D350000}"/>
    <cellStyle name="Millares 6 3 3 2 3 5 2" xfId="29891" xr:uid="{F38FD423-0D88-48F7-B696-313230C13C9A}"/>
    <cellStyle name="Millares 6 3 3 2 3 6" xfId="21139" xr:uid="{17240441-0FF2-4DE3-B1AC-E0ACE4831B0E}"/>
    <cellStyle name="Millares 6 3 3 2 4" xfId="4177" xr:uid="{00000000-0005-0000-0000-00001E350000}"/>
    <cellStyle name="Millares 6 3 3 2 4 2" xfId="6366" xr:uid="{00000000-0005-0000-0000-00001F350000}"/>
    <cellStyle name="Millares 6 3 3 2 4 2 2" xfId="10743" xr:uid="{00000000-0005-0000-0000-000020350000}"/>
    <cellStyle name="Millares 6 3 3 2 4 2 2 2" xfId="19496" xr:uid="{00000000-0005-0000-0000-000021350000}"/>
    <cellStyle name="Millares 6 3 3 2 4 2 2 2 2" xfId="37001" xr:uid="{0A0ECDBC-E101-4619-B3E3-5694766EA566}"/>
    <cellStyle name="Millares 6 3 3 2 4 2 2 3" xfId="28249" xr:uid="{C05895F8-4189-4EB7-B693-D31CD2D1D2EC}"/>
    <cellStyle name="Millares 6 3 3 2 4 2 3" xfId="15120" xr:uid="{00000000-0005-0000-0000-000022350000}"/>
    <cellStyle name="Millares 6 3 3 2 4 2 3 2" xfId="32625" xr:uid="{BE23EDEA-7291-400C-9277-F6343E1D6A86}"/>
    <cellStyle name="Millares 6 3 3 2 4 2 4" xfId="23873" xr:uid="{0FDE6BB4-3185-4B9E-8C52-B5FD0A6CFE92}"/>
    <cellStyle name="Millares 6 3 3 2 4 3" xfId="8555" xr:uid="{00000000-0005-0000-0000-000023350000}"/>
    <cellStyle name="Millares 6 3 3 2 4 3 2" xfId="17308" xr:uid="{00000000-0005-0000-0000-000024350000}"/>
    <cellStyle name="Millares 6 3 3 2 4 3 2 2" xfId="34813" xr:uid="{2408D1CC-75BC-445C-B827-D85D543C4F74}"/>
    <cellStyle name="Millares 6 3 3 2 4 3 3" xfId="26061" xr:uid="{B483DEAA-1138-4AC4-AC83-8CC9C0B8DA67}"/>
    <cellStyle name="Millares 6 3 3 2 4 4" xfId="12932" xr:uid="{00000000-0005-0000-0000-000025350000}"/>
    <cellStyle name="Millares 6 3 3 2 4 4 2" xfId="30437" xr:uid="{8417E341-97D4-40A6-9687-11A674641D9C}"/>
    <cellStyle name="Millares 6 3 3 2 4 5" xfId="21685" xr:uid="{981F75CF-E74B-49B9-8C9B-0DCE1D31E7E5}"/>
    <cellStyle name="Millares 6 3 3 2 5" xfId="5272" xr:uid="{00000000-0005-0000-0000-000026350000}"/>
    <cellStyle name="Millares 6 3 3 2 5 2" xfId="9649" xr:uid="{00000000-0005-0000-0000-000027350000}"/>
    <cellStyle name="Millares 6 3 3 2 5 2 2" xfId="18402" xr:uid="{00000000-0005-0000-0000-000028350000}"/>
    <cellStyle name="Millares 6 3 3 2 5 2 2 2" xfId="35907" xr:uid="{141AD814-D863-4F36-8DE5-116F1DF1C47D}"/>
    <cellStyle name="Millares 6 3 3 2 5 2 3" xfId="27155" xr:uid="{98077910-7FA9-4B62-A588-C823F3632169}"/>
    <cellStyle name="Millares 6 3 3 2 5 3" xfId="14026" xr:uid="{00000000-0005-0000-0000-000029350000}"/>
    <cellStyle name="Millares 6 3 3 2 5 3 2" xfId="31531" xr:uid="{E651264D-CE23-47FC-A4DA-B017C571D283}"/>
    <cellStyle name="Millares 6 3 3 2 5 4" xfId="22779" xr:uid="{A3B42370-308A-450C-87C2-4989CB8C56AD}"/>
    <cellStyle name="Millares 6 3 3 2 6" xfId="7461" xr:uid="{00000000-0005-0000-0000-00002A350000}"/>
    <cellStyle name="Millares 6 3 3 2 6 2" xfId="16214" xr:uid="{00000000-0005-0000-0000-00002B350000}"/>
    <cellStyle name="Millares 6 3 3 2 6 2 2" xfId="33719" xr:uid="{82744473-BE44-4D1E-89CC-F5793272D6A9}"/>
    <cellStyle name="Millares 6 3 3 2 6 3" xfId="24967" xr:uid="{73CFE7EA-B70E-4A84-9C60-8EB17D8B504B}"/>
    <cellStyle name="Millares 6 3 3 2 7" xfId="11838" xr:uid="{00000000-0005-0000-0000-00002C350000}"/>
    <cellStyle name="Millares 6 3 3 2 7 2" xfId="29343" xr:uid="{0E4B173B-051C-48BD-8B60-65264EBB5EE2}"/>
    <cellStyle name="Millares 6 3 3 2 8" xfId="20591" xr:uid="{C9A39CB8-7DA8-49CE-B060-FD470DA3D6F3}"/>
    <cellStyle name="Millares 6 3 3 3" xfId="3238" xr:uid="{00000000-0005-0000-0000-00002D350000}"/>
    <cellStyle name="Millares 6 3 3 3 2" xfId="3791" xr:uid="{00000000-0005-0000-0000-00002E350000}"/>
    <cellStyle name="Millares 6 3 3 3 2 2" xfId="4887" xr:uid="{00000000-0005-0000-0000-00002F350000}"/>
    <cellStyle name="Millares 6 3 3 3 2 2 2" xfId="7076" xr:uid="{00000000-0005-0000-0000-000030350000}"/>
    <cellStyle name="Millares 6 3 3 3 2 2 2 2" xfId="11453" xr:uid="{00000000-0005-0000-0000-000031350000}"/>
    <cellStyle name="Millares 6 3 3 3 2 2 2 2 2" xfId="20206" xr:uid="{00000000-0005-0000-0000-000032350000}"/>
    <cellStyle name="Millares 6 3 3 3 2 2 2 2 2 2" xfId="37711" xr:uid="{9C8BE9B8-A42F-4930-891B-1D41C32E05DA}"/>
    <cellStyle name="Millares 6 3 3 3 2 2 2 2 3" xfId="28959" xr:uid="{00F88E3B-A488-48EA-8EA3-FF1FC5A8AA0E}"/>
    <cellStyle name="Millares 6 3 3 3 2 2 2 3" xfId="15830" xr:uid="{00000000-0005-0000-0000-000033350000}"/>
    <cellStyle name="Millares 6 3 3 3 2 2 2 3 2" xfId="33335" xr:uid="{02CCBC71-7459-4B4D-BAE2-41172EEF49A4}"/>
    <cellStyle name="Millares 6 3 3 3 2 2 2 4" xfId="24583" xr:uid="{238896A4-0D13-495A-A1ED-ED277ABEAC5D}"/>
    <cellStyle name="Millares 6 3 3 3 2 2 3" xfId="9265" xr:uid="{00000000-0005-0000-0000-000034350000}"/>
    <cellStyle name="Millares 6 3 3 3 2 2 3 2" xfId="18018" xr:uid="{00000000-0005-0000-0000-000035350000}"/>
    <cellStyle name="Millares 6 3 3 3 2 2 3 2 2" xfId="35523" xr:uid="{0610DB46-9F4A-4FC6-AC1F-F286E59798C7}"/>
    <cellStyle name="Millares 6 3 3 3 2 2 3 3" xfId="26771" xr:uid="{4D4B2DE4-1DAA-4BB4-89BC-C60E4873FCCF}"/>
    <cellStyle name="Millares 6 3 3 3 2 2 4" xfId="13642" xr:uid="{00000000-0005-0000-0000-000036350000}"/>
    <cellStyle name="Millares 6 3 3 3 2 2 4 2" xfId="31147" xr:uid="{07FBAA90-B9E5-483D-AC0E-FD5EF22BB148}"/>
    <cellStyle name="Millares 6 3 3 3 2 2 5" xfId="22395" xr:uid="{0C64E50E-291A-4E6A-9D8D-830CDF7F4A40}"/>
    <cellStyle name="Millares 6 3 3 3 2 3" xfId="5982" xr:uid="{00000000-0005-0000-0000-000037350000}"/>
    <cellStyle name="Millares 6 3 3 3 2 3 2" xfId="10359" xr:uid="{00000000-0005-0000-0000-000038350000}"/>
    <cellStyle name="Millares 6 3 3 3 2 3 2 2" xfId="19112" xr:uid="{00000000-0005-0000-0000-000039350000}"/>
    <cellStyle name="Millares 6 3 3 3 2 3 2 2 2" xfId="36617" xr:uid="{C0ABB92E-60A8-4F37-880B-27080315EB16}"/>
    <cellStyle name="Millares 6 3 3 3 2 3 2 3" xfId="27865" xr:uid="{880F1A5F-81C1-4244-8023-34927F637404}"/>
    <cellStyle name="Millares 6 3 3 3 2 3 3" xfId="14736" xr:uid="{00000000-0005-0000-0000-00003A350000}"/>
    <cellStyle name="Millares 6 3 3 3 2 3 3 2" xfId="32241" xr:uid="{28A4AACE-FF62-4073-B5C5-9A0E4D139D5A}"/>
    <cellStyle name="Millares 6 3 3 3 2 3 4" xfId="23489" xr:uid="{C2515379-536C-4A11-87CC-D2B28A9BAC76}"/>
    <cellStyle name="Millares 6 3 3 3 2 4" xfId="8171" xr:uid="{00000000-0005-0000-0000-00003B350000}"/>
    <cellStyle name="Millares 6 3 3 3 2 4 2" xfId="16924" xr:uid="{00000000-0005-0000-0000-00003C350000}"/>
    <cellStyle name="Millares 6 3 3 3 2 4 2 2" xfId="34429" xr:uid="{5DFABFC6-A707-4C5A-93A0-2CEFECF4C575}"/>
    <cellStyle name="Millares 6 3 3 3 2 4 3" xfId="25677" xr:uid="{3716E5E6-ACB7-408B-B2BB-10D492103A54}"/>
    <cellStyle name="Millares 6 3 3 3 2 5" xfId="12548" xr:uid="{00000000-0005-0000-0000-00003D350000}"/>
    <cellStyle name="Millares 6 3 3 3 2 5 2" xfId="30053" xr:uid="{85F71D06-8DD1-47C4-844C-208FE93DC0AF}"/>
    <cellStyle name="Millares 6 3 3 3 2 6" xfId="21301" xr:uid="{31CAA3E2-B6A1-4AD1-B661-CE18FEE13E02}"/>
    <cellStyle name="Millares 6 3 3 3 3" xfId="4339" xr:uid="{00000000-0005-0000-0000-00003E350000}"/>
    <cellStyle name="Millares 6 3 3 3 3 2" xfId="6528" xr:uid="{00000000-0005-0000-0000-00003F350000}"/>
    <cellStyle name="Millares 6 3 3 3 3 2 2" xfId="10905" xr:uid="{00000000-0005-0000-0000-000040350000}"/>
    <cellStyle name="Millares 6 3 3 3 3 2 2 2" xfId="19658" xr:uid="{00000000-0005-0000-0000-000041350000}"/>
    <cellStyle name="Millares 6 3 3 3 3 2 2 2 2" xfId="37163" xr:uid="{D54BF5BA-FE6A-4A3C-AFB4-6FDF7F758064}"/>
    <cellStyle name="Millares 6 3 3 3 3 2 2 3" xfId="28411" xr:uid="{02B40932-D406-4DDE-BE18-09425C8F94D0}"/>
    <cellStyle name="Millares 6 3 3 3 3 2 3" xfId="15282" xr:uid="{00000000-0005-0000-0000-000042350000}"/>
    <cellStyle name="Millares 6 3 3 3 3 2 3 2" xfId="32787" xr:uid="{A456570B-B88A-42AA-AA5C-5DE7A06FA808}"/>
    <cellStyle name="Millares 6 3 3 3 3 2 4" xfId="24035" xr:uid="{EF553BF2-4B87-4802-9AD6-26D6E19B342E}"/>
    <cellStyle name="Millares 6 3 3 3 3 3" xfId="8717" xr:uid="{00000000-0005-0000-0000-000043350000}"/>
    <cellStyle name="Millares 6 3 3 3 3 3 2" xfId="17470" xr:uid="{00000000-0005-0000-0000-000044350000}"/>
    <cellStyle name="Millares 6 3 3 3 3 3 2 2" xfId="34975" xr:uid="{A8F9BBFF-357B-4400-A9B3-34916B82B336}"/>
    <cellStyle name="Millares 6 3 3 3 3 3 3" xfId="26223" xr:uid="{4FE0D469-E55C-4099-A3BE-64C46795BA12}"/>
    <cellStyle name="Millares 6 3 3 3 3 4" xfId="13094" xr:uid="{00000000-0005-0000-0000-000045350000}"/>
    <cellStyle name="Millares 6 3 3 3 3 4 2" xfId="30599" xr:uid="{D890119C-EE06-4C60-9027-F135E09A6014}"/>
    <cellStyle name="Millares 6 3 3 3 3 5" xfId="21847" xr:uid="{DF62B734-82CA-495B-93BA-462593EEE8EF}"/>
    <cellStyle name="Millares 6 3 3 3 4" xfId="5434" xr:uid="{00000000-0005-0000-0000-000046350000}"/>
    <cellStyle name="Millares 6 3 3 3 4 2" xfId="9811" xr:uid="{00000000-0005-0000-0000-000047350000}"/>
    <cellStyle name="Millares 6 3 3 3 4 2 2" xfId="18564" xr:uid="{00000000-0005-0000-0000-000048350000}"/>
    <cellStyle name="Millares 6 3 3 3 4 2 2 2" xfId="36069" xr:uid="{B2E78AE8-3C3B-424B-B3BB-ECF470D65284}"/>
    <cellStyle name="Millares 6 3 3 3 4 2 3" xfId="27317" xr:uid="{D97EB6DF-F09E-4C1E-B98A-79312E4C95A8}"/>
    <cellStyle name="Millares 6 3 3 3 4 3" xfId="14188" xr:uid="{00000000-0005-0000-0000-000049350000}"/>
    <cellStyle name="Millares 6 3 3 3 4 3 2" xfId="31693" xr:uid="{78C34703-AA17-491E-B98A-B20DB684D29D}"/>
    <cellStyle name="Millares 6 3 3 3 4 4" xfId="22941" xr:uid="{EDF71492-2BF5-4F1B-BFDF-7BBBE6EA5DC8}"/>
    <cellStyle name="Millares 6 3 3 3 5" xfId="7623" xr:uid="{00000000-0005-0000-0000-00004A350000}"/>
    <cellStyle name="Millares 6 3 3 3 5 2" xfId="16376" xr:uid="{00000000-0005-0000-0000-00004B350000}"/>
    <cellStyle name="Millares 6 3 3 3 5 2 2" xfId="33881" xr:uid="{4AB4E593-A578-4B5C-A8FD-44EDC7B620A4}"/>
    <cellStyle name="Millares 6 3 3 3 5 3" xfId="25129" xr:uid="{CD4F7CD3-783A-4343-87ED-BE3D771ED113}"/>
    <cellStyle name="Millares 6 3 3 3 6" xfId="12000" xr:uid="{00000000-0005-0000-0000-00004C350000}"/>
    <cellStyle name="Millares 6 3 3 3 6 2" xfId="29505" xr:uid="{EEA44FD4-B192-4958-AFA0-2FAE768E0137}"/>
    <cellStyle name="Millares 6 3 3 3 7" xfId="20753" xr:uid="{E5CD8212-6152-41D4-9847-74AADE565ECD}"/>
    <cellStyle name="Millares 6 3 3 4" xfId="3517" xr:uid="{00000000-0005-0000-0000-00004D350000}"/>
    <cellStyle name="Millares 6 3 3 4 2" xfId="4613" xr:uid="{00000000-0005-0000-0000-00004E350000}"/>
    <cellStyle name="Millares 6 3 3 4 2 2" xfId="6802" xr:uid="{00000000-0005-0000-0000-00004F350000}"/>
    <cellStyle name="Millares 6 3 3 4 2 2 2" xfId="11179" xr:uid="{00000000-0005-0000-0000-000050350000}"/>
    <cellStyle name="Millares 6 3 3 4 2 2 2 2" xfId="19932" xr:uid="{00000000-0005-0000-0000-000051350000}"/>
    <cellStyle name="Millares 6 3 3 4 2 2 2 2 2" xfId="37437" xr:uid="{6F7071FF-F222-4496-A127-9D118707F4FE}"/>
    <cellStyle name="Millares 6 3 3 4 2 2 2 3" xfId="28685" xr:uid="{595DFA99-7B45-4E77-9F48-3074EE95BA79}"/>
    <cellStyle name="Millares 6 3 3 4 2 2 3" xfId="15556" xr:uid="{00000000-0005-0000-0000-000052350000}"/>
    <cellStyle name="Millares 6 3 3 4 2 2 3 2" xfId="33061" xr:uid="{A7D0E19A-E2EB-4EDE-9C66-752570DDCBA9}"/>
    <cellStyle name="Millares 6 3 3 4 2 2 4" xfId="24309" xr:uid="{52223C14-588E-4993-96EE-D2F120F887A7}"/>
    <cellStyle name="Millares 6 3 3 4 2 3" xfId="8991" xr:uid="{00000000-0005-0000-0000-000053350000}"/>
    <cellStyle name="Millares 6 3 3 4 2 3 2" xfId="17744" xr:uid="{00000000-0005-0000-0000-000054350000}"/>
    <cellStyle name="Millares 6 3 3 4 2 3 2 2" xfId="35249" xr:uid="{662F3488-B86A-46C7-A4F1-A359586B382D}"/>
    <cellStyle name="Millares 6 3 3 4 2 3 3" xfId="26497" xr:uid="{4284DF60-1E9C-43B0-9B85-562F48FF8C6C}"/>
    <cellStyle name="Millares 6 3 3 4 2 4" xfId="13368" xr:uid="{00000000-0005-0000-0000-000055350000}"/>
    <cellStyle name="Millares 6 3 3 4 2 4 2" xfId="30873" xr:uid="{805DF43A-A393-4228-9F4A-748496C95A7C}"/>
    <cellStyle name="Millares 6 3 3 4 2 5" xfId="22121" xr:uid="{EE3BFC69-0BBA-4EAA-846E-84AF91C2F1AF}"/>
    <cellStyle name="Millares 6 3 3 4 3" xfId="5708" xr:uid="{00000000-0005-0000-0000-000056350000}"/>
    <cellStyle name="Millares 6 3 3 4 3 2" xfId="10085" xr:uid="{00000000-0005-0000-0000-000057350000}"/>
    <cellStyle name="Millares 6 3 3 4 3 2 2" xfId="18838" xr:uid="{00000000-0005-0000-0000-000058350000}"/>
    <cellStyle name="Millares 6 3 3 4 3 2 2 2" xfId="36343" xr:uid="{C0FD34A9-5F3A-4B1F-8336-C3D17EF679BD}"/>
    <cellStyle name="Millares 6 3 3 4 3 2 3" xfId="27591" xr:uid="{D05A3A73-2ACF-43D7-A3B6-D5BB89F0F96D}"/>
    <cellStyle name="Millares 6 3 3 4 3 3" xfId="14462" xr:uid="{00000000-0005-0000-0000-000059350000}"/>
    <cellStyle name="Millares 6 3 3 4 3 3 2" xfId="31967" xr:uid="{3D26D3EB-96A9-4D9D-BBA0-B48FCC226780}"/>
    <cellStyle name="Millares 6 3 3 4 3 4" xfId="23215" xr:uid="{780CEDC4-D3BF-434B-AEE6-710FD8C5EBDC}"/>
    <cellStyle name="Millares 6 3 3 4 4" xfId="7897" xr:uid="{00000000-0005-0000-0000-00005A350000}"/>
    <cellStyle name="Millares 6 3 3 4 4 2" xfId="16650" xr:uid="{00000000-0005-0000-0000-00005B350000}"/>
    <cellStyle name="Millares 6 3 3 4 4 2 2" xfId="34155" xr:uid="{E263D471-A8EA-4F8F-8852-758F4A0723F2}"/>
    <cellStyle name="Millares 6 3 3 4 4 3" xfId="25403" xr:uid="{A37EA98C-D58B-48EA-AC92-542C2575A8C0}"/>
    <cellStyle name="Millares 6 3 3 4 5" xfId="12274" xr:uid="{00000000-0005-0000-0000-00005C350000}"/>
    <cellStyle name="Millares 6 3 3 4 5 2" xfId="29779" xr:uid="{5A9BBBFB-E30F-417B-8BC9-538129D50453}"/>
    <cellStyle name="Millares 6 3 3 4 6" xfId="21027" xr:uid="{0EBBDC1D-98B7-429C-A81A-EB099660B7FA}"/>
    <cellStyle name="Millares 6 3 3 5" xfId="4065" xr:uid="{00000000-0005-0000-0000-00005D350000}"/>
    <cellStyle name="Millares 6 3 3 5 2" xfId="6254" xr:uid="{00000000-0005-0000-0000-00005E350000}"/>
    <cellStyle name="Millares 6 3 3 5 2 2" xfId="10631" xr:uid="{00000000-0005-0000-0000-00005F350000}"/>
    <cellStyle name="Millares 6 3 3 5 2 2 2" xfId="19384" xr:uid="{00000000-0005-0000-0000-000060350000}"/>
    <cellStyle name="Millares 6 3 3 5 2 2 2 2" xfId="36889" xr:uid="{236E0541-754A-46A6-9FB5-86F6FAB83D2E}"/>
    <cellStyle name="Millares 6 3 3 5 2 2 3" xfId="28137" xr:uid="{BC05CDF0-0F73-4A6B-872E-E08E7F705103}"/>
    <cellStyle name="Millares 6 3 3 5 2 3" xfId="15008" xr:uid="{00000000-0005-0000-0000-000061350000}"/>
    <cellStyle name="Millares 6 3 3 5 2 3 2" xfId="32513" xr:uid="{299760DD-B9CE-4E12-99A6-9AF21D444689}"/>
    <cellStyle name="Millares 6 3 3 5 2 4" xfId="23761" xr:uid="{5BFCB175-2321-41E3-9585-7B1ABA51B14E}"/>
    <cellStyle name="Millares 6 3 3 5 3" xfId="8443" xr:uid="{00000000-0005-0000-0000-000062350000}"/>
    <cellStyle name="Millares 6 3 3 5 3 2" xfId="17196" xr:uid="{00000000-0005-0000-0000-000063350000}"/>
    <cellStyle name="Millares 6 3 3 5 3 2 2" xfId="34701" xr:uid="{0391CC1D-BE4F-4BE8-B7E6-814030CCE733}"/>
    <cellStyle name="Millares 6 3 3 5 3 3" xfId="25949" xr:uid="{6CB5F712-6F76-410A-BBF8-DD818EAC18AB}"/>
    <cellStyle name="Millares 6 3 3 5 4" xfId="12820" xr:uid="{00000000-0005-0000-0000-000064350000}"/>
    <cellStyle name="Millares 6 3 3 5 4 2" xfId="30325" xr:uid="{926BA273-C351-4161-A448-6636FE53D7CF}"/>
    <cellStyle name="Millares 6 3 3 5 5" xfId="21573" xr:uid="{195CB75C-E099-45FD-A0E2-320BC8175B00}"/>
    <cellStyle name="Millares 6 3 3 6" xfId="5160" xr:uid="{00000000-0005-0000-0000-000065350000}"/>
    <cellStyle name="Millares 6 3 3 6 2" xfId="9537" xr:uid="{00000000-0005-0000-0000-000066350000}"/>
    <cellStyle name="Millares 6 3 3 6 2 2" xfId="18290" xr:uid="{00000000-0005-0000-0000-000067350000}"/>
    <cellStyle name="Millares 6 3 3 6 2 2 2" xfId="35795" xr:uid="{870DEBF2-C80C-4332-AA22-183C7B9C97AC}"/>
    <cellStyle name="Millares 6 3 3 6 2 3" xfId="27043" xr:uid="{521DD497-1571-4D4E-827F-4C3915FBD626}"/>
    <cellStyle name="Millares 6 3 3 6 3" xfId="13914" xr:uid="{00000000-0005-0000-0000-000068350000}"/>
    <cellStyle name="Millares 6 3 3 6 3 2" xfId="31419" xr:uid="{B03A4122-A368-4B97-958C-A7F81D1C6645}"/>
    <cellStyle name="Millares 6 3 3 6 4" xfId="22667" xr:uid="{A2F57491-2CAE-46E7-88F3-6AA3F51EBAD9}"/>
    <cellStyle name="Millares 6 3 3 7" xfId="7349" xr:uid="{00000000-0005-0000-0000-000069350000}"/>
    <cellStyle name="Millares 6 3 3 7 2" xfId="16102" xr:uid="{00000000-0005-0000-0000-00006A350000}"/>
    <cellStyle name="Millares 6 3 3 7 2 2" xfId="33607" xr:uid="{FD716FE5-38F9-4699-BD50-747DBEAF5220}"/>
    <cellStyle name="Millares 6 3 3 7 3" xfId="24855" xr:uid="{6327C608-C0EA-4A4B-932D-C4183ECA00A7}"/>
    <cellStyle name="Millares 6 3 3 8" xfId="11726" xr:uid="{00000000-0005-0000-0000-00006B350000}"/>
    <cellStyle name="Millares 6 3 3 8 2" xfId="29231" xr:uid="{B0D2D5E9-BD81-4A6A-A62F-EFC63A7A57D8}"/>
    <cellStyle name="Millares 6 3 3 9" xfId="20479" xr:uid="{1D4415D2-5A18-4BA0-A46E-8962F3A9F8DC}"/>
    <cellStyle name="Millares 6 3 4" xfId="3017" xr:uid="{00000000-0005-0000-0000-00006C350000}"/>
    <cellStyle name="Millares 6 3 4 2" xfId="3293" xr:uid="{00000000-0005-0000-0000-00006D350000}"/>
    <cellStyle name="Millares 6 3 4 2 2" xfId="3846" xr:uid="{00000000-0005-0000-0000-00006E350000}"/>
    <cellStyle name="Millares 6 3 4 2 2 2" xfId="4942" xr:uid="{00000000-0005-0000-0000-00006F350000}"/>
    <cellStyle name="Millares 6 3 4 2 2 2 2" xfId="7131" xr:uid="{00000000-0005-0000-0000-000070350000}"/>
    <cellStyle name="Millares 6 3 4 2 2 2 2 2" xfId="11508" xr:uid="{00000000-0005-0000-0000-000071350000}"/>
    <cellStyle name="Millares 6 3 4 2 2 2 2 2 2" xfId="20261" xr:uid="{00000000-0005-0000-0000-000072350000}"/>
    <cellStyle name="Millares 6 3 4 2 2 2 2 2 2 2" xfId="37766" xr:uid="{7293C745-60BF-4883-AA10-F1740366C46C}"/>
    <cellStyle name="Millares 6 3 4 2 2 2 2 2 3" xfId="29014" xr:uid="{524B8CFF-AFA2-4EAB-B1B7-27816C2E026B}"/>
    <cellStyle name="Millares 6 3 4 2 2 2 2 3" xfId="15885" xr:uid="{00000000-0005-0000-0000-000073350000}"/>
    <cellStyle name="Millares 6 3 4 2 2 2 2 3 2" xfId="33390" xr:uid="{DD1FFD27-B4F6-421F-A8C8-8DC149FA1468}"/>
    <cellStyle name="Millares 6 3 4 2 2 2 2 4" xfId="24638" xr:uid="{8FC0EA90-0BAC-4C14-8837-5E52ACEDB765}"/>
    <cellStyle name="Millares 6 3 4 2 2 2 3" xfId="9320" xr:uid="{00000000-0005-0000-0000-000074350000}"/>
    <cellStyle name="Millares 6 3 4 2 2 2 3 2" xfId="18073" xr:uid="{00000000-0005-0000-0000-000075350000}"/>
    <cellStyle name="Millares 6 3 4 2 2 2 3 2 2" xfId="35578" xr:uid="{1154B99E-6AB0-472C-94F3-A1E16E6C9A5E}"/>
    <cellStyle name="Millares 6 3 4 2 2 2 3 3" xfId="26826" xr:uid="{DA1C3462-AEBE-4ED1-83B2-B3F6DF70AA0B}"/>
    <cellStyle name="Millares 6 3 4 2 2 2 4" xfId="13697" xr:uid="{00000000-0005-0000-0000-000076350000}"/>
    <cellStyle name="Millares 6 3 4 2 2 2 4 2" xfId="31202" xr:uid="{942228DB-89E3-4371-AF5C-0105658C8E47}"/>
    <cellStyle name="Millares 6 3 4 2 2 2 5" xfId="22450" xr:uid="{6259F683-8742-493A-B7BE-718F98BF2837}"/>
    <cellStyle name="Millares 6 3 4 2 2 3" xfId="6037" xr:uid="{00000000-0005-0000-0000-000077350000}"/>
    <cellStyle name="Millares 6 3 4 2 2 3 2" xfId="10414" xr:uid="{00000000-0005-0000-0000-000078350000}"/>
    <cellStyle name="Millares 6 3 4 2 2 3 2 2" xfId="19167" xr:uid="{00000000-0005-0000-0000-000079350000}"/>
    <cellStyle name="Millares 6 3 4 2 2 3 2 2 2" xfId="36672" xr:uid="{CAB627F8-6569-4B97-B3D5-BB6CFCCE66F1}"/>
    <cellStyle name="Millares 6 3 4 2 2 3 2 3" xfId="27920" xr:uid="{425CF41C-EA70-4139-AD3D-1100B82F5B21}"/>
    <cellStyle name="Millares 6 3 4 2 2 3 3" xfId="14791" xr:uid="{00000000-0005-0000-0000-00007A350000}"/>
    <cellStyle name="Millares 6 3 4 2 2 3 3 2" xfId="32296" xr:uid="{73B2460F-26ED-41B4-92AD-DF69D6D9BE5A}"/>
    <cellStyle name="Millares 6 3 4 2 2 3 4" xfId="23544" xr:uid="{E45836DF-4C7B-4038-A753-BB1A7BFB7152}"/>
    <cellStyle name="Millares 6 3 4 2 2 4" xfId="8226" xr:uid="{00000000-0005-0000-0000-00007B350000}"/>
    <cellStyle name="Millares 6 3 4 2 2 4 2" xfId="16979" xr:uid="{00000000-0005-0000-0000-00007C350000}"/>
    <cellStyle name="Millares 6 3 4 2 2 4 2 2" xfId="34484" xr:uid="{8AA778F3-EEF3-4BEF-BB67-95138825A06A}"/>
    <cellStyle name="Millares 6 3 4 2 2 4 3" xfId="25732" xr:uid="{5EDFD923-2790-47EF-9763-FEFF7463D64E}"/>
    <cellStyle name="Millares 6 3 4 2 2 5" xfId="12603" xr:uid="{00000000-0005-0000-0000-00007D350000}"/>
    <cellStyle name="Millares 6 3 4 2 2 5 2" xfId="30108" xr:uid="{9410E084-31FC-4B50-9C93-31FA43818D00}"/>
    <cellStyle name="Millares 6 3 4 2 2 6" xfId="21356" xr:uid="{D3804A3F-89C3-4920-B89B-E27906CBF07F}"/>
    <cellStyle name="Millares 6 3 4 2 3" xfId="4394" xr:uid="{00000000-0005-0000-0000-00007E350000}"/>
    <cellStyle name="Millares 6 3 4 2 3 2" xfId="6583" xr:uid="{00000000-0005-0000-0000-00007F350000}"/>
    <cellStyle name="Millares 6 3 4 2 3 2 2" xfId="10960" xr:uid="{00000000-0005-0000-0000-000080350000}"/>
    <cellStyle name="Millares 6 3 4 2 3 2 2 2" xfId="19713" xr:uid="{00000000-0005-0000-0000-000081350000}"/>
    <cellStyle name="Millares 6 3 4 2 3 2 2 2 2" xfId="37218" xr:uid="{ED3F7366-E033-46E6-9182-D5FA160B5EBF}"/>
    <cellStyle name="Millares 6 3 4 2 3 2 2 3" xfId="28466" xr:uid="{C2F77962-560E-492B-9BB9-E6BBA3AA6381}"/>
    <cellStyle name="Millares 6 3 4 2 3 2 3" xfId="15337" xr:uid="{00000000-0005-0000-0000-000082350000}"/>
    <cellStyle name="Millares 6 3 4 2 3 2 3 2" xfId="32842" xr:uid="{448F9B96-ABAC-4720-8A72-168C4161BB0C}"/>
    <cellStyle name="Millares 6 3 4 2 3 2 4" xfId="24090" xr:uid="{A4B71FC5-F00C-48AA-8415-43ACA69C4F09}"/>
    <cellStyle name="Millares 6 3 4 2 3 3" xfId="8772" xr:uid="{00000000-0005-0000-0000-000083350000}"/>
    <cellStyle name="Millares 6 3 4 2 3 3 2" xfId="17525" xr:uid="{00000000-0005-0000-0000-000084350000}"/>
    <cellStyle name="Millares 6 3 4 2 3 3 2 2" xfId="35030" xr:uid="{B9CFF320-5494-4876-9F26-F62F02A7A6D6}"/>
    <cellStyle name="Millares 6 3 4 2 3 3 3" xfId="26278" xr:uid="{CD190550-D196-4883-9A76-AFEE0C0D6541}"/>
    <cellStyle name="Millares 6 3 4 2 3 4" xfId="13149" xr:uid="{00000000-0005-0000-0000-000085350000}"/>
    <cellStyle name="Millares 6 3 4 2 3 4 2" xfId="30654" xr:uid="{E557C141-012D-4549-A23D-357DC9031FDC}"/>
    <cellStyle name="Millares 6 3 4 2 3 5" xfId="21902" xr:uid="{6224DF42-9701-40A4-BA54-83C55830E67D}"/>
    <cellStyle name="Millares 6 3 4 2 4" xfId="5489" xr:uid="{00000000-0005-0000-0000-000086350000}"/>
    <cellStyle name="Millares 6 3 4 2 4 2" xfId="9866" xr:uid="{00000000-0005-0000-0000-000087350000}"/>
    <cellStyle name="Millares 6 3 4 2 4 2 2" xfId="18619" xr:uid="{00000000-0005-0000-0000-000088350000}"/>
    <cellStyle name="Millares 6 3 4 2 4 2 2 2" xfId="36124" xr:uid="{29A2BE12-4C4B-40C1-92B5-7D329564D30F}"/>
    <cellStyle name="Millares 6 3 4 2 4 2 3" xfId="27372" xr:uid="{45CF9C77-FCBC-42C3-97BD-EA613AEB06BD}"/>
    <cellStyle name="Millares 6 3 4 2 4 3" xfId="14243" xr:uid="{00000000-0005-0000-0000-000089350000}"/>
    <cellStyle name="Millares 6 3 4 2 4 3 2" xfId="31748" xr:uid="{2FABD24C-579A-442F-8F5A-E882DE0C02D3}"/>
    <cellStyle name="Millares 6 3 4 2 4 4" xfId="22996" xr:uid="{AD526D9F-6127-416C-95E3-6713E01682D9}"/>
    <cellStyle name="Millares 6 3 4 2 5" xfId="7678" xr:uid="{00000000-0005-0000-0000-00008A350000}"/>
    <cellStyle name="Millares 6 3 4 2 5 2" xfId="16431" xr:uid="{00000000-0005-0000-0000-00008B350000}"/>
    <cellStyle name="Millares 6 3 4 2 5 2 2" xfId="33936" xr:uid="{55FC3B06-8D32-4676-8AC4-8A69628B0B19}"/>
    <cellStyle name="Millares 6 3 4 2 5 3" xfId="25184" xr:uid="{4AB1E9B1-A65C-451C-987F-31AD64E6CDEA}"/>
    <cellStyle name="Millares 6 3 4 2 6" xfId="12055" xr:uid="{00000000-0005-0000-0000-00008C350000}"/>
    <cellStyle name="Millares 6 3 4 2 6 2" xfId="29560" xr:uid="{D6E3E884-02CA-4117-ABFF-36A69B9AE374}"/>
    <cellStyle name="Millares 6 3 4 2 7" xfId="20808" xr:uid="{C9C8710F-528E-4E08-94B8-A0A2D650A6E5}"/>
    <cellStyle name="Millares 6 3 4 3" xfId="3572" xr:uid="{00000000-0005-0000-0000-00008D350000}"/>
    <cellStyle name="Millares 6 3 4 3 2" xfId="4668" xr:uid="{00000000-0005-0000-0000-00008E350000}"/>
    <cellStyle name="Millares 6 3 4 3 2 2" xfId="6857" xr:uid="{00000000-0005-0000-0000-00008F350000}"/>
    <cellStyle name="Millares 6 3 4 3 2 2 2" xfId="11234" xr:uid="{00000000-0005-0000-0000-000090350000}"/>
    <cellStyle name="Millares 6 3 4 3 2 2 2 2" xfId="19987" xr:uid="{00000000-0005-0000-0000-000091350000}"/>
    <cellStyle name="Millares 6 3 4 3 2 2 2 2 2" xfId="37492" xr:uid="{D6664580-9EAF-4C87-B2A7-A14E5646FE25}"/>
    <cellStyle name="Millares 6 3 4 3 2 2 2 3" xfId="28740" xr:uid="{F0824E1A-7844-4432-9402-3FECE733D733}"/>
    <cellStyle name="Millares 6 3 4 3 2 2 3" xfId="15611" xr:uid="{00000000-0005-0000-0000-000092350000}"/>
    <cellStyle name="Millares 6 3 4 3 2 2 3 2" xfId="33116" xr:uid="{A4BEC273-74AB-4FBC-B93C-C5F81BEF102D}"/>
    <cellStyle name="Millares 6 3 4 3 2 2 4" xfId="24364" xr:uid="{D6CA5625-96A4-4DC8-8272-8F3EAB66AC23}"/>
    <cellStyle name="Millares 6 3 4 3 2 3" xfId="9046" xr:uid="{00000000-0005-0000-0000-000093350000}"/>
    <cellStyle name="Millares 6 3 4 3 2 3 2" xfId="17799" xr:uid="{00000000-0005-0000-0000-000094350000}"/>
    <cellStyle name="Millares 6 3 4 3 2 3 2 2" xfId="35304" xr:uid="{D3003A74-54B6-4545-9A54-C52BA62860A4}"/>
    <cellStyle name="Millares 6 3 4 3 2 3 3" xfId="26552" xr:uid="{E8065B24-56C5-4FB2-A36A-DB489A488BB4}"/>
    <cellStyle name="Millares 6 3 4 3 2 4" xfId="13423" xr:uid="{00000000-0005-0000-0000-000095350000}"/>
    <cellStyle name="Millares 6 3 4 3 2 4 2" xfId="30928" xr:uid="{2252A03C-3099-49F6-85D0-93468F37FAAC}"/>
    <cellStyle name="Millares 6 3 4 3 2 5" xfId="22176" xr:uid="{06A74BB7-6C8B-43AA-9178-543B534C8D04}"/>
    <cellStyle name="Millares 6 3 4 3 3" xfId="5763" xr:uid="{00000000-0005-0000-0000-000096350000}"/>
    <cellStyle name="Millares 6 3 4 3 3 2" xfId="10140" xr:uid="{00000000-0005-0000-0000-000097350000}"/>
    <cellStyle name="Millares 6 3 4 3 3 2 2" xfId="18893" xr:uid="{00000000-0005-0000-0000-000098350000}"/>
    <cellStyle name="Millares 6 3 4 3 3 2 2 2" xfId="36398" xr:uid="{845FEB11-D607-4D24-B5B1-50BEB33969C5}"/>
    <cellStyle name="Millares 6 3 4 3 3 2 3" xfId="27646" xr:uid="{DE47F0F1-0559-438C-9A7E-CA7058539B90}"/>
    <cellStyle name="Millares 6 3 4 3 3 3" xfId="14517" xr:uid="{00000000-0005-0000-0000-000099350000}"/>
    <cellStyle name="Millares 6 3 4 3 3 3 2" xfId="32022" xr:uid="{FE613286-A80F-438E-ADAC-1077F02F5F11}"/>
    <cellStyle name="Millares 6 3 4 3 3 4" xfId="23270" xr:uid="{A773D933-3A71-4EC6-9A6C-C022937C0BC1}"/>
    <cellStyle name="Millares 6 3 4 3 4" xfId="7952" xr:uid="{00000000-0005-0000-0000-00009A350000}"/>
    <cellStyle name="Millares 6 3 4 3 4 2" xfId="16705" xr:uid="{00000000-0005-0000-0000-00009B350000}"/>
    <cellStyle name="Millares 6 3 4 3 4 2 2" xfId="34210" xr:uid="{93DD2F22-7145-4691-871E-D0264032999A}"/>
    <cellStyle name="Millares 6 3 4 3 4 3" xfId="25458" xr:uid="{4EFB2E6F-A424-4F5A-8D9E-2947CB7E72E6}"/>
    <cellStyle name="Millares 6 3 4 3 5" xfId="12329" xr:uid="{00000000-0005-0000-0000-00009C350000}"/>
    <cellStyle name="Millares 6 3 4 3 5 2" xfId="29834" xr:uid="{48720107-8419-40C0-9080-DEC8EFF02BD3}"/>
    <cellStyle name="Millares 6 3 4 3 6" xfId="21082" xr:uid="{6F8D50B2-447B-4B8C-A0FF-9CE624CAD91E}"/>
    <cellStyle name="Millares 6 3 4 4" xfId="4120" xr:uid="{00000000-0005-0000-0000-00009D350000}"/>
    <cellStyle name="Millares 6 3 4 4 2" xfId="6309" xr:uid="{00000000-0005-0000-0000-00009E350000}"/>
    <cellStyle name="Millares 6 3 4 4 2 2" xfId="10686" xr:uid="{00000000-0005-0000-0000-00009F350000}"/>
    <cellStyle name="Millares 6 3 4 4 2 2 2" xfId="19439" xr:uid="{00000000-0005-0000-0000-0000A0350000}"/>
    <cellStyle name="Millares 6 3 4 4 2 2 2 2" xfId="36944" xr:uid="{52136A4D-27DC-4B16-8E5F-0052DAAFD374}"/>
    <cellStyle name="Millares 6 3 4 4 2 2 3" xfId="28192" xr:uid="{5A4D6DF1-440A-4E25-A9D8-0C13FBDE7828}"/>
    <cellStyle name="Millares 6 3 4 4 2 3" xfId="15063" xr:uid="{00000000-0005-0000-0000-0000A1350000}"/>
    <cellStyle name="Millares 6 3 4 4 2 3 2" xfId="32568" xr:uid="{DAFEB3B3-CA6B-48A6-A45A-E99443815666}"/>
    <cellStyle name="Millares 6 3 4 4 2 4" xfId="23816" xr:uid="{194BE795-A1E0-492E-BB42-9E745343E064}"/>
    <cellStyle name="Millares 6 3 4 4 3" xfId="8498" xr:uid="{00000000-0005-0000-0000-0000A2350000}"/>
    <cellStyle name="Millares 6 3 4 4 3 2" xfId="17251" xr:uid="{00000000-0005-0000-0000-0000A3350000}"/>
    <cellStyle name="Millares 6 3 4 4 3 2 2" xfId="34756" xr:uid="{B37AAD13-5982-4946-9235-A0CB391E9BA5}"/>
    <cellStyle name="Millares 6 3 4 4 3 3" xfId="26004" xr:uid="{92BFF283-E6F9-4C08-B705-35359B8F4664}"/>
    <cellStyle name="Millares 6 3 4 4 4" xfId="12875" xr:uid="{00000000-0005-0000-0000-0000A4350000}"/>
    <cellStyle name="Millares 6 3 4 4 4 2" xfId="30380" xr:uid="{45C72BEE-F6C3-47CD-9F6E-B2DAA8BAE19A}"/>
    <cellStyle name="Millares 6 3 4 4 5" xfId="21628" xr:uid="{8C063E24-CA04-4C16-9E94-B61DE74C6706}"/>
    <cellStyle name="Millares 6 3 4 5" xfId="5215" xr:uid="{00000000-0005-0000-0000-0000A5350000}"/>
    <cellStyle name="Millares 6 3 4 5 2" xfId="9592" xr:uid="{00000000-0005-0000-0000-0000A6350000}"/>
    <cellStyle name="Millares 6 3 4 5 2 2" xfId="18345" xr:uid="{00000000-0005-0000-0000-0000A7350000}"/>
    <cellStyle name="Millares 6 3 4 5 2 2 2" xfId="35850" xr:uid="{CEE01503-9CAE-4647-BAF2-86A66D0739B4}"/>
    <cellStyle name="Millares 6 3 4 5 2 3" xfId="27098" xr:uid="{C6FA4EE2-A33F-4198-B753-B2344F197E1B}"/>
    <cellStyle name="Millares 6 3 4 5 3" xfId="13969" xr:uid="{00000000-0005-0000-0000-0000A8350000}"/>
    <cellStyle name="Millares 6 3 4 5 3 2" xfId="31474" xr:uid="{6D89D7B8-07C7-4A50-BA7B-40BB8A4ABD48}"/>
    <cellStyle name="Millares 6 3 4 5 4" xfId="22722" xr:uid="{49A63BF1-7C1D-4A7E-A52F-62EC300CEA40}"/>
    <cellStyle name="Millares 6 3 4 6" xfId="7404" xr:uid="{00000000-0005-0000-0000-0000A9350000}"/>
    <cellStyle name="Millares 6 3 4 6 2" xfId="16157" xr:uid="{00000000-0005-0000-0000-0000AA350000}"/>
    <cellStyle name="Millares 6 3 4 6 2 2" xfId="33662" xr:uid="{13B49E5C-6A5C-4A4C-B442-24EC900949F3}"/>
    <cellStyle name="Millares 6 3 4 6 3" xfId="24910" xr:uid="{418FED89-4030-4630-AB5C-D42115163547}"/>
    <cellStyle name="Millares 6 3 4 7" xfId="11781" xr:uid="{00000000-0005-0000-0000-0000AB350000}"/>
    <cellStyle name="Millares 6 3 4 7 2" xfId="29286" xr:uid="{FDED671A-BD80-4F15-A8D6-0B27A4572D9E}"/>
    <cellStyle name="Millares 6 3 4 8" xfId="20534" xr:uid="{654F19D9-7FE2-4DF8-9101-791CA3344D32}"/>
    <cellStyle name="Millares 6 3 5" xfId="2904" xr:uid="{00000000-0005-0000-0000-0000AC350000}"/>
    <cellStyle name="Millares 6 3 5 2" xfId="3183" xr:uid="{00000000-0005-0000-0000-0000AD350000}"/>
    <cellStyle name="Millares 6 3 5 2 2" xfId="3736" xr:uid="{00000000-0005-0000-0000-0000AE350000}"/>
    <cellStyle name="Millares 6 3 5 2 2 2" xfId="4832" xr:uid="{00000000-0005-0000-0000-0000AF350000}"/>
    <cellStyle name="Millares 6 3 5 2 2 2 2" xfId="7021" xr:uid="{00000000-0005-0000-0000-0000B0350000}"/>
    <cellStyle name="Millares 6 3 5 2 2 2 2 2" xfId="11398" xr:uid="{00000000-0005-0000-0000-0000B1350000}"/>
    <cellStyle name="Millares 6 3 5 2 2 2 2 2 2" xfId="20151" xr:uid="{00000000-0005-0000-0000-0000B2350000}"/>
    <cellStyle name="Millares 6 3 5 2 2 2 2 2 2 2" xfId="37656" xr:uid="{DAC23287-9FFF-40D1-B604-06B2845B0A5F}"/>
    <cellStyle name="Millares 6 3 5 2 2 2 2 2 3" xfId="28904" xr:uid="{47B74B78-CAD2-41D1-9CA3-B74959DFD0CF}"/>
    <cellStyle name="Millares 6 3 5 2 2 2 2 3" xfId="15775" xr:uid="{00000000-0005-0000-0000-0000B3350000}"/>
    <cellStyle name="Millares 6 3 5 2 2 2 2 3 2" xfId="33280" xr:uid="{731FB902-A6E7-4105-9E07-DB54ED2CEBAA}"/>
    <cellStyle name="Millares 6 3 5 2 2 2 2 4" xfId="24528" xr:uid="{4596E9E9-D438-47FB-AB36-036D733A4731}"/>
    <cellStyle name="Millares 6 3 5 2 2 2 3" xfId="9210" xr:uid="{00000000-0005-0000-0000-0000B4350000}"/>
    <cellStyle name="Millares 6 3 5 2 2 2 3 2" xfId="17963" xr:uid="{00000000-0005-0000-0000-0000B5350000}"/>
    <cellStyle name="Millares 6 3 5 2 2 2 3 2 2" xfId="35468" xr:uid="{6743BC59-A1CE-49B5-AD5B-20F53164B841}"/>
    <cellStyle name="Millares 6 3 5 2 2 2 3 3" xfId="26716" xr:uid="{515D8BEF-C193-4723-A101-E2BA818F8581}"/>
    <cellStyle name="Millares 6 3 5 2 2 2 4" xfId="13587" xr:uid="{00000000-0005-0000-0000-0000B6350000}"/>
    <cellStyle name="Millares 6 3 5 2 2 2 4 2" xfId="31092" xr:uid="{6AF046FE-F02F-4A81-B2C6-C8FDAE7E6460}"/>
    <cellStyle name="Millares 6 3 5 2 2 2 5" xfId="22340" xr:uid="{4AD0CD16-FA97-4358-9B7C-62920C687CB1}"/>
    <cellStyle name="Millares 6 3 5 2 2 3" xfId="5927" xr:uid="{00000000-0005-0000-0000-0000B7350000}"/>
    <cellStyle name="Millares 6 3 5 2 2 3 2" xfId="10304" xr:uid="{00000000-0005-0000-0000-0000B8350000}"/>
    <cellStyle name="Millares 6 3 5 2 2 3 2 2" xfId="19057" xr:uid="{00000000-0005-0000-0000-0000B9350000}"/>
    <cellStyle name="Millares 6 3 5 2 2 3 2 2 2" xfId="36562" xr:uid="{AD8FB97B-38F9-4219-8A68-0003A443AE50}"/>
    <cellStyle name="Millares 6 3 5 2 2 3 2 3" xfId="27810" xr:uid="{2561E6C2-EAC3-4FD4-A247-621F60A7D256}"/>
    <cellStyle name="Millares 6 3 5 2 2 3 3" xfId="14681" xr:uid="{00000000-0005-0000-0000-0000BA350000}"/>
    <cellStyle name="Millares 6 3 5 2 2 3 3 2" xfId="32186" xr:uid="{393D0603-C464-4A9E-AC09-FEBC0C27CEB9}"/>
    <cellStyle name="Millares 6 3 5 2 2 3 4" xfId="23434" xr:uid="{F2CE68B0-0D10-413F-B780-9866EC6F4234}"/>
    <cellStyle name="Millares 6 3 5 2 2 4" xfId="8116" xr:uid="{00000000-0005-0000-0000-0000BB350000}"/>
    <cellStyle name="Millares 6 3 5 2 2 4 2" xfId="16869" xr:uid="{00000000-0005-0000-0000-0000BC350000}"/>
    <cellStyle name="Millares 6 3 5 2 2 4 2 2" xfId="34374" xr:uid="{D41F0131-FE1B-4F07-8AC5-0B8DEB79A89C}"/>
    <cellStyle name="Millares 6 3 5 2 2 4 3" xfId="25622" xr:uid="{ED5393B1-6DDB-4436-A2FB-BE621844A8AE}"/>
    <cellStyle name="Millares 6 3 5 2 2 5" xfId="12493" xr:uid="{00000000-0005-0000-0000-0000BD350000}"/>
    <cellStyle name="Millares 6 3 5 2 2 5 2" xfId="29998" xr:uid="{232AB80B-CA1A-43D7-BEC9-E61302E53B51}"/>
    <cellStyle name="Millares 6 3 5 2 2 6" xfId="21246" xr:uid="{C527C1AB-9D59-4206-9CE5-A8B55A17E4B2}"/>
    <cellStyle name="Millares 6 3 5 2 3" xfId="4284" xr:uid="{00000000-0005-0000-0000-0000BE350000}"/>
    <cellStyle name="Millares 6 3 5 2 3 2" xfId="6473" xr:uid="{00000000-0005-0000-0000-0000BF350000}"/>
    <cellStyle name="Millares 6 3 5 2 3 2 2" xfId="10850" xr:uid="{00000000-0005-0000-0000-0000C0350000}"/>
    <cellStyle name="Millares 6 3 5 2 3 2 2 2" xfId="19603" xr:uid="{00000000-0005-0000-0000-0000C1350000}"/>
    <cellStyle name="Millares 6 3 5 2 3 2 2 2 2" xfId="37108" xr:uid="{CDD58C24-46C4-4199-9760-9BBFCF36AB6E}"/>
    <cellStyle name="Millares 6 3 5 2 3 2 2 3" xfId="28356" xr:uid="{9379FF7B-F2EA-4AF1-907A-33ACEDDC5D09}"/>
    <cellStyle name="Millares 6 3 5 2 3 2 3" xfId="15227" xr:uid="{00000000-0005-0000-0000-0000C2350000}"/>
    <cellStyle name="Millares 6 3 5 2 3 2 3 2" xfId="32732" xr:uid="{1495F785-B476-4D14-8BA6-FFE337BBD0DE}"/>
    <cellStyle name="Millares 6 3 5 2 3 2 4" xfId="23980" xr:uid="{3B716587-C3F1-42D2-8FF0-5036988AFDA4}"/>
    <cellStyle name="Millares 6 3 5 2 3 3" xfId="8662" xr:uid="{00000000-0005-0000-0000-0000C3350000}"/>
    <cellStyle name="Millares 6 3 5 2 3 3 2" xfId="17415" xr:uid="{00000000-0005-0000-0000-0000C4350000}"/>
    <cellStyle name="Millares 6 3 5 2 3 3 2 2" xfId="34920" xr:uid="{08367762-F3CB-47AC-830F-863DDC945256}"/>
    <cellStyle name="Millares 6 3 5 2 3 3 3" xfId="26168" xr:uid="{BBBA2A2F-A359-4B64-97EE-0BFF24F9C73C}"/>
    <cellStyle name="Millares 6 3 5 2 3 4" xfId="13039" xr:uid="{00000000-0005-0000-0000-0000C5350000}"/>
    <cellStyle name="Millares 6 3 5 2 3 4 2" xfId="30544" xr:uid="{756695A5-A69E-464C-AA63-CEF5F2B3CF85}"/>
    <cellStyle name="Millares 6 3 5 2 3 5" xfId="21792" xr:uid="{1B4B4DCA-0585-42DE-A5AE-836156765610}"/>
    <cellStyle name="Millares 6 3 5 2 4" xfId="5379" xr:uid="{00000000-0005-0000-0000-0000C6350000}"/>
    <cellStyle name="Millares 6 3 5 2 4 2" xfId="9756" xr:uid="{00000000-0005-0000-0000-0000C7350000}"/>
    <cellStyle name="Millares 6 3 5 2 4 2 2" xfId="18509" xr:uid="{00000000-0005-0000-0000-0000C8350000}"/>
    <cellStyle name="Millares 6 3 5 2 4 2 2 2" xfId="36014" xr:uid="{6ED18B5C-7B2A-4873-9072-F136BF24D699}"/>
    <cellStyle name="Millares 6 3 5 2 4 2 3" xfId="27262" xr:uid="{961EC293-E99F-4E1C-9BB6-1A25977EC42D}"/>
    <cellStyle name="Millares 6 3 5 2 4 3" xfId="14133" xr:uid="{00000000-0005-0000-0000-0000C9350000}"/>
    <cellStyle name="Millares 6 3 5 2 4 3 2" xfId="31638" xr:uid="{A32C7C9F-92CB-45D8-8EA1-CD66BBA5977B}"/>
    <cellStyle name="Millares 6 3 5 2 4 4" xfId="22886" xr:uid="{5528C113-007E-4C6D-9A9E-D1624C1EC0D9}"/>
    <cellStyle name="Millares 6 3 5 2 5" xfId="7568" xr:uid="{00000000-0005-0000-0000-0000CA350000}"/>
    <cellStyle name="Millares 6 3 5 2 5 2" xfId="16321" xr:uid="{00000000-0005-0000-0000-0000CB350000}"/>
    <cellStyle name="Millares 6 3 5 2 5 2 2" xfId="33826" xr:uid="{9EE686AF-6668-4B8B-8713-02AF5EEAFF51}"/>
    <cellStyle name="Millares 6 3 5 2 5 3" xfId="25074" xr:uid="{E2A6110D-AB91-4307-AFB6-B7A6EB12F077}"/>
    <cellStyle name="Millares 6 3 5 2 6" xfId="11945" xr:uid="{00000000-0005-0000-0000-0000CC350000}"/>
    <cellStyle name="Millares 6 3 5 2 6 2" xfId="29450" xr:uid="{22D8D1A6-A681-4A97-8E66-6EFA9C9265F3}"/>
    <cellStyle name="Millares 6 3 5 2 7" xfId="20698" xr:uid="{6130C898-0E34-42D2-B21B-E932A1CA37E7}"/>
    <cellStyle name="Millares 6 3 5 3" xfId="3462" xr:uid="{00000000-0005-0000-0000-0000CD350000}"/>
    <cellStyle name="Millares 6 3 5 3 2" xfId="4558" xr:uid="{00000000-0005-0000-0000-0000CE350000}"/>
    <cellStyle name="Millares 6 3 5 3 2 2" xfId="6747" xr:uid="{00000000-0005-0000-0000-0000CF350000}"/>
    <cellStyle name="Millares 6 3 5 3 2 2 2" xfId="11124" xr:uid="{00000000-0005-0000-0000-0000D0350000}"/>
    <cellStyle name="Millares 6 3 5 3 2 2 2 2" xfId="19877" xr:uid="{00000000-0005-0000-0000-0000D1350000}"/>
    <cellStyle name="Millares 6 3 5 3 2 2 2 2 2" xfId="37382" xr:uid="{03523CB5-6DED-4F00-B8FE-B7F8E70B0D49}"/>
    <cellStyle name="Millares 6 3 5 3 2 2 2 3" xfId="28630" xr:uid="{4F008546-8D84-494E-963E-0DA54ED5AB1F}"/>
    <cellStyle name="Millares 6 3 5 3 2 2 3" xfId="15501" xr:uid="{00000000-0005-0000-0000-0000D2350000}"/>
    <cellStyle name="Millares 6 3 5 3 2 2 3 2" xfId="33006" xr:uid="{EF23C7EB-49F0-4E53-BBB0-E5C29EB4B4E2}"/>
    <cellStyle name="Millares 6 3 5 3 2 2 4" xfId="24254" xr:uid="{F5E1C4FA-28E1-4DAB-9504-D0FE186602BE}"/>
    <cellStyle name="Millares 6 3 5 3 2 3" xfId="8936" xr:uid="{00000000-0005-0000-0000-0000D3350000}"/>
    <cellStyle name="Millares 6 3 5 3 2 3 2" xfId="17689" xr:uid="{00000000-0005-0000-0000-0000D4350000}"/>
    <cellStyle name="Millares 6 3 5 3 2 3 2 2" xfId="35194" xr:uid="{F830BA35-5A99-48C8-945E-3D51E8CFCBA2}"/>
    <cellStyle name="Millares 6 3 5 3 2 3 3" xfId="26442" xr:uid="{E1596E31-9C61-4D20-8BA6-020E5DB7C445}"/>
    <cellStyle name="Millares 6 3 5 3 2 4" xfId="13313" xr:uid="{00000000-0005-0000-0000-0000D5350000}"/>
    <cellStyle name="Millares 6 3 5 3 2 4 2" xfId="30818" xr:uid="{E25FBA11-1536-4E9B-A44A-5440265FE1AA}"/>
    <cellStyle name="Millares 6 3 5 3 2 5" xfId="22066" xr:uid="{0A30FC77-1AB4-4E12-9B67-9C1A9C4FBB22}"/>
    <cellStyle name="Millares 6 3 5 3 3" xfId="5653" xr:uid="{00000000-0005-0000-0000-0000D6350000}"/>
    <cellStyle name="Millares 6 3 5 3 3 2" xfId="10030" xr:uid="{00000000-0005-0000-0000-0000D7350000}"/>
    <cellStyle name="Millares 6 3 5 3 3 2 2" xfId="18783" xr:uid="{00000000-0005-0000-0000-0000D8350000}"/>
    <cellStyle name="Millares 6 3 5 3 3 2 2 2" xfId="36288" xr:uid="{21DAEE71-05F4-4590-B06C-F6A60C29EC2C}"/>
    <cellStyle name="Millares 6 3 5 3 3 2 3" xfId="27536" xr:uid="{851B88A2-28E3-4948-804C-F55F1496F9A4}"/>
    <cellStyle name="Millares 6 3 5 3 3 3" xfId="14407" xr:uid="{00000000-0005-0000-0000-0000D9350000}"/>
    <cellStyle name="Millares 6 3 5 3 3 3 2" xfId="31912" xr:uid="{170F5E10-AA2A-45C3-A3E7-8EFA4CEC0D26}"/>
    <cellStyle name="Millares 6 3 5 3 3 4" xfId="23160" xr:uid="{9D1FEA59-1CB0-4906-9FF7-F9E660BBCF46}"/>
    <cellStyle name="Millares 6 3 5 3 4" xfId="7842" xr:uid="{00000000-0005-0000-0000-0000DA350000}"/>
    <cellStyle name="Millares 6 3 5 3 4 2" xfId="16595" xr:uid="{00000000-0005-0000-0000-0000DB350000}"/>
    <cellStyle name="Millares 6 3 5 3 4 2 2" xfId="34100" xr:uid="{93886ACE-3F99-4B6D-A18A-5577C4D58945}"/>
    <cellStyle name="Millares 6 3 5 3 4 3" xfId="25348" xr:uid="{D3B32571-B267-486E-A25C-9532FC9EB56B}"/>
    <cellStyle name="Millares 6 3 5 3 5" xfId="12219" xr:uid="{00000000-0005-0000-0000-0000DC350000}"/>
    <cellStyle name="Millares 6 3 5 3 5 2" xfId="29724" xr:uid="{E2F50916-104A-4EFF-AB2E-0407530BB897}"/>
    <cellStyle name="Millares 6 3 5 3 6" xfId="20972" xr:uid="{28F7EBF4-C774-4091-AB22-AE503E997FD1}"/>
    <cellStyle name="Millares 6 3 5 4" xfId="4010" xr:uid="{00000000-0005-0000-0000-0000DD350000}"/>
    <cellStyle name="Millares 6 3 5 4 2" xfId="6199" xr:uid="{00000000-0005-0000-0000-0000DE350000}"/>
    <cellStyle name="Millares 6 3 5 4 2 2" xfId="10576" xr:uid="{00000000-0005-0000-0000-0000DF350000}"/>
    <cellStyle name="Millares 6 3 5 4 2 2 2" xfId="19329" xr:uid="{00000000-0005-0000-0000-0000E0350000}"/>
    <cellStyle name="Millares 6 3 5 4 2 2 2 2" xfId="36834" xr:uid="{414FEAC0-6264-4E03-8205-1F7ECAF3C40C}"/>
    <cellStyle name="Millares 6 3 5 4 2 2 3" xfId="28082" xr:uid="{AC5F25CC-C5BF-4DDC-BF95-2CA92EAC7EF2}"/>
    <cellStyle name="Millares 6 3 5 4 2 3" xfId="14953" xr:uid="{00000000-0005-0000-0000-0000E1350000}"/>
    <cellStyle name="Millares 6 3 5 4 2 3 2" xfId="32458" xr:uid="{5595C2B3-C848-43D6-AD6D-76CF133627C2}"/>
    <cellStyle name="Millares 6 3 5 4 2 4" xfId="23706" xr:uid="{4B02EC10-9BB7-4A39-B45D-6F6EEEF6CE91}"/>
    <cellStyle name="Millares 6 3 5 4 3" xfId="8388" xr:uid="{00000000-0005-0000-0000-0000E2350000}"/>
    <cellStyle name="Millares 6 3 5 4 3 2" xfId="17141" xr:uid="{00000000-0005-0000-0000-0000E3350000}"/>
    <cellStyle name="Millares 6 3 5 4 3 2 2" xfId="34646" xr:uid="{3A3FC273-7AFE-471C-B019-D74BF8B175AA}"/>
    <cellStyle name="Millares 6 3 5 4 3 3" xfId="25894" xr:uid="{9428CEA3-E78E-4B99-A624-DEBC505E4752}"/>
    <cellStyle name="Millares 6 3 5 4 4" xfId="12765" xr:uid="{00000000-0005-0000-0000-0000E4350000}"/>
    <cellStyle name="Millares 6 3 5 4 4 2" xfId="30270" xr:uid="{3A17ABAF-3C83-449E-8319-094E47934B91}"/>
    <cellStyle name="Millares 6 3 5 4 5" xfId="21518" xr:uid="{31F6A5CD-848E-4E8C-89F0-CE6FCFAF4386}"/>
    <cellStyle name="Millares 6 3 5 5" xfId="5105" xr:uid="{00000000-0005-0000-0000-0000E5350000}"/>
    <cellStyle name="Millares 6 3 5 5 2" xfId="9482" xr:uid="{00000000-0005-0000-0000-0000E6350000}"/>
    <cellStyle name="Millares 6 3 5 5 2 2" xfId="18235" xr:uid="{00000000-0005-0000-0000-0000E7350000}"/>
    <cellStyle name="Millares 6 3 5 5 2 2 2" xfId="35740" xr:uid="{A682458D-BFC7-4FCC-B418-8CD4A6F5E0B4}"/>
    <cellStyle name="Millares 6 3 5 5 2 3" xfId="26988" xr:uid="{324ECF21-BA03-497C-9B63-EBDDCC881F16}"/>
    <cellStyle name="Millares 6 3 5 5 3" xfId="13859" xr:uid="{00000000-0005-0000-0000-0000E8350000}"/>
    <cellStyle name="Millares 6 3 5 5 3 2" xfId="31364" xr:uid="{1A52EE7A-DE3E-43F0-977C-A40530C5DA33}"/>
    <cellStyle name="Millares 6 3 5 5 4" xfId="22612" xr:uid="{5F98FBF0-3C1D-4E34-8122-79C443AFD5E2}"/>
    <cellStyle name="Millares 6 3 5 6" xfId="7294" xr:uid="{00000000-0005-0000-0000-0000E9350000}"/>
    <cellStyle name="Millares 6 3 5 6 2" xfId="16047" xr:uid="{00000000-0005-0000-0000-0000EA350000}"/>
    <cellStyle name="Millares 6 3 5 6 2 2" xfId="33552" xr:uid="{6E022A21-01A4-4A60-9386-F3EAA8CE5E45}"/>
    <cellStyle name="Millares 6 3 5 6 3" xfId="24800" xr:uid="{EB8EC76F-9A02-4542-BEEE-80ECE93F18F5}"/>
    <cellStyle name="Millares 6 3 5 7" xfId="11671" xr:uid="{00000000-0005-0000-0000-0000EB350000}"/>
    <cellStyle name="Millares 6 3 5 7 2" xfId="29176" xr:uid="{12BED53C-9AB3-49CE-A876-5AE53FD2EF45}"/>
    <cellStyle name="Millares 6 3 5 8" xfId="20424" xr:uid="{9F8610D2-EE22-4D0D-B97E-3DFF6873B025}"/>
    <cellStyle name="Millares 6 3 6" xfId="3133" xr:uid="{00000000-0005-0000-0000-0000EC350000}"/>
    <cellStyle name="Millares 6 3 6 2" xfId="3687" xr:uid="{00000000-0005-0000-0000-0000ED350000}"/>
    <cellStyle name="Millares 6 3 6 2 2" xfId="4783" xr:uid="{00000000-0005-0000-0000-0000EE350000}"/>
    <cellStyle name="Millares 6 3 6 2 2 2" xfId="6972" xr:uid="{00000000-0005-0000-0000-0000EF350000}"/>
    <cellStyle name="Millares 6 3 6 2 2 2 2" xfId="11349" xr:uid="{00000000-0005-0000-0000-0000F0350000}"/>
    <cellStyle name="Millares 6 3 6 2 2 2 2 2" xfId="20102" xr:uid="{00000000-0005-0000-0000-0000F1350000}"/>
    <cellStyle name="Millares 6 3 6 2 2 2 2 2 2" xfId="37607" xr:uid="{D0086A2A-67F7-4960-B9F1-B5116DF9AA34}"/>
    <cellStyle name="Millares 6 3 6 2 2 2 2 3" xfId="28855" xr:uid="{90FA6479-BF24-40A5-AFA0-4C64B37B957B}"/>
    <cellStyle name="Millares 6 3 6 2 2 2 3" xfId="15726" xr:uid="{00000000-0005-0000-0000-0000F2350000}"/>
    <cellStyle name="Millares 6 3 6 2 2 2 3 2" xfId="33231" xr:uid="{9CAF9DA2-C966-405A-BDBB-6560B3F1FE9C}"/>
    <cellStyle name="Millares 6 3 6 2 2 2 4" xfId="24479" xr:uid="{3847BC69-88A2-4A95-B8B9-38A51876A1B6}"/>
    <cellStyle name="Millares 6 3 6 2 2 3" xfId="9161" xr:uid="{00000000-0005-0000-0000-0000F3350000}"/>
    <cellStyle name="Millares 6 3 6 2 2 3 2" xfId="17914" xr:uid="{00000000-0005-0000-0000-0000F4350000}"/>
    <cellStyle name="Millares 6 3 6 2 2 3 2 2" xfId="35419" xr:uid="{F69AFDB5-73EA-4C8F-8EE6-557F1D2CEA5B}"/>
    <cellStyle name="Millares 6 3 6 2 2 3 3" xfId="26667" xr:uid="{A9E1A13D-8BDB-4A64-8F3D-B637F2CD40B6}"/>
    <cellStyle name="Millares 6 3 6 2 2 4" xfId="13538" xr:uid="{00000000-0005-0000-0000-0000F5350000}"/>
    <cellStyle name="Millares 6 3 6 2 2 4 2" xfId="31043" xr:uid="{B9EBF8AB-F052-43CC-83A3-72315D818B3D}"/>
    <cellStyle name="Millares 6 3 6 2 2 5" xfId="22291" xr:uid="{24CCF37E-1517-4DF9-A84D-816A703BF18F}"/>
    <cellStyle name="Millares 6 3 6 2 3" xfId="5878" xr:uid="{00000000-0005-0000-0000-0000F6350000}"/>
    <cellStyle name="Millares 6 3 6 2 3 2" xfId="10255" xr:uid="{00000000-0005-0000-0000-0000F7350000}"/>
    <cellStyle name="Millares 6 3 6 2 3 2 2" xfId="19008" xr:uid="{00000000-0005-0000-0000-0000F8350000}"/>
    <cellStyle name="Millares 6 3 6 2 3 2 2 2" xfId="36513" xr:uid="{D4035ADD-D929-47A1-B399-914650CCE1E5}"/>
    <cellStyle name="Millares 6 3 6 2 3 2 3" xfId="27761" xr:uid="{BA451E41-FE04-4830-9819-13E1290348FE}"/>
    <cellStyle name="Millares 6 3 6 2 3 3" xfId="14632" xr:uid="{00000000-0005-0000-0000-0000F9350000}"/>
    <cellStyle name="Millares 6 3 6 2 3 3 2" xfId="32137" xr:uid="{4C9ECF21-7728-47FF-943D-A7BFE72CBCB2}"/>
    <cellStyle name="Millares 6 3 6 2 3 4" xfId="23385" xr:uid="{194A6C96-78C4-421A-B4EB-C2DB074CBE3D}"/>
    <cellStyle name="Millares 6 3 6 2 4" xfId="8067" xr:uid="{00000000-0005-0000-0000-0000FA350000}"/>
    <cellStyle name="Millares 6 3 6 2 4 2" xfId="16820" xr:uid="{00000000-0005-0000-0000-0000FB350000}"/>
    <cellStyle name="Millares 6 3 6 2 4 2 2" xfId="34325" xr:uid="{0167277E-8347-46F5-BAEF-76581FF1DA95}"/>
    <cellStyle name="Millares 6 3 6 2 4 3" xfId="25573" xr:uid="{E4F8E156-AA85-4ABA-9BDB-CBCB858FC2DD}"/>
    <cellStyle name="Millares 6 3 6 2 5" xfId="12444" xr:uid="{00000000-0005-0000-0000-0000FC350000}"/>
    <cellStyle name="Millares 6 3 6 2 5 2" xfId="29949" xr:uid="{4C20FDDC-8515-447F-A741-B5E771A401DD}"/>
    <cellStyle name="Millares 6 3 6 2 6" xfId="21197" xr:uid="{4986B933-B70A-463E-B3FD-0F20C527719B}"/>
    <cellStyle name="Millares 6 3 6 3" xfId="4235" xr:uid="{00000000-0005-0000-0000-0000FD350000}"/>
    <cellStyle name="Millares 6 3 6 3 2" xfId="6424" xr:uid="{00000000-0005-0000-0000-0000FE350000}"/>
    <cellStyle name="Millares 6 3 6 3 2 2" xfId="10801" xr:uid="{00000000-0005-0000-0000-0000FF350000}"/>
    <cellStyle name="Millares 6 3 6 3 2 2 2" xfId="19554" xr:uid="{00000000-0005-0000-0000-000000360000}"/>
    <cellStyle name="Millares 6 3 6 3 2 2 2 2" xfId="37059" xr:uid="{15B44DC9-51E6-4DD3-9AE0-ABD5DF0A5EDF}"/>
    <cellStyle name="Millares 6 3 6 3 2 2 3" xfId="28307" xr:uid="{023DAD7C-2763-4D00-B0FF-0691442D5CDC}"/>
    <cellStyle name="Millares 6 3 6 3 2 3" xfId="15178" xr:uid="{00000000-0005-0000-0000-000001360000}"/>
    <cellStyle name="Millares 6 3 6 3 2 3 2" xfId="32683" xr:uid="{612E58A0-349A-4E5F-AE8F-7049283F719B}"/>
    <cellStyle name="Millares 6 3 6 3 2 4" xfId="23931" xr:uid="{57C1B858-5C61-4EB8-82EB-4DC369BE8232}"/>
    <cellStyle name="Millares 6 3 6 3 3" xfId="8613" xr:uid="{00000000-0005-0000-0000-000002360000}"/>
    <cellStyle name="Millares 6 3 6 3 3 2" xfId="17366" xr:uid="{00000000-0005-0000-0000-000003360000}"/>
    <cellStyle name="Millares 6 3 6 3 3 2 2" xfId="34871" xr:uid="{222339E4-B466-4B46-B830-12D639A4E737}"/>
    <cellStyle name="Millares 6 3 6 3 3 3" xfId="26119" xr:uid="{E25E6FBC-B4BC-4CCE-A09B-A32BF41DD0AB}"/>
    <cellStyle name="Millares 6 3 6 3 4" xfId="12990" xr:uid="{00000000-0005-0000-0000-000004360000}"/>
    <cellStyle name="Millares 6 3 6 3 4 2" xfId="30495" xr:uid="{4AE14F51-0CAD-44D2-A66A-5DF73D73CE9D}"/>
    <cellStyle name="Millares 6 3 6 3 5" xfId="21743" xr:uid="{71AA77BA-E4AE-41C9-B837-5253D3168804}"/>
    <cellStyle name="Millares 6 3 6 4" xfId="5330" xr:uid="{00000000-0005-0000-0000-000005360000}"/>
    <cellStyle name="Millares 6 3 6 4 2" xfId="9707" xr:uid="{00000000-0005-0000-0000-000006360000}"/>
    <cellStyle name="Millares 6 3 6 4 2 2" xfId="18460" xr:uid="{00000000-0005-0000-0000-000007360000}"/>
    <cellStyle name="Millares 6 3 6 4 2 2 2" xfId="35965" xr:uid="{255EFB81-8A66-451A-9F26-37C7B935EF96}"/>
    <cellStyle name="Millares 6 3 6 4 2 3" xfId="27213" xr:uid="{3360F688-3D94-4543-893F-86D22D92301D}"/>
    <cellStyle name="Millares 6 3 6 4 3" xfId="14084" xr:uid="{00000000-0005-0000-0000-000008360000}"/>
    <cellStyle name="Millares 6 3 6 4 3 2" xfId="31589" xr:uid="{649FDCCB-E85B-46AD-824E-93E42183B24F}"/>
    <cellStyle name="Millares 6 3 6 4 4" xfId="22837" xr:uid="{BC2DA007-5E4D-4A45-B714-8FB9639AB10C}"/>
    <cellStyle name="Millares 6 3 6 5" xfId="7519" xr:uid="{00000000-0005-0000-0000-000009360000}"/>
    <cellStyle name="Millares 6 3 6 5 2" xfId="16272" xr:uid="{00000000-0005-0000-0000-00000A360000}"/>
    <cellStyle name="Millares 6 3 6 5 2 2" xfId="33777" xr:uid="{E9FCBB16-5678-4337-A52F-453DE764E667}"/>
    <cellStyle name="Millares 6 3 6 5 3" xfId="25025" xr:uid="{B4C44CF1-12C6-4944-97CE-65A6ABC69C13}"/>
    <cellStyle name="Millares 6 3 6 6" xfId="11896" xr:uid="{00000000-0005-0000-0000-00000B360000}"/>
    <cellStyle name="Millares 6 3 6 6 2" xfId="29401" xr:uid="{119ABBA4-E416-49B2-AE53-EC1C82502DDA}"/>
    <cellStyle name="Millares 6 3 6 7" xfId="20649" xr:uid="{BEAE56BB-E0CB-42C1-A04F-5FE061CB209B}"/>
    <cellStyle name="Millares 6 3 7" xfId="3412" xr:uid="{00000000-0005-0000-0000-00000C360000}"/>
    <cellStyle name="Millares 6 3 7 2" xfId="4509" xr:uid="{00000000-0005-0000-0000-00000D360000}"/>
    <cellStyle name="Millares 6 3 7 2 2" xfId="6698" xr:uid="{00000000-0005-0000-0000-00000E360000}"/>
    <cellStyle name="Millares 6 3 7 2 2 2" xfId="11075" xr:uid="{00000000-0005-0000-0000-00000F360000}"/>
    <cellStyle name="Millares 6 3 7 2 2 2 2" xfId="19828" xr:uid="{00000000-0005-0000-0000-000010360000}"/>
    <cellStyle name="Millares 6 3 7 2 2 2 2 2" xfId="37333" xr:uid="{BEC14FE8-9931-49BD-8E43-D3795AC69099}"/>
    <cellStyle name="Millares 6 3 7 2 2 2 3" xfId="28581" xr:uid="{7CBF0FE2-F462-418A-AA0E-CB825B3B33E4}"/>
    <cellStyle name="Millares 6 3 7 2 2 3" xfId="15452" xr:uid="{00000000-0005-0000-0000-000011360000}"/>
    <cellStyle name="Millares 6 3 7 2 2 3 2" xfId="32957" xr:uid="{120BE646-6A1C-4464-BB93-95E2D6EE0BB6}"/>
    <cellStyle name="Millares 6 3 7 2 2 4" xfId="24205" xr:uid="{7F79A6BC-6FDA-446A-A8D8-9B171A4C7024}"/>
    <cellStyle name="Millares 6 3 7 2 3" xfId="8887" xr:uid="{00000000-0005-0000-0000-000012360000}"/>
    <cellStyle name="Millares 6 3 7 2 3 2" xfId="17640" xr:uid="{00000000-0005-0000-0000-000013360000}"/>
    <cellStyle name="Millares 6 3 7 2 3 2 2" xfId="35145" xr:uid="{709E8E5E-FF17-46A7-8F46-620CF61547AE}"/>
    <cellStyle name="Millares 6 3 7 2 3 3" xfId="26393" xr:uid="{EB44E83E-87D8-4DD7-B657-EE6B55FDF8BB}"/>
    <cellStyle name="Millares 6 3 7 2 4" xfId="13264" xr:uid="{00000000-0005-0000-0000-000014360000}"/>
    <cellStyle name="Millares 6 3 7 2 4 2" xfId="30769" xr:uid="{20F17E1F-EF84-4804-B033-B088835B4420}"/>
    <cellStyle name="Millares 6 3 7 2 5" xfId="22017" xr:uid="{9506CD1B-7210-45EA-8A6B-064871939330}"/>
    <cellStyle name="Millares 6 3 7 3" xfId="5604" xr:uid="{00000000-0005-0000-0000-000015360000}"/>
    <cellStyle name="Millares 6 3 7 3 2" xfId="9981" xr:uid="{00000000-0005-0000-0000-000016360000}"/>
    <cellStyle name="Millares 6 3 7 3 2 2" xfId="18734" xr:uid="{00000000-0005-0000-0000-000017360000}"/>
    <cellStyle name="Millares 6 3 7 3 2 2 2" xfId="36239" xr:uid="{F7C28B23-81D5-4C1D-A848-4E5B67A79868}"/>
    <cellStyle name="Millares 6 3 7 3 2 3" xfId="27487" xr:uid="{0DA30B7C-E170-47E0-98E0-F44B2D1AF668}"/>
    <cellStyle name="Millares 6 3 7 3 3" xfId="14358" xr:uid="{00000000-0005-0000-0000-000018360000}"/>
    <cellStyle name="Millares 6 3 7 3 3 2" xfId="31863" xr:uid="{A2A40960-7E7F-4BD9-9552-10BE28A84856}"/>
    <cellStyle name="Millares 6 3 7 3 4" xfId="23111" xr:uid="{D9EEC051-2E6C-4E9C-A188-9EE1F471D7E2}"/>
    <cellStyle name="Millares 6 3 7 4" xfId="7793" xr:uid="{00000000-0005-0000-0000-000019360000}"/>
    <cellStyle name="Millares 6 3 7 4 2" xfId="16546" xr:uid="{00000000-0005-0000-0000-00001A360000}"/>
    <cellStyle name="Millares 6 3 7 4 2 2" xfId="34051" xr:uid="{FBE04672-D25B-40D2-8CBA-12FDB4311E2D}"/>
    <cellStyle name="Millares 6 3 7 4 3" xfId="25299" xr:uid="{D0FE285F-F3FA-46E8-B449-C735DA2992A6}"/>
    <cellStyle name="Millares 6 3 7 5" xfId="12170" xr:uid="{00000000-0005-0000-0000-00001B360000}"/>
    <cellStyle name="Millares 6 3 7 5 2" xfId="29675" xr:uid="{CAEC4B50-AB3E-4CAA-BF6C-05B1F10E4911}"/>
    <cellStyle name="Millares 6 3 7 6" xfId="20923" xr:uid="{067AFC7F-E6C7-4FE4-A04E-CD84C0D16F59}"/>
    <cellStyle name="Millares 6 3 8" xfId="3962" xr:uid="{00000000-0005-0000-0000-00001C360000}"/>
    <cellStyle name="Millares 6 3 8 2" xfId="6151" xr:uid="{00000000-0005-0000-0000-00001D360000}"/>
    <cellStyle name="Millares 6 3 8 2 2" xfId="10528" xr:uid="{00000000-0005-0000-0000-00001E360000}"/>
    <cellStyle name="Millares 6 3 8 2 2 2" xfId="19281" xr:uid="{00000000-0005-0000-0000-00001F360000}"/>
    <cellStyle name="Millares 6 3 8 2 2 2 2" xfId="36786" xr:uid="{4F9E3C71-687A-4D30-BA0B-5700069ADB48}"/>
    <cellStyle name="Millares 6 3 8 2 2 3" xfId="28034" xr:uid="{CE38ECCF-AF1C-4EF0-8892-3D414340DE7C}"/>
    <cellStyle name="Millares 6 3 8 2 3" xfId="14905" xr:uid="{00000000-0005-0000-0000-000020360000}"/>
    <cellStyle name="Millares 6 3 8 2 3 2" xfId="32410" xr:uid="{D9552CA3-1D47-46AE-BA77-84174AEC1575}"/>
    <cellStyle name="Millares 6 3 8 2 4" xfId="23658" xr:uid="{BEED24C5-401C-4EF0-A217-1EBAB0CAE403}"/>
    <cellStyle name="Millares 6 3 8 3" xfId="8340" xr:uid="{00000000-0005-0000-0000-000021360000}"/>
    <cellStyle name="Millares 6 3 8 3 2" xfId="17093" xr:uid="{00000000-0005-0000-0000-000022360000}"/>
    <cellStyle name="Millares 6 3 8 3 2 2" xfId="34598" xr:uid="{7B32608B-072C-4A90-A1C1-F161E0DED033}"/>
    <cellStyle name="Millares 6 3 8 3 3" xfId="25846" xr:uid="{22D62914-F7B2-4C1A-B6CF-6D7F4C86133C}"/>
    <cellStyle name="Millares 6 3 8 4" xfId="12717" xr:uid="{00000000-0005-0000-0000-000023360000}"/>
    <cellStyle name="Millares 6 3 8 4 2" xfId="30222" xr:uid="{5B70C3E3-BD7B-4B66-8B9C-E25E2B4534D4}"/>
    <cellStyle name="Millares 6 3 8 5" xfId="21470" xr:uid="{C94E43A4-66AE-4CDC-B7EA-71B4E898B57B}"/>
    <cellStyle name="Millares 6 3 9" xfId="5057" xr:uid="{00000000-0005-0000-0000-000024360000}"/>
    <cellStyle name="Millares 6 3 9 2" xfId="9434" xr:uid="{00000000-0005-0000-0000-000025360000}"/>
    <cellStyle name="Millares 6 3 9 2 2" xfId="18187" xr:uid="{00000000-0005-0000-0000-000026360000}"/>
    <cellStyle name="Millares 6 3 9 2 2 2" xfId="35692" xr:uid="{63CAB5D0-D3E9-4510-9D6E-B786062E8539}"/>
    <cellStyle name="Millares 6 3 9 2 3" xfId="26940" xr:uid="{58D4B73F-C2E1-4038-9CCB-B458A2B2D374}"/>
    <cellStyle name="Millares 6 3 9 3" xfId="13811" xr:uid="{00000000-0005-0000-0000-000027360000}"/>
    <cellStyle name="Millares 6 3 9 3 2" xfId="31316" xr:uid="{D0B88C6E-142D-452E-96C5-2D01A038E248}"/>
    <cellStyle name="Millares 6 3 9 4" xfId="22564" xr:uid="{36222829-78E9-4362-9D26-C149A0A80F03}"/>
    <cellStyle name="Millares 6 4" xfId="239" xr:uid="{00000000-0005-0000-0000-000028360000}"/>
    <cellStyle name="Millares 6 5" xfId="2959" xr:uid="{00000000-0005-0000-0000-000029360000}"/>
    <cellStyle name="Millares 6 5 2" xfId="3071" xr:uid="{00000000-0005-0000-0000-00002A360000}"/>
    <cellStyle name="Millares 6 5 2 2" xfId="3347" xr:uid="{00000000-0005-0000-0000-00002B360000}"/>
    <cellStyle name="Millares 6 5 2 2 2" xfId="3900" xr:uid="{00000000-0005-0000-0000-00002C360000}"/>
    <cellStyle name="Millares 6 5 2 2 2 2" xfId="4996" xr:uid="{00000000-0005-0000-0000-00002D360000}"/>
    <cellStyle name="Millares 6 5 2 2 2 2 2" xfId="7185" xr:uid="{00000000-0005-0000-0000-00002E360000}"/>
    <cellStyle name="Millares 6 5 2 2 2 2 2 2" xfId="11562" xr:uid="{00000000-0005-0000-0000-00002F360000}"/>
    <cellStyle name="Millares 6 5 2 2 2 2 2 2 2" xfId="20315" xr:uid="{00000000-0005-0000-0000-000030360000}"/>
    <cellStyle name="Millares 6 5 2 2 2 2 2 2 2 2" xfId="37820" xr:uid="{69C8AC7F-49BE-4D11-A639-69A628FFC78C}"/>
    <cellStyle name="Millares 6 5 2 2 2 2 2 2 3" xfId="29068" xr:uid="{6C9B77B1-474E-49B0-B245-279084343F65}"/>
    <cellStyle name="Millares 6 5 2 2 2 2 2 3" xfId="15939" xr:uid="{00000000-0005-0000-0000-000031360000}"/>
    <cellStyle name="Millares 6 5 2 2 2 2 2 3 2" xfId="33444" xr:uid="{D9194E76-BF2E-4A70-BA51-6F3F70848860}"/>
    <cellStyle name="Millares 6 5 2 2 2 2 2 4" xfId="24692" xr:uid="{0657E684-BDFE-44CF-ADDB-30623D6D880F}"/>
    <cellStyle name="Millares 6 5 2 2 2 2 3" xfId="9374" xr:uid="{00000000-0005-0000-0000-000032360000}"/>
    <cellStyle name="Millares 6 5 2 2 2 2 3 2" xfId="18127" xr:uid="{00000000-0005-0000-0000-000033360000}"/>
    <cellStyle name="Millares 6 5 2 2 2 2 3 2 2" xfId="35632" xr:uid="{AEC57CDB-1615-41C3-AF04-72A4C6A0A4F6}"/>
    <cellStyle name="Millares 6 5 2 2 2 2 3 3" xfId="26880" xr:uid="{D946C3EE-3BFB-4840-9F6D-24DD7EF24710}"/>
    <cellStyle name="Millares 6 5 2 2 2 2 4" xfId="13751" xr:uid="{00000000-0005-0000-0000-000034360000}"/>
    <cellStyle name="Millares 6 5 2 2 2 2 4 2" xfId="31256" xr:uid="{803F3A1B-04ED-4DB9-9373-F5145FFD0201}"/>
    <cellStyle name="Millares 6 5 2 2 2 2 5" xfId="22504" xr:uid="{2DC2D71C-AFF0-469A-A658-D87123B50D09}"/>
    <cellStyle name="Millares 6 5 2 2 2 3" xfId="6091" xr:uid="{00000000-0005-0000-0000-000035360000}"/>
    <cellStyle name="Millares 6 5 2 2 2 3 2" xfId="10468" xr:uid="{00000000-0005-0000-0000-000036360000}"/>
    <cellStyle name="Millares 6 5 2 2 2 3 2 2" xfId="19221" xr:uid="{00000000-0005-0000-0000-000037360000}"/>
    <cellStyle name="Millares 6 5 2 2 2 3 2 2 2" xfId="36726" xr:uid="{A637257D-0732-4206-9D69-33F55D9C07E0}"/>
    <cellStyle name="Millares 6 5 2 2 2 3 2 3" xfId="27974" xr:uid="{F9AEB14A-9F64-415A-A634-171B0CC1F89F}"/>
    <cellStyle name="Millares 6 5 2 2 2 3 3" xfId="14845" xr:uid="{00000000-0005-0000-0000-000038360000}"/>
    <cellStyle name="Millares 6 5 2 2 2 3 3 2" xfId="32350" xr:uid="{2D56B79A-A031-49ED-97D3-274C66E36E2A}"/>
    <cellStyle name="Millares 6 5 2 2 2 3 4" xfId="23598" xr:uid="{C3C00471-E9A9-4CF6-85F6-EAB907D36298}"/>
    <cellStyle name="Millares 6 5 2 2 2 4" xfId="8280" xr:uid="{00000000-0005-0000-0000-000039360000}"/>
    <cellStyle name="Millares 6 5 2 2 2 4 2" xfId="17033" xr:uid="{00000000-0005-0000-0000-00003A360000}"/>
    <cellStyle name="Millares 6 5 2 2 2 4 2 2" xfId="34538" xr:uid="{74845088-84B3-473A-9FB4-3EF1228640B0}"/>
    <cellStyle name="Millares 6 5 2 2 2 4 3" xfId="25786" xr:uid="{09DD6B27-3485-42E4-BA84-2E61CCA36B3C}"/>
    <cellStyle name="Millares 6 5 2 2 2 5" xfId="12657" xr:uid="{00000000-0005-0000-0000-00003B360000}"/>
    <cellStyle name="Millares 6 5 2 2 2 5 2" xfId="30162" xr:uid="{4065D5E0-FDF2-4575-B85B-426F0832448D}"/>
    <cellStyle name="Millares 6 5 2 2 2 6" xfId="21410" xr:uid="{859758FA-0BA7-431B-B054-37CCBD0D28FC}"/>
    <cellStyle name="Millares 6 5 2 2 3" xfId="4448" xr:uid="{00000000-0005-0000-0000-00003C360000}"/>
    <cellStyle name="Millares 6 5 2 2 3 2" xfId="6637" xr:uid="{00000000-0005-0000-0000-00003D360000}"/>
    <cellStyle name="Millares 6 5 2 2 3 2 2" xfId="11014" xr:uid="{00000000-0005-0000-0000-00003E360000}"/>
    <cellStyle name="Millares 6 5 2 2 3 2 2 2" xfId="19767" xr:uid="{00000000-0005-0000-0000-00003F360000}"/>
    <cellStyle name="Millares 6 5 2 2 3 2 2 2 2" xfId="37272" xr:uid="{6801B033-79DE-40E1-AD46-65B7F4692D43}"/>
    <cellStyle name="Millares 6 5 2 2 3 2 2 3" xfId="28520" xr:uid="{CE9CE56B-BD0D-4DB5-A378-9018DB817EA5}"/>
    <cellStyle name="Millares 6 5 2 2 3 2 3" xfId="15391" xr:uid="{00000000-0005-0000-0000-000040360000}"/>
    <cellStyle name="Millares 6 5 2 2 3 2 3 2" xfId="32896" xr:uid="{957B6F78-1DC1-4C47-BB97-D8E333913DDD}"/>
    <cellStyle name="Millares 6 5 2 2 3 2 4" xfId="24144" xr:uid="{38825471-0655-4BF4-900C-C4EEDED365F3}"/>
    <cellStyle name="Millares 6 5 2 2 3 3" xfId="8826" xr:uid="{00000000-0005-0000-0000-000041360000}"/>
    <cellStyle name="Millares 6 5 2 2 3 3 2" xfId="17579" xr:uid="{00000000-0005-0000-0000-000042360000}"/>
    <cellStyle name="Millares 6 5 2 2 3 3 2 2" xfId="35084" xr:uid="{862746B7-F3A4-4CBE-BACA-AD9872111A42}"/>
    <cellStyle name="Millares 6 5 2 2 3 3 3" xfId="26332" xr:uid="{88248510-35C4-495A-8F08-1C3D8D5D2794}"/>
    <cellStyle name="Millares 6 5 2 2 3 4" xfId="13203" xr:uid="{00000000-0005-0000-0000-000043360000}"/>
    <cellStyle name="Millares 6 5 2 2 3 4 2" xfId="30708" xr:uid="{DEA89ADD-4F7D-4693-8643-6D364924E37E}"/>
    <cellStyle name="Millares 6 5 2 2 3 5" xfId="21956" xr:uid="{6E92B774-F918-4610-ACF5-180340E381ED}"/>
    <cellStyle name="Millares 6 5 2 2 4" xfId="5543" xr:uid="{00000000-0005-0000-0000-000044360000}"/>
    <cellStyle name="Millares 6 5 2 2 4 2" xfId="9920" xr:uid="{00000000-0005-0000-0000-000045360000}"/>
    <cellStyle name="Millares 6 5 2 2 4 2 2" xfId="18673" xr:uid="{00000000-0005-0000-0000-000046360000}"/>
    <cellStyle name="Millares 6 5 2 2 4 2 2 2" xfId="36178" xr:uid="{079321B3-C299-4692-BF4B-F37469E02916}"/>
    <cellStyle name="Millares 6 5 2 2 4 2 3" xfId="27426" xr:uid="{5E98EC9F-73F4-42B6-ACF8-31C19E5EF551}"/>
    <cellStyle name="Millares 6 5 2 2 4 3" xfId="14297" xr:uid="{00000000-0005-0000-0000-000047360000}"/>
    <cellStyle name="Millares 6 5 2 2 4 3 2" xfId="31802" xr:uid="{1EC1FCE5-4EA7-474F-AE5E-544D4B28972E}"/>
    <cellStyle name="Millares 6 5 2 2 4 4" xfId="23050" xr:uid="{CD38549D-9A0F-48CE-9843-578AC39C56FD}"/>
    <cellStyle name="Millares 6 5 2 2 5" xfId="7732" xr:uid="{00000000-0005-0000-0000-000048360000}"/>
    <cellStyle name="Millares 6 5 2 2 5 2" xfId="16485" xr:uid="{00000000-0005-0000-0000-000049360000}"/>
    <cellStyle name="Millares 6 5 2 2 5 2 2" xfId="33990" xr:uid="{193C2539-BD1F-45A7-966C-7158EEE02C52}"/>
    <cellStyle name="Millares 6 5 2 2 5 3" xfId="25238" xr:uid="{0AB75328-E1EE-4BFB-A01E-D2CECCB9E1BB}"/>
    <cellStyle name="Millares 6 5 2 2 6" xfId="12109" xr:uid="{00000000-0005-0000-0000-00004A360000}"/>
    <cellStyle name="Millares 6 5 2 2 6 2" xfId="29614" xr:uid="{926869D6-D573-4C62-98B4-C4B45420E5FD}"/>
    <cellStyle name="Millares 6 5 2 2 7" xfId="20862" xr:uid="{0E00E25D-56C6-4F05-B57F-2B9AB0A0FA1C}"/>
    <cellStyle name="Millares 6 5 2 3" xfId="3626" xr:uid="{00000000-0005-0000-0000-00004B360000}"/>
    <cellStyle name="Millares 6 5 2 3 2" xfId="4722" xr:uid="{00000000-0005-0000-0000-00004C360000}"/>
    <cellStyle name="Millares 6 5 2 3 2 2" xfId="6911" xr:uid="{00000000-0005-0000-0000-00004D360000}"/>
    <cellStyle name="Millares 6 5 2 3 2 2 2" xfId="11288" xr:uid="{00000000-0005-0000-0000-00004E360000}"/>
    <cellStyle name="Millares 6 5 2 3 2 2 2 2" xfId="20041" xr:uid="{00000000-0005-0000-0000-00004F360000}"/>
    <cellStyle name="Millares 6 5 2 3 2 2 2 2 2" xfId="37546" xr:uid="{394B8CBE-D473-45EA-A2BF-62618B91E585}"/>
    <cellStyle name="Millares 6 5 2 3 2 2 2 3" xfId="28794" xr:uid="{CEE98816-16E8-4746-A57A-AA209DACE48C}"/>
    <cellStyle name="Millares 6 5 2 3 2 2 3" xfId="15665" xr:uid="{00000000-0005-0000-0000-000050360000}"/>
    <cellStyle name="Millares 6 5 2 3 2 2 3 2" xfId="33170" xr:uid="{5BF95657-76E5-4F33-9AAD-87478CACC73C}"/>
    <cellStyle name="Millares 6 5 2 3 2 2 4" xfId="24418" xr:uid="{EC77F7F5-805E-4DE3-B2D5-FE61CA1EFE29}"/>
    <cellStyle name="Millares 6 5 2 3 2 3" xfId="9100" xr:uid="{00000000-0005-0000-0000-000051360000}"/>
    <cellStyle name="Millares 6 5 2 3 2 3 2" xfId="17853" xr:uid="{00000000-0005-0000-0000-000052360000}"/>
    <cellStyle name="Millares 6 5 2 3 2 3 2 2" xfId="35358" xr:uid="{A108D1E8-28E2-419C-917E-341644B5D653}"/>
    <cellStyle name="Millares 6 5 2 3 2 3 3" xfId="26606" xr:uid="{5FFECDD0-1744-406E-90DE-F91266483C67}"/>
    <cellStyle name="Millares 6 5 2 3 2 4" xfId="13477" xr:uid="{00000000-0005-0000-0000-000053360000}"/>
    <cellStyle name="Millares 6 5 2 3 2 4 2" xfId="30982" xr:uid="{D5F39A56-2605-4C47-A8EE-CBBD49EDC550}"/>
    <cellStyle name="Millares 6 5 2 3 2 5" xfId="22230" xr:uid="{8B11F025-E9F9-42A6-BC33-A00C4E2781E1}"/>
    <cellStyle name="Millares 6 5 2 3 3" xfId="5817" xr:uid="{00000000-0005-0000-0000-000054360000}"/>
    <cellStyle name="Millares 6 5 2 3 3 2" xfId="10194" xr:uid="{00000000-0005-0000-0000-000055360000}"/>
    <cellStyle name="Millares 6 5 2 3 3 2 2" xfId="18947" xr:uid="{00000000-0005-0000-0000-000056360000}"/>
    <cellStyle name="Millares 6 5 2 3 3 2 2 2" xfId="36452" xr:uid="{CC582BCA-4BA1-4B93-8AE3-30D4517E7CA4}"/>
    <cellStyle name="Millares 6 5 2 3 3 2 3" xfId="27700" xr:uid="{B493354F-5022-44A9-A9FD-1E757D888A4B}"/>
    <cellStyle name="Millares 6 5 2 3 3 3" xfId="14571" xr:uid="{00000000-0005-0000-0000-000057360000}"/>
    <cellStyle name="Millares 6 5 2 3 3 3 2" xfId="32076" xr:uid="{DB2092A5-FDEC-4305-8B13-94032DE1A642}"/>
    <cellStyle name="Millares 6 5 2 3 3 4" xfId="23324" xr:uid="{2C6E30BC-BDA2-4DA5-91C0-8193848129EB}"/>
    <cellStyle name="Millares 6 5 2 3 4" xfId="8006" xr:uid="{00000000-0005-0000-0000-000058360000}"/>
    <cellStyle name="Millares 6 5 2 3 4 2" xfId="16759" xr:uid="{00000000-0005-0000-0000-000059360000}"/>
    <cellStyle name="Millares 6 5 2 3 4 2 2" xfId="34264" xr:uid="{199156E8-3276-4F2F-86A2-566A33733BF6}"/>
    <cellStyle name="Millares 6 5 2 3 4 3" xfId="25512" xr:uid="{011F2199-C8E1-4CDC-9BB9-0E1539FDD6A5}"/>
    <cellStyle name="Millares 6 5 2 3 5" xfId="12383" xr:uid="{00000000-0005-0000-0000-00005A360000}"/>
    <cellStyle name="Millares 6 5 2 3 5 2" xfId="29888" xr:uid="{276FF99F-1372-4F90-8175-0DC0AC50D12C}"/>
    <cellStyle name="Millares 6 5 2 3 6" xfId="21136" xr:uid="{379F8A23-F13F-4B80-B110-33873F393D93}"/>
    <cellStyle name="Millares 6 5 2 4" xfId="4174" xr:uid="{00000000-0005-0000-0000-00005B360000}"/>
    <cellStyle name="Millares 6 5 2 4 2" xfId="6363" xr:uid="{00000000-0005-0000-0000-00005C360000}"/>
    <cellStyle name="Millares 6 5 2 4 2 2" xfId="10740" xr:uid="{00000000-0005-0000-0000-00005D360000}"/>
    <cellStyle name="Millares 6 5 2 4 2 2 2" xfId="19493" xr:uid="{00000000-0005-0000-0000-00005E360000}"/>
    <cellStyle name="Millares 6 5 2 4 2 2 2 2" xfId="36998" xr:uid="{98EE61E4-E825-455E-9878-9C7F004B114C}"/>
    <cellStyle name="Millares 6 5 2 4 2 2 3" xfId="28246" xr:uid="{E59B44C4-9367-4CD5-982A-ECB8CFB31E4F}"/>
    <cellStyle name="Millares 6 5 2 4 2 3" xfId="15117" xr:uid="{00000000-0005-0000-0000-00005F360000}"/>
    <cellStyle name="Millares 6 5 2 4 2 3 2" xfId="32622" xr:uid="{5E1E0460-FF1C-4FA2-A691-54BCE31390FD}"/>
    <cellStyle name="Millares 6 5 2 4 2 4" xfId="23870" xr:uid="{401DC0C6-2C97-424E-A58B-7CB578FBB47E}"/>
    <cellStyle name="Millares 6 5 2 4 3" xfId="8552" xr:uid="{00000000-0005-0000-0000-000060360000}"/>
    <cellStyle name="Millares 6 5 2 4 3 2" xfId="17305" xr:uid="{00000000-0005-0000-0000-000061360000}"/>
    <cellStyle name="Millares 6 5 2 4 3 2 2" xfId="34810" xr:uid="{F76A14C9-A00E-44B9-ADA4-186BA1607ECF}"/>
    <cellStyle name="Millares 6 5 2 4 3 3" xfId="26058" xr:uid="{860EDA29-AB99-4D37-8EE9-39ECECCABD8C}"/>
    <cellStyle name="Millares 6 5 2 4 4" xfId="12929" xr:uid="{00000000-0005-0000-0000-000062360000}"/>
    <cellStyle name="Millares 6 5 2 4 4 2" xfId="30434" xr:uid="{B2F6197A-BE0B-4B1B-8A77-7700F7D1E70F}"/>
    <cellStyle name="Millares 6 5 2 4 5" xfId="21682" xr:uid="{B3371FBF-1764-451B-9892-19C11CD896F9}"/>
    <cellStyle name="Millares 6 5 2 5" xfId="5269" xr:uid="{00000000-0005-0000-0000-000063360000}"/>
    <cellStyle name="Millares 6 5 2 5 2" xfId="9646" xr:uid="{00000000-0005-0000-0000-000064360000}"/>
    <cellStyle name="Millares 6 5 2 5 2 2" xfId="18399" xr:uid="{00000000-0005-0000-0000-000065360000}"/>
    <cellStyle name="Millares 6 5 2 5 2 2 2" xfId="35904" xr:uid="{05B4566B-AB5F-4D05-BC16-B4729FD3F10F}"/>
    <cellStyle name="Millares 6 5 2 5 2 3" xfId="27152" xr:uid="{F724DDB9-9697-4FDF-968B-6E4384867D6A}"/>
    <cellStyle name="Millares 6 5 2 5 3" xfId="14023" xr:uid="{00000000-0005-0000-0000-000066360000}"/>
    <cellStyle name="Millares 6 5 2 5 3 2" xfId="31528" xr:uid="{77D01F99-F60D-4A2A-B7AD-D94DBE9375DC}"/>
    <cellStyle name="Millares 6 5 2 5 4" xfId="22776" xr:uid="{8F56BDA7-B79A-4DA7-A527-950545BD62D1}"/>
    <cellStyle name="Millares 6 5 2 6" xfId="7458" xr:uid="{00000000-0005-0000-0000-000067360000}"/>
    <cellStyle name="Millares 6 5 2 6 2" xfId="16211" xr:uid="{00000000-0005-0000-0000-000068360000}"/>
    <cellStyle name="Millares 6 5 2 6 2 2" xfId="33716" xr:uid="{D30EC72E-21E9-4AB2-A53E-03AE321704B0}"/>
    <cellStyle name="Millares 6 5 2 6 3" xfId="24964" xr:uid="{59BD0C73-3310-4726-857F-2008BFFCC42B}"/>
    <cellStyle name="Millares 6 5 2 7" xfId="11835" xr:uid="{00000000-0005-0000-0000-000069360000}"/>
    <cellStyle name="Millares 6 5 2 7 2" xfId="29340" xr:uid="{16F4EBBD-3760-4A53-A8A1-821FDA6B6308}"/>
    <cellStyle name="Millares 6 5 2 8" xfId="20588" xr:uid="{B6E87639-0913-48A9-97A2-BE3883DBD644}"/>
    <cellStyle name="Millares 6 5 3" xfId="3235" xr:uid="{00000000-0005-0000-0000-00006A360000}"/>
    <cellStyle name="Millares 6 5 3 2" xfId="3788" xr:uid="{00000000-0005-0000-0000-00006B360000}"/>
    <cellStyle name="Millares 6 5 3 2 2" xfId="4884" xr:uid="{00000000-0005-0000-0000-00006C360000}"/>
    <cellStyle name="Millares 6 5 3 2 2 2" xfId="7073" xr:uid="{00000000-0005-0000-0000-00006D360000}"/>
    <cellStyle name="Millares 6 5 3 2 2 2 2" xfId="11450" xr:uid="{00000000-0005-0000-0000-00006E360000}"/>
    <cellStyle name="Millares 6 5 3 2 2 2 2 2" xfId="20203" xr:uid="{00000000-0005-0000-0000-00006F360000}"/>
    <cellStyle name="Millares 6 5 3 2 2 2 2 2 2" xfId="37708" xr:uid="{297AC218-85D0-4B07-9D67-B527AC559467}"/>
    <cellStyle name="Millares 6 5 3 2 2 2 2 3" xfId="28956" xr:uid="{4B1D3B01-B80B-4B74-A3B7-FCF747D87904}"/>
    <cellStyle name="Millares 6 5 3 2 2 2 3" xfId="15827" xr:uid="{00000000-0005-0000-0000-000070360000}"/>
    <cellStyle name="Millares 6 5 3 2 2 2 3 2" xfId="33332" xr:uid="{7651E11C-867D-43A0-9905-D0BE816840BB}"/>
    <cellStyle name="Millares 6 5 3 2 2 2 4" xfId="24580" xr:uid="{E2606E1D-2AA3-4A94-88A3-BFAB4D18C93A}"/>
    <cellStyle name="Millares 6 5 3 2 2 3" xfId="9262" xr:uid="{00000000-0005-0000-0000-000071360000}"/>
    <cellStyle name="Millares 6 5 3 2 2 3 2" xfId="18015" xr:uid="{00000000-0005-0000-0000-000072360000}"/>
    <cellStyle name="Millares 6 5 3 2 2 3 2 2" xfId="35520" xr:uid="{FFDE5F1B-E8B2-4C70-9356-14F1B7A476E8}"/>
    <cellStyle name="Millares 6 5 3 2 2 3 3" xfId="26768" xr:uid="{08873983-C2F9-4D9F-95F9-EEE76486F0F5}"/>
    <cellStyle name="Millares 6 5 3 2 2 4" xfId="13639" xr:uid="{00000000-0005-0000-0000-000073360000}"/>
    <cellStyle name="Millares 6 5 3 2 2 4 2" xfId="31144" xr:uid="{C598213E-D65A-4BA0-A330-3E20EA819BCC}"/>
    <cellStyle name="Millares 6 5 3 2 2 5" xfId="22392" xr:uid="{F594ED62-52AA-4DC4-BEA6-E9AE67314715}"/>
    <cellStyle name="Millares 6 5 3 2 3" xfId="5979" xr:uid="{00000000-0005-0000-0000-000074360000}"/>
    <cellStyle name="Millares 6 5 3 2 3 2" xfId="10356" xr:uid="{00000000-0005-0000-0000-000075360000}"/>
    <cellStyle name="Millares 6 5 3 2 3 2 2" xfId="19109" xr:uid="{00000000-0005-0000-0000-000076360000}"/>
    <cellStyle name="Millares 6 5 3 2 3 2 2 2" xfId="36614" xr:uid="{F35A10E4-8D90-45EE-A724-FF1101439E44}"/>
    <cellStyle name="Millares 6 5 3 2 3 2 3" xfId="27862" xr:uid="{A1DE1E2D-A16C-4561-8A66-BC5CB8ABB227}"/>
    <cellStyle name="Millares 6 5 3 2 3 3" xfId="14733" xr:uid="{00000000-0005-0000-0000-000077360000}"/>
    <cellStyle name="Millares 6 5 3 2 3 3 2" xfId="32238" xr:uid="{BC0884BC-8B12-4B57-8BC6-BC5C24A154D0}"/>
    <cellStyle name="Millares 6 5 3 2 3 4" xfId="23486" xr:uid="{DFE7432C-B9C9-4BDB-85FD-F2DA673847A7}"/>
    <cellStyle name="Millares 6 5 3 2 4" xfId="8168" xr:uid="{00000000-0005-0000-0000-000078360000}"/>
    <cellStyle name="Millares 6 5 3 2 4 2" xfId="16921" xr:uid="{00000000-0005-0000-0000-000079360000}"/>
    <cellStyle name="Millares 6 5 3 2 4 2 2" xfId="34426" xr:uid="{C24D1872-2B35-464C-ABA5-04DC65BBFA37}"/>
    <cellStyle name="Millares 6 5 3 2 4 3" xfId="25674" xr:uid="{1B7FA722-583F-4261-AA35-B15AA1BC8130}"/>
    <cellStyle name="Millares 6 5 3 2 5" xfId="12545" xr:uid="{00000000-0005-0000-0000-00007A360000}"/>
    <cellStyle name="Millares 6 5 3 2 5 2" xfId="30050" xr:uid="{AEAB5B9B-A4FE-4AAC-898F-A20C1102E4A7}"/>
    <cellStyle name="Millares 6 5 3 2 6" xfId="21298" xr:uid="{8AC44294-C4E3-43C2-9821-E4CA0178EA55}"/>
    <cellStyle name="Millares 6 5 3 3" xfId="4336" xr:uid="{00000000-0005-0000-0000-00007B360000}"/>
    <cellStyle name="Millares 6 5 3 3 2" xfId="6525" xr:uid="{00000000-0005-0000-0000-00007C360000}"/>
    <cellStyle name="Millares 6 5 3 3 2 2" xfId="10902" xr:uid="{00000000-0005-0000-0000-00007D360000}"/>
    <cellStyle name="Millares 6 5 3 3 2 2 2" xfId="19655" xr:uid="{00000000-0005-0000-0000-00007E360000}"/>
    <cellStyle name="Millares 6 5 3 3 2 2 2 2" xfId="37160" xr:uid="{05C049CC-EA59-4815-A074-0119C37B68B2}"/>
    <cellStyle name="Millares 6 5 3 3 2 2 3" xfId="28408" xr:uid="{04414669-CCDD-456D-BC88-31EBF300BFC5}"/>
    <cellStyle name="Millares 6 5 3 3 2 3" xfId="15279" xr:uid="{00000000-0005-0000-0000-00007F360000}"/>
    <cellStyle name="Millares 6 5 3 3 2 3 2" xfId="32784" xr:uid="{72911B77-83D6-4588-8C26-048F90F0CBED}"/>
    <cellStyle name="Millares 6 5 3 3 2 4" xfId="24032" xr:uid="{41437186-2A07-45F5-AB8F-44009A987BE2}"/>
    <cellStyle name="Millares 6 5 3 3 3" xfId="8714" xr:uid="{00000000-0005-0000-0000-000080360000}"/>
    <cellStyle name="Millares 6 5 3 3 3 2" xfId="17467" xr:uid="{00000000-0005-0000-0000-000081360000}"/>
    <cellStyle name="Millares 6 5 3 3 3 2 2" xfId="34972" xr:uid="{87A41464-7CF7-4B0C-A7AF-AA3B5D91354B}"/>
    <cellStyle name="Millares 6 5 3 3 3 3" xfId="26220" xr:uid="{CFEB6D4C-5C1C-45D0-AAF9-53A8402DC727}"/>
    <cellStyle name="Millares 6 5 3 3 4" xfId="13091" xr:uid="{00000000-0005-0000-0000-000082360000}"/>
    <cellStyle name="Millares 6 5 3 3 4 2" xfId="30596" xr:uid="{19F06388-F455-482C-8B91-8EB897B98334}"/>
    <cellStyle name="Millares 6 5 3 3 5" xfId="21844" xr:uid="{E857888D-63EE-4D5E-A1D2-B3E42D7245AC}"/>
    <cellStyle name="Millares 6 5 3 4" xfId="5431" xr:uid="{00000000-0005-0000-0000-000083360000}"/>
    <cellStyle name="Millares 6 5 3 4 2" xfId="9808" xr:uid="{00000000-0005-0000-0000-000084360000}"/>
    <cellStyle name="Millares 6 5 3 4 2 2" xfId="18561" xr:uid="{00000000-0005-0000-0000-000085360000}"/>
    <cellStyle name="Millares 6 5 3 4 2 2 2" xfId="36066" xr:uid="{437A0349-A8A2-4C92-8750-5A9A01A70538}"/>
    <cellStyle name="Millares 6 5 3 4 2 3" xfId="27314" xr:uid="{07E65FE1-32D0-48AE-8365-F3ECFE2389FB}"/>
    <cellStyle name="Millares 6 5 3 4 3" xfId="14185" xr:uid="{00000000-0005-0000-0000-000086360000}"/>
    <cellStyle name="Millares 6 5 3 4 3 2" xfId="31690" xr:uid="{7A2A39DE-722C-40E5-AD47-7935D4BFCAC5}"/>
    <cellStyle name="Millares 6 5 3 4 4" xfId="22938" xr:uid="{489D1C4E-224A-4586-9137-16DFE77DDB25}"/>
    <cellStyle name="Millares 6 5 3 5" xfId="7620" xr:uid="{00000000-0005-0000-0000-000087360000}"/>
    <cellStyle name="Millares 6 5 3 5 2" xfId="16373" xr:uid="{00000000-0005-0000-0000-000088360000}"/>
    <cellStyle name="Millares 6 5 3 5 2 2" xfId="33878" xr:uid="{D6B7CE00-D0F0-4DA0-92EF-66977EBA6F87}"/>
    <cellStyle name="Millares 6 5 3 5 3" xfId="25126" xr:uid="{131ABD08-A213-4451-8BB2-AB91ADC80CE0}"/>
    <cellStyle name="Millares 6 5 3 6" xfId="11997" xr:uid="{00000000-0005-0000-0000-000089360000}"/>
    <cellStyle name="Millares 6 5 3 6 2" xfId="29502" xr:uid="{32FE6108-D100-4DEC-8ACF-AB6F1E223AD7}"/>
    <cellStyle name="Millares 6 5 3 7" xfId="20750" xr:uid="{1B2F3A41-EFE3-4FB9-A849-82D2417CD1A1}"/>
    <cellStyle name="Millares 6 5 4" xfId="3514" xr:uid="{00000000-0005-0000-0000-00008A360000}"/>
    <cellStyle name="Millares 6 5 4 2" xfId="4610" xr:uid="{00000000-0005-0000-0000-00008B360000}"/>
    <cellStyle name="Millares 6 5 4 2 2" xfId="6799" xr:uid="{00000000-0005-0000-0000-00008C360000}"/>
    <cellStyle name="Millares 6 5 4 2 2 2" xfId="11176" xr:uid="{00000000-0005-0000-0000-00008D360000}"/>
    <cellStyle name="Millares 6 5 4 2 2 2 2" xfId="19929" xr:uid="{00000000-0005-0000-0000-00008E360000}"/>
    <cellStyle name="Millares 6 5 4 2 2 2 2 2" xfId="37434" xr:uid="{929CAE8D-6F8A-4E67-A24B-E9FFE5285949}"/>
    <cellStyle name="Millares 6 5 4 2 2 2 3" xfId="28682" xr:uid="{A59D87FE-F69E-4ADB-99A9-4CD866BA0567}"/>
    <cellStyle name="Millares 6 5 4 2 2 3" xfId="15553" xr:uid="{00000000-0005-0000-0000-00008F360000}"/>
    <cellStyle name="Millares 6 5 4 2 2 3 2" xfId="33058" xr:uid="{90476C40-1429-4C0E-B3B2-93AFECF90AA0}"/>
    <cellStyle name="Millares 6 5 4 2 2 4" xfId="24306" xr:uid="{66998DE8-20DB-4B47-8C6F-05B852B1C79D}"/>
    <cellStyle name="Millares 6 5 4 2 3" xfId="8988" xr:uid="{00000000-0005-0000-0000-000090360000}"/>
    <cellStyle name="Millares 6 5 4 2 3 2" xfId="17741" xr:uid="{00000000-0005-0000-0000-000091360000}"/>
    <cellStyle name="Millares 6 5 4 2 3 2 2" xfId="35246" xr:uid="{0788666C-93C7-472E-8148-51015EEC1A94}"/>
    <cellStyle name="Millares 6 5 4 2 3 3" xfId="26494" xr:uid="{81444B4F-D3F9-4246-B7CF-146744E9FF81}"/>
    <cellStyle name="Millares 6 5 4 2 4" xfId="13365" xr:uid="{00000000-0005-0000-0000-000092360000}"/>
    <cellStyle name="Millares 6 5 4 2 4 2" xfId="30870" xr:uid="{CF4E1D22-B71B-4EA8-86E6-D330B7B3AF98}"/>
    <cellStyle name="Millares 6 5 4 2 5" xfId="22118" xr:uid="{43F483B6-0936-4215-A5E7-335F07A782A3}"/>
    <cellStyle name="Millares 6 5 4 3" xfId="5705" xr:uid="{00000000-0005-0000-0000-000093360000}"/>
    <cellStyle name="Millares 6 5 4 3 2" xfId="10082" xr:uid="{00000000-0005-0000-0000-000094360000}"/>
    <cellStyle name="Millares 6 5 4 3 2 2" xfId="18835" xr:uid="{00000000-0005-0000-0000-000095360000}"/>
    <cellStyle name="Millares 6 5 4 3 2 2 2" xfId="36340" xr:uid="{E685CB65-F7FE-4563-8440-E3E0FFC86C10}"/>
    <cellStyle name="Millares 6 5 4 3 2 3" xfId="27588" xr:uid="{D1FAE4B3-CF67-47FA-809E-4263C8A46498}"/>
    <cellStyle name="Millares 6 5 4 3 3" xfId="14459" xr:uid="{00000000-0005-0000-0000-000096360000}"/>
    <cellStyle name="Millares 6 5 4 3 3 2" xfId="31964" xr:uid="{C38D9A4E-C8FB-48AB-B847-2BDFC2C7309F}"/>
    <cellStyle name="Millares 6 5 4 3 4" xfId="23212" xr:uid="{854EBB86-1EF2-4DA4-A9AA-C495C29D5645}"/>
    <cellStyle name="Millares 6 5 4 4" xfId="7894" xr:uid="{00000000-0005-0000-0000-000097360000}"/>
    <cellStyle name="Millares 6 5 4 4 2" xfId="16647" xr:uid="{00000000-0005-0000-0000-000098360000}"/>
    <cellStyle name="Millares 6 5 4 4 2 2" xfId="34152" xr:uid="{5C4C911B-0268-4A70-A5CB-6CF11EC5A834}"/>
    <cellStyle name="Millares 6 5 4 4 3" xfId="25400" xr:uid="{B9418C85-96C4-4AE7-81B5-6101B937B76D}"/>
    <cellStyle name="Millares 6 5 4 5" xfId="12271" xr:uid="{00000000-0005-0000-0000-000099360000}"/>
    <cellStyle name="Millares 6 5 4 5 2" xfId="29776" xr:uid="{234807A5-BD05-41E0-BBF7-C75C663C598D}"/>
    <cellStyle name="Millares 6 5 4 6" xfId="21024" xr:uid="{8D14E4B6-47DD-4746-9378-F0002BADF2A5}"/>
    <cellStyle name="Millares 6 5 5" xfId="4062" xr:uid="{00000000-0005-0000-0000-00009A360000}"/>
    <cellStyle name="Millares 6 5 5 2" xfId="6251" xr:uid="{00000000-0005-0000-0000-00009B360000}"/>
    <cellStyle name="Millares 6 5 5 2 2" xfId="10628" xr:uid="{00000000-0005-0000-0000-00009C360000}"/>
    <cellStyle name="Millares 6 5 5 2 2 2" xfId="19381" xr:uid="{00000000-0005-0000-0000-00009D360000}"/>
    <cellStyle name="Millares 6 5 5 2 2 2 2" xfId="36886" xr:uid="{6D44801D-2651-4A3A-9625-10FCDCEF699E}"/>
    <cellStyle name="Millares 6 5 5 2 2 3" xfId="28134" xr:uid="{555ECCB9-04FC-4E17-B01E-734DE75B3344}"/>
    <cellStyle name="Millares 6 5 5 2 3" xfId="15005" xr:uid="{00000000-0005-0000-0000-00009E360000}"/>
    <cellStyle name="Millares 6 5 5 2 3 2" xfId="32510" xr:uid="{54A7014F-3650-4764-8894-C70C2CBF5D33}"/>
    <cellStyle name="Millares 6 5 5 2 4" xfId="23758" xr:uid="{2AFA9D9B-7652-4570-9E99-1A01C6142829}"/>
    <cellStyle name="Millares 6 5 5 3" xfId="8440" xr:uid="{00000000-0005-0000-0000-00009F360000}"/>
    <cellStyle name="Millares 6 5 5 3 2" xfId="17193" xr:uid="{00000000-0005-0000-0000-0000A0360000}"/>
    <cellStyle name="Millares 6 5 5 3 2 2" xfId="34698" xr:uid="{1F012772-6256-416B-AD38-F20A66411090}"/>
    <cellStyle name="Millares 6 5 5 3 3" xfId="25946" xr:uid="{C1DBE920-65D1-4C39-A600-98BB0F635BBB}"/>
    <cellStyle name="Millares 6 5 5 4" xfId="12817" xr:uid="{00000000-0005-0000-0000-0000A1360000}"/>
    <cellStyle name="Millares 6 5 5 4 2" xfId="30322" xr:uid="{96E9459D-E775-4C81-BB9B-E45197E9CA2C}"/>
    <cellStyle name="Millares 6 5 5 5" xfId="21570" xr:uid="{7688366A-08A1-493C-872F-8BD57D791756}"/>
    <cellStyle name="Millares 6 5 6" xfId="5157" xr:uid="{00000000-0005-0000-0000-0000A2360000}"/>
    <cellStyle name="Millares 6 5 6 2" xfId="9534" xr:uid="{00000000-0005-0000-0000-0000A3360000}"/>
    <cellStyle name="Millares 6 5 6 2 2" xfId="18287" xr:uid="{00000000-0005-0000-0000-0000A4360000}"/>
    <cellStyle name="Millares 6 5 6 2 2 2" xfId="35792" xr:uid="{1A6BC87E-AA19-44CD-B7B8-F816F09770D6}"/>
    <cellStyle name="Millares 6 5 6 2 3" xfId="27040" xr:uid="{7BAC3017-F1A4-4675-863C-0446C998CEB5}"/>
    <cellStyle name="Millares 6 5 6 3" xfId="13911" xr:uid="{00000000-0005-0000-0000-0000A5360000}"/>
    <cellStyle name="Millares 6 5 6 3 2" xfId="31416" xr:uid="{6B15936D-48A3-4D8B-B113-EB049DD80DFB}"/>
    <cellStyle name="Millares 6 5 6 4" xfId="22664" xr:uid="{797C20B3-3C55-4A62-A6DE-81D30E2D36F2}"/>
    <cellStyle name="Millares 6 5 7" xfId="7346" xr:uid="{00000000-0005-0000-0000-0000A6360000}"/>
    <cellStyle name="Millares 6 5 7 2" xfId="16099" xr:uid="{00000000-0005-0000-0000-0000A7360000}"/>
    <cellStyle name="Millares 6 5 7 2 2" xfId="33604" xr:uid="{1B26F0BB-5BA0-452F-9A20-1EFAF0F07C7E}"/>
    <cellStyle name="Millares 6 5 7 3" xfId="24852" xr:uid="{FE868D58-6E15-4DE1-90DC-E166D42524A8}"/>
    <cellStyle name="Millares 6 5 8" xfId="11723" xr:uid="{00000000-0005-0000-0000-0000A8360000}"/>
    <cellStyle name="Millares 6 5 8 2" xfId="29228" xr:uid="{0572337D-44DC-4091-B4BD-46309FF29817}"/>
    <cellStyle name="Millares 6 5 9" xfId="20476" xr:uid="{EB5ABB3C-D12A-423E-9782-AF0489C7E29E}"/>
    <cellStyle name="Millares 6 6" xfId="3014" xr:uid="{00000000-0005-0000-0000-0000A9360000}"/>
    <cellStyle name="Millares 6 6 2" xfId="3290" xr:uid="{00000000-0005-0000-0000-0000AA360000}"/>
    <cellStyle name="Millares 6 6 2 2" xfId="3843" xr:uid="{00000000-0005-0000-0000-0000AB360000}"/>
    <cellStyle name="Millares 6 6 2 2 2" xfId="4939" xr:uid="{00000000-0005-0000-0000-0000AC360000}"/>
    <cellStyle name="Millares 6 6 2 2 2 2" xfId="7128" xr:uid="{00000000-0005-0000-0000-0000AD360000}"/>
    <cellStyle name="Millares 6 6 2 2 2 2 2" xfId="11505" xr:uid="{00000000-0005-0000-0000-0000AE360000}"/>
    <cellStyle name="Millares 6 6 2 2 2 2 2 2" xfId="20258" xr:uid="{00000000-0005-0000-0000-0000AF360000}"/>
    <cellStyle name="Millares 6 6 2 2 2 2 2 2 2" xfId="37763" xr:uid="{79518075-FDF7-4035-B16F-80E9AE1A0FB0}"/>
    <cellStyle name="Millares 6 6 2 2 2 2 2 3" xfId="29011" xr:uid="{557FE0FD-0A34-490F-A989-291335764F41}"/>
    <cellStyle name="Millares 6 6 2 2 2 2 3" xfId="15882" xr:uid="{00000000-0005-0000-0000-0000B0360000}"/>
    <cellStyle name="Millares 6 6 2 2 2 2 3 2" xfId="33387" xr:uid="{134E08B8-BB64-4654-9496-8CDFB617D3EC}"/>
    <cellStyle name="Millares 6 6 2 2 2 2 4" xfId="24635" xr:uid="{331BCFC7-6D95-4359-A9EB-C1C22EB1AA06}"/>
    <cellStyle name="Millares 6 6 2 2 2 3" xfId="9317" xr:uid="{00000000-0005-0000-0000-0000B1360000}"/>
    <cellStyle name="Millares 6 6 2 2 2 3 2" xfId="18070" xr:uid="{00000000-0005-0000-0000-0000B2360000}"/>
    <cellStyle name="Millares 6 6 2 2 2 3 2 2" xfId="35575" xr:uid="{2A2E5CE5-E7B4-49E3-A5F8-66B414A3F8E5}"/>
    <cellStyle name="Millares 6 6 2 2 2 3 3" xfId="26823" xr:uid="{B9C0204F-A310-4E0F-A6D4-2B6E3B0F3455}"/>
    <cellStyle name="Millares 6 6 2 2 2 4" xfId="13694" xr:uid="{00000000-0005-0000-0000-0000B3360000}"/>
    <cellStyle name="Millares 6 6 2 2 2 4 2" xfId="31199" xr:uid="{5038778F-0851-40CF-B728-BB2C77533CB0}"/>
    <cellStyle name="Millares 6 6 2 2 2 5" xfId="22447" xr:uid="{A2A224FD-8F1A-478F-9784-3462209B122B}"/>
    <cellStyle name="Millares 6 6 2 2 3" xfId="6034" xr:uid="{00000000-0005-0000-0000-0000B4360000}"/>
    <cellStyle name="Millares 6 6 2 2 3 2" xfId="10411" xr:uid="{00000000-0005-0000-0000-0000B5360000}"/>
    <cellStyle name="Millares 6 6 2 2 3 2 2" xfId="19164" xr:uid="{00000000-0005-0000-0000-0000B6360000}"/>
    <cellStyle name="Millares 6 6 2 2 3 2 2 2" xfId="36669" xr:uid="{8CA3E12F-6A6B-43BB-A0A9-ADFD22FEC9B5}"/>
    <cellStyle name="Millares 6 6 2 2 3 2 3" xfId="27917" xr:uid="{B8CFAA4D-6D4E-45B8-93AA-2059F49380E9}"/>
    <cellStyle name="Millares 6 6 2 2 3 3" xfId="14788" xr:uid="{00000000-0005-0000-0000-0000B7360000}"/>
    <cellStyle name="Millares 6 6 2 2 3 3 2" xfId="32293" xr:uid="{ADDD3149-050A-4F9D-9D11-E9A90F170B77}"/>
    <cellStyle name="Millares 6 6 2 2 3 4" xfId="23541" xr:uid="{497A1FEE-7AB2-4DA9-834B-4AE6C580B8A1}"/>
    <cellStyle name="Millares 6 6 2 2 4" xfId="8223" xr:uid="{00000000-0005-0000-0000-0000B8360000}"/>
    <cellStyle name="Millares 6 6 2 2 4 2" xfId="16976" xr:uid="{00000000-0005-0000-0000-0000B9360000}"/>
    <cellStyle name="Millares 6 6 2 2 4 2 2" xfId="34481" xr:uid="{69990CAC-7F26-4740-9244-CB2AC725F6FA}"/>
    <cellStyle name="Millares 6 6 2 2 4 3" xfId="25729" xr:uid="{1BE4820E-17B3-4AD9-850F-AFF8199FBC59}"/>
    <cellStyle name="Millares 6 6 2 2 5" xfId="12600" xr:uid="{00000000-0005-0000-0000-0000BA360000}"/>
    <cellStyle name="Millares 6 6 2 2 5 2" xfId="30105" xr:uid="{5AA9284E-113F-454C-8F6D-22292D4B7C98}"/>
    <cellStyle name="Millares 6 6 2 2 6" xfId="21353" xr:uid="{922E1E46-5106-494F-AC38-7104B636E0E8}"/>
    <cellStyle name="Millares 6 6 2 3" xfId="4391" xr:uid="{00000000-0005-0000-0000-0000BB360000}"/>
    <cellStyle name="Millares 6 6 2 3 2" xfId="6580" xr:uid="{00000000-0005-0000-0000-0000BC360000}"/>
    <cellStyle name="Millares 6 6 2 3 2 2" xfId="10957" xr:uid="{00000000-0005-0000-0000-0000BD360000}"/>
    <cellStyle name="Millares 6 6 2 3 2 2 2" xfId="19710" xr:uid="{00000000-0005-0000-0000-0000BE360000}"/>
    <cellStyle name="Millares 6 6 2 3 2 2 2 2" xfId="37215" xr:uid="{C2E0C09E-432D-41D8-899D-1C43203CF606}"/>
    <cellStyle name="Millares 6 6 2 3 2 2 3" xfId="28463" xr:uid="{440C1DFA-EB31-4C74-BF24-53D9212BFD5A}"/>
    <cellStyle name="Millares 6 6 2 3 2 3" xfId="15334" xr:uid="{00000000-0005-0000-0000-0000BF360000}"/>
    <cellStyle name="Millares 6 6 2 3 2 3 2" xfId="32839" xr:uid="{5940A034-DF68-483A-83D1-AA69C50F8BB4}"/>
    <cellStyle name="Millares 6 6 2 3 2 4" xfId="24087" xr:uid="{5FDCE90B-D02A-4A50-AF82-BFF5D494BD95}"/>
    <cellStyle name="Millares 6 6 2 3 3" xfId="8769" xr:uid="{00000000-0005-0000-0000-0000C0360000}"/>
    <cellStyle name="Millares 6 6 2 3 3 2" xfId="17522" xr:uid="{00000000-0005-0000-0000-0000C1360000}"/>
    <cellStyle name="Millares 6 6 2 3 3 2 2" xfId="35027" xr:uid="{F40C8179-9827-4B39-A168-2A13E9AC43A9}"/>
    <cellStyle name="Millares 6 6 2 3 3 3" xfId="26275" xr:uid="{EBC14601-0354-4191-A4AB-9A314E61A155}"/>
    <cellStyle name="Millares 6 6 2 3 4" xfId="13146" xr:uid="{00000000-0005-0000-0000-0000C2360000}"/>
    <cellStyle name="Millares 6 6 2 3 4 2" xfId="30651" xr:uid="{D5AAD562-8079-443E-93B2-77AC089CF659}"/>
    <cellStyle name="Millares 6 6 2 3 5" xfId="21899" xr:uid="{186A9625-C679-4CF0-807D-BE2A52B20B03}"/>
    <cellStyle name="Millares 6 6 2 4" xfId="5486" xr:uid="{00000000-0005-0000-0000-0000C3360000}"/>
    <cellStyle name="Millares 6 6 2 4 2" xfId="9863" xr:uid="{00000000-0005-0000-0000-0000C4360000}"/>
    <cellStyle name="Millares 6 6 2 4 2 2" xfId="18616" xr:uid="{00000000-0005-0000-0000-0000C5360000}"/>
    <cellStyle name="Millares 6 6 2 4 2 2 2" xfId="36121" xr:uid="{2F35B05C-D3D8-44D4-801D-EBC47067BDB4}"/>
    <cellStyle name="Millares 6 6 2 4 2 3" xfId="27369" xr:uid="{632BC7E8-29EA-4ED8-B690-860DC82E4158}"/>
    <cellStyle name="Millares 6 6 2 4 3" xfId="14240" xr:uid="{00000000-0005-0000-0000-0000C6360000}"/>
    <cellStyle name="Millares 6 6 2 4 3 2" xfId="31745" xr:uid="{BE8BA241-7791-42A0-B983-B94061E72305}"/>
    <cellStyle name="Millares 6 6 2 4 4" xfId="22993" xr:uid="{26606CA7-1332-460C-B814-C260F9DC8965}"/>
    <cellStyle name="Millares 6 6 2 5" xfId="7675" xr:uid="{00000000-0005-0000-0000-0000C7360000}"/>
    <cellStyle name="Millares 6 6 2 5 2" xfId="16428" xr:uid="{00000000-0005-0000-0000-0000C8360000}"/>
    <cellStyle name="Millares 6 6 2 5 2 2" xfId="33933" xr:uid="{E9DCA210-B4AF-4C64-9F6C-34CFC4EC0B0B}"/>
    <cellStyle name="Millares 6 6 2 5 3" xfId="25181" xr:uid="{32B4319D-E0D3-41F0-90B4-0CCCF4EBC110}"/>
    <cellStyle name="Millares 6 6 2 6" xfId="12052" xr:uid="{00000000-0005-0000-0000-0000C9360000}"/>
    <cellStyle name="Millares 6 6 2 6 2" xfId="29557" xr:uid="{B3F2E81F-190C-4D46-B692-ABC2AC77DDA5}"/>
    <cellStyle name="Millares 6 6 2 7" xfId="20805" xr:uid="{03F7C67E-B368-4DA5-989A-2542DEB22941}"/>
    <cellStyle name="Millares 6 6 3" xfId="3569" xr:uid="{00000000-0005-0000-0000-0000CA360000}"/>
    <cellStyle name="Millares 6 6 3 2" xfId="4665" xr:uid="{00000000-0005-0000-0000-0000CB360000}"/>
    <cellStyle name="Millares 6 6 3 2 2" xfId="6854" xr:uid="{00000000-0005-0000-0000-0000CC360000}"/>
    <cellStyle name="Millares 6 6 3 2 2 2" xfId="11231" xr:uid="{00000000-0005-0000-0000-0000CD360000}"/>
    <cellStyle name="Millares 6 6 3 2 2 2 2" xfId="19984" xr:uid="{00000000-0005-0000-0000-0000CE360000}"/>
    <cellStyle name="Millares 6 6 3 2 2 2 2 2" xfId="37489" xr:uid="{CFE7C1AE-8589-4597-B0EB-DF44FBB65320}"/>
    <cellStyle name="Millares 6 6 3 2 2 2 3" xfId="28737" xr:uid="{F836AFAB-5CCF-41D3-ADF5-515A5FE8B642}"/>
    <cellStyle name="Millares 6 6 3 2 2 3" xfId="15608" xr:uid="{00000000-0005-0000-0000-0000CF360000}"/>
    <cellStyle name="Millares 6 6 3 2 2 3 2" xfId="33113" xr:uid="{D0A93856-09BB-48FB-8901-8ACCBB65E682}"/>
    <cellStyle name="Millares 6 6 3 2 2 4" xfId="24361" xr:uid="{20383511-DC22-4528-8CA7-B0DAFB516177}"/>
    <cellStyle name="Millares 6 6 3 2 3" xfId="9043" xr:uid="{00000000-0005-0000-0000-0000D0360000}"/>
    <cellStyle name="Millares 6 6 3 2 3 2" xfId="17796" xr:uid="{00000000-0005-0000-0000-0000D1360000}"/>
    <cellStyle name="Millares 6 6 3 2 3 2 2" xfId="35301" xr:uid="{EDACD539-6F6D-41DB-BA51-5073B4EBD997}"/>
    <cellStyle name="Millares 6 6 3 2 3 3" xfId="26549" xr:uid="{82801C63-956F-4AB5-B8DB-22C5C5FF9D44}"/>
    <cellStyle name="Millares 6 6 3 2 4" xfId="13420" xr:uid="{00000000-0005-0000-0000-0000D2360000}"/>
    <cellStyle name="Millares 6 6 3 2 4 2" xfId="30925" xr:uid="{419C22F9-5F97-4994-B9BE-DEF77A5D7F58}"/>
    <cellStyle name="Millares 6 6 3 2 5" xfId="22173" xr:uid="{1C6BF679-71B2-4E11-AE0B-A3D5B240061F}"/>
    <cellStyle name="Millares 6 6 3 3" xfId="5760" xr:uid="{00000000-0005-0000-0000-0000D3360000}"/>
    <cellStyle name="Millares 6 6 3 3 2" xfId="10137" xr:uid="{00000000-0005-0000-0000-0000D4360000}"/>
    <cellStyle name="Millares 6 6 3 3 2 2" xfId="18890" xr:uid="{00000000-0005-0000-0000-0000D5360000}"/>
    <cellStyle name="Millares 6 6 3 3 2 2 2" xfId="36395" xr:uid="{14F7A97D-1285-467C-8F35-043009E7BA45}"/>
    <cellStyle name="Millares 6 6 3 3 2 3" xfId="27643" xr:uid="{F818FEA8-A111-43A7-A978-02766F392446}"/>
    <cellStyle name="Millares 6 6 3 3 3" xfId="14514" xr:uid="{00000000-0005-0000-0000-0000D6360000}"/>
    <cellStyle name="Millares 6 6 3 3 3 2" xfId="32019" xr:uid="{B35BB2A5-ADE0-4323-810A-A9A6ED99F922}"/>
    <cellStyle name="Millares 6 6 3 3 4" xfId="23267" xr:uid="{2ADFD699-8208-4606-87F4-8C2C4F4BFFB6}"/>
    <cellStyle name="Millares 6 6 3 4" xfId="7949" xr:uid="{00000000-0005-0000-0000-0000D7360000}"/>
    <cellStyle name="Millares 6 6 3 4 2" xfId="16702" xr:uid="{00000000-0005-0000-0000-0000D8360000}"/>
    <cellStyle name="Millares 6 6 3 4 2 2" xfId="34207" xr:uid="{4B8EB485-252B-4AC0-B769-FEA23667CD49}"/>
    <cellStyle name="Millares 6 6 3 4 3" xfId="25455" xr:uid="{8ACACFC5-2DBB-48B1-9046-C887A1DC0F08}"/>
    <cellStyle name="Millares 6 6 3 5" xfId="12326" xr:uid="{00000000-0005-0000-0000-0000D9360000}"/>
    <cellStyle name="Millares 6 6 3 5 2" xfId="29831" xr:uid="{3B3B277B-17E2-4581-BFA5-A59505145B22}"/>
    <cellStyle name="Millares 6 6 3 6" xfId="21079" xr:uid="{AFC31F19-CC4C-43CD-91BB-10EA80ED1FE0}"/>
    <cellStyle name="Millares 6 6 4" xfId="4117" xr:uid="{00000000-0005-0000-0000-0000DA360000}"/>
    <cellStyle name="Millares 6 6 4 2" xfId="6306" xr:uid="{00000000-0005-0000-0000-0000DB360000}"/>
    <cellStyle name="Millares 6 6 4 2 2" xfId="10683" xr:uid="{00000000-0005-0000-0000-0000DC360000}"/>
    <cellStyle name="Millares 6 6 4 2 2 2" xfId="19436" xr:uid="{00000000-0005-0000-0000-0000DD360000}"/>
    <cellStyle name="Millares 6 6 4 2 2 2 2" xfId="36941" xr:uid="{9BB367CB-7673-418F-B8BD-5F20662E4620}"/>
    <cellStyle name="Millares 6 6 4 2 2 3" xfId="28189" xr:uid="{2251A7D9-AE8D-43AA-97C1-DB838FB7932C}"/>
    <cellStyle name="Millares 6 6 4 2 3" xfId="15060" xr:uid="{00000000-0005-0000-0000-0000DE360000}"/>
    <cellStyle name="Millares 6 6 4 2 3 2" xfId="32565" xr:uid="{6FAD35FA-EC5F-4B79-8031-F793B3E4D97D}"/>
    <cellStyle name="Millares 6 6 4 2 4" xfId="23813" xr:uid="{2831EB4E-2011-4471-AC3F-8AD34FAD0C9D}"/>
    <cellStyle name="Millares 6 6 4 3" xfId="8495" xr:uid="{00000000-0005-0000-0000-0000DF360000}"/>
    <cellStyle name="Millares 6 6 4 3 2" xfId="17248" xr:uid="{00000000-0005-0000-0000-0000E0360000}"/>
    <cellStyle name="Millares 6 6 4 3 2 2" xfId="34753" xr:uid="{6AB44A91-4B73-497B-B07D-D9764B164B11}"/>
    <cellStyle name="Millares 6 6 4 3 3" xfId="26001" xr:uid="{21A6FBAE-41A2-4DA2-B091-04DB84548945}"/>
    <cellStyle name="Millares 6 6 4 4" xfId="12872" xr:uid="{00000000-0005-0000-0000-0000E1360000}"/>
    <cellStyle name="Millares 6 6 4 4 2" xfId="30377" xr:uid="{7CB04A1F-7EB0-4145-AAE7-D60AC50CD89B}"/>
    <cellStyle name="Millares 6 6 4 5" xfId="21625" xr:uid="{AEBDF168-B2EF-404E-AB84-199B427D6586}"/>
    <cellStyle name="Millares 6 6 5" xfId="5212" xr:uid="{00000000-0005-0000-0000-0000E2360000}"/>
    <cellStyle name="Millares 6 6 5 2" xfId="9589" xr:uid="{00000000-0005-0000-0000-0000E3360000}"/>
    <cellStyle name="Millares 6 6 5 2 2" xfId="18342" xr:uid="{00000000-0005-0000-0000-0000E4360000}"/>
    <cellStyle name="Millares 6 6 5 2 2 2" xfId="35847" xr:uid="{F31ABA4E-810F-4BD0-BE2A-19DD02A249ED}"/>
    <cellStyle name="Millares 6 6 5 2 3" xfId="27095" xr:uid="{52DAFBAE-2506-4F87-9764-DF37952B97B5}"/>
    <cellStyle name="Millares 6 6 5 3" xfId="13966" xr:uid="{00000000-0005-0000-0000-0000E5360000}"/>
    <cellStyle name="Millares 6 6 5 3 2" xfId="31471" xr:uid="{314F94B7-B15C-4EE1-84DB-B767A79D5301}"/>
    <cellStyle name="Millares 6 6 5 4" xfId="22719" xr:uid="{4477D930-4E56-47EB-8F11-BF8321CD6CD1}"/>
    <cellStyle name="Millares 6 6 6" xfId="7401" xr:uid="{00000000-0005-0000-0000-0000E6360000}"/>
    <cellStyle name="Millares 6 6 6 2" xfId="16154" xr:uid="{00000000-0005-0000-0000-0000E7360000}"/>
    <cellStyle name="Millares 6 6 6 2 2" xfId="33659" xr:uid="{891AA439-5AFB-4456-9446-E25D16AE6E5A}"/>
    <cellStyle name="Millares 6 6 6 3" xfId="24907" xr:uid="{217723B1-ED21-42C5-8093-564603751168}"/>
    <cellStyle name="Millares 6 6 7" xfId="11778" xr:uid="{00000000-0005-0000-0000-0000E8360000}"/>
    <cellStyle name="Millares 6 6 7 2" xfId="29283" xr:uid="{B307CCA1-0262-41E1-B8D0-15E6F7F9A36F}"/>
    <cellStyle name="Millares 6 6 8" xfId="20531" xr:uid="{67C68595-C357-49AE-8FC9-34C74751FE53}"/>
    <cellStyle name="Millares 6 7" xfId="2901" xr:uid="{00000000-0005-0000-0000-0000E9360000}"/>
    <cellStyle name="Millares 6 7 2" xfId="3180" xr:uid="{00000000-0005-0000-0000-0000EA360000}"/>
    <cellStyle name="Millares 6 7 2 2" xfId="3733" xr:uid="{00000000-0005-0000-0000-0000EB360000}"/>
    <cellStyle name="Millares 6 7 2 2 2" xfId="4829" xr:uid="{00000000-0005-0000-0000-0000EC360000}"/>
    <cellStyle name="Millares 6 7 2 2 2 2" xfId="7018" xr:uid="{00000000-0005-0000-0000-0000ED360000}"/>
    <cellStyle name="Millares 6 7 2 2 2 2 2" xfId="11395" xr:uid="{00000000-0005-0000-0000-0000EE360000}"/>
    <cellStyle name="Millares 6 7 2 2 2 2 2 2" xfId="20148" xr:uid="{00000000-0005-0000-0000-0000EF360000}"/>
    <cellStyle name="Millares 6 7 2 2 2 2 2 2 2" xfId="37653" xr:uid="{643B7AC2-4ACC-41B9-A2B1-F701E81C53F1}"/>
    <cellStyle name="Millares 6 7 2 2 2 2 2 3" xfId="28901" xr:uid="{8FAB78D7-B574-4D26-993B-D2A3FDED7F77}"/>
    <cellStyle name="Millares 6 7 2 2 2 2 3" xfId="15772" xr:uid="{00000000-0005-0000-0000-0000F0360000}"/>
    <cellStyle name="Millares 6 7 2 2 2 2 3 2" xfId="33277" xr:uid="{C0048DED-4E0A-491B-85E0-968CC4E9F1C5}"/>
    <cellStyle name="Millares 6 7 2 2 2 2 4" xfId="24525" xr:uid="{A4852BFA-6FBF-4BC7-BD99-C36AECD440AA}"/>
    <cellStyle name="Millares 6 7 2 2 2 3" xfId="9207" xr:uid="{00000000-0005-0000-0000-0000F1360000}"/>
    <cellStyle name="Millares 6 7 2 2 2 3 2" xfId="17960" xr:uid="{00000000-0005-0000-0000-0000F2360000}"/>
    <cellStyle name="Millares 6 7 2 2 2 3 2 2" xfId="35465" xr:uid="{91286362-695B-4C2D-B580-4358E9C95BEE}"/>
    <cellStyle name="Millares 6 7 2 2 2 3 3" xfId="26713" xr:uid="{8909D89B-CDDF-4339-B3C1-F599727CA2A3}"/>
    <cellStyle name="Millares 6 7 2 2 2 4" xfId="13584" xr:uid="{00000000-0005-0000-0000-0000F3360000}"/>
    <cellStyle name="Millares 6 7 2 2 2 4 2" xfId="31089" xr:uid="{1BF41923-A2EB-453C-A3DE-1DD5C34A8DEA}"/>
    <cellStyle name="Millares 6 7 2 2 2 5" xfId="22337" xr:uid="{6B1B38B2-9595-4C2D-99FD-E7A06CF45F27}"/>
    <cellStyle name="Millares 6 7 2 2 3" xfId="5924" xr:uid="{00000000-0005-0000-0000-0000F4360000}"/>
    <cellStyle name="Millares 6 7 2 2 3 2" xfId="10301" xr:uid="{00000000-0005-0000-0000-0000F5360000}"/>
    <cellStyle name="Millares 6 7 2 2 3 2 2" xfId="19054" xr:uid="{00000000-0005-0000-0000-0000F6360000}"/>
    <cellStyle name="Millares 6 7 2 2 3 2 2 2" xfId="36559" xr:uid="{D1E9EBB3-58BD-4618-AF75-02CFDAC7C12B}"/>
    <cellStyle name="Millares 6 7 2 2 3 2 3" xfId="27807" xr:uid="{642ADA18-CC82-4443-9623-B24E0A5161CD}"/>
    <cellStyle name="Millares 6 7 2 2 3 3" xfId="14678" xr:uid="{00000000-0005-0000-0000-0000F7360000}"/>
    <cellStyle name="Millares 6 7 2 2 3 3 2" xfId="32183" xr:uid="{7FED2717-C5DC-459A-9352-D3DD7E50D31A}"/>
    <cellStyle name="Millares 6 7 2 2 3 4" xfId="23431" xr:uid="{464315E0-6492-4F05-8844-60AA10F59CC5}"/>
    <cellStyle name="Millares 6 7 2 2 4" xfId="8113" xr:uid="{00000000-0005-0000-0000-0000F8360000}"/>
    <cellStyle name="Millares 6 7 2 2 4 2" xfId="16866" xr:uid="{00000000-0005-0000-0000-0000F9360000}"/>
    <cellStyle name="Millares 6 7 2 2 4 2 2" xfId="34371" xr:uid="{403CDF54-D521-4917-BF80-88586571FBB4}"/>
    <cellStyle name="Millares 6 7 2 2 4 3" xfId="25619" xr:uid="{EF272EA6-9EE3-4EC5-ADC4-63D00F8DA296}"/>
    <cellStyle name="Millares 6 7 2 2 5" xfId="12490" xr:uid="{00000000-0005-0000-0000-0000FA360000}"/>
    <cellStyle name="Millares 6 7 2 2 5 2" xfId="29995" xr:uid="{498A4331-EAD9-4BB1-BD7D-1D780FE2A14F}"/>
    <cellStyle name="Millares 6 7 2 2 6" xfId="21243" xr:uid="{21AAC9A0-D1F0-4DA3-B4BA-AA61134D3C77}"/>
    <cellStyle name="Millares 6 7 2 3" xfId="4281" xr:uid="{00000000-0005-0000-0000-0000FB360000}"/>
    <cellStyle name="Millares 6 7 2 3 2" xfId="6470" xr:uid="{00000000-0005-0000-0000-0000FC360000}"/>
    <cellStyle name="Millares 6 7 2 3 2 2" xfId="10847" xr:uid="{00000000-0005-0000-0000-0000FD360000}"/>
    <cellStyle name="Millares 6 7 2 3 2 2 2" xfId="19600" xr:uid="{00000000-0005-0000-0000-0000FE360000}"/>
    <cellStyle name="Millares 6 7 2 3 2 2 2 2" xfId="37105" xr:uid="{DD1F8393-F18A-490E-965A-882A0AFE455A}"/>
    <cellStyle name="Millares 6 7 2 3 2 2 3" xfId="28353" xr:uid="{FDF46C6A-4E2D-4070-B83C-DE59CF4EEA2D}"/>
    <cellStyle name="Millares 6 7 2 3 2 3" xfId="15224" xr:uid="{00000000-0005-0000-0000-0000FF360000}"/>
    <cellStyle name="Millares 6 7 2 3 2 3 2" xfId="32729" xr:uid="{0EADBFC9-5CF1-4386-8CC2-7EB0C2C741B3}"/>
    <cellStyle name="Millares 6 7 2 3 2 4" xfId="23977" xr:uid="{6917E26E-1285-4E9B-A08A-B555168E7027}"/>
    <cellStyle name="Millares 6 7 2 3 3" xfId="8659" xr:uid="{00000000-0005-0000-0000-000000370000}"/>
    <cellStyle name="Millares 6 7 2 3 3 2" xfId="17412" xr:uid="{00000000-0005-0000-0000-000001370000}"/>
    <cellStyle name="Millares 6 7 2 3 3 2 2" xfId="34917" xr:uid="{642A97D0-FB5F-42D8-A9C3-B29E5B2706A2}"/>
    <cellStyle name="Millares 6 7 2 3 3 3" xfId="26165" xr:uid="{87781DA5-1E8A-457A-8A3F-986476C7D599}"/>
    <cellStyle name="Millares 6 7 2 3 4" xfId="13036" xr:uid="{00000000-0005-0000-0000-000002370000}"/>
    <cellStyle name="Millares 6 7 2 3 4 2" xfId="30541" xr:uid="{62EA7971-96D5-4A31-8091-C3D916239681}"/>
    <cellStyle name="Millares 6 7 2 3 5" xfId="21789" xr:uid="{3A31966A-EE82-4AC7-9A25-CA1642C0D8B6}"/>
    <cellStyle name="Millares 6 7 2 4" xfId="5376" xr:uid="{00000000-0005-0000-0000-000003370000}"/>
    <cellStyle name="Millares 6 7 2 4 2" xfId="9753" xr:uid="{00000000-0005-0000-0000-000004370000}"/>
    <cellStyle name="Millares 6 7 2 4 2 2" xfId="18506" xr:uid="{00000000-0005-0000-0000-000005370000}"/>
    <cellStyle name="Millares 6 7 2 4 2 2 2" xfId="36011" xr:uid="{9C98124A-F0C4-40DC-BB5E-1AD458890800}"/>
    <cellStyle name="Millares 6 7 2 4 2 3" xfId="27259" xr:uid="{0550D6A6-2F11-41EF-A8BD-1E80B8CAFE9F}"/>
    <cellStyle name="Millares 6 7 2 4 3" xfId="14130" xr:uid="{00000000-0005-0000-0000-000006370000}"/>
    <cellStyle name="Millares 6 7 2 4 3 2" xfId="31635" xr:uid="{32493339-BDE6-41B3-ABB2-5BABE85FD334}"/>
    <cellStyle name="Millares 6 7 2 4 4" xfId="22883" xr:uid="{EEF347E7-3006-4F2A-82D3-20A6BD5579A3}"/>
    <cellStyle name="Millares 6 7 2 5" xfId="7565" xr:uid="{00000000-0005-0000-0000-000007370000}"/>
    <cellStyle name="Millares 6 7 2 5 2" xfId="16318" xr:uid="{00000000-0005-0000-0000-000008370000}"/>
    <cellStyle name="Millares 6 7 2 5 2 2" xfId="33823" xr:uid="{60D6F4EA-C1FC-4272-8CE0-9D091007C47F}"/>
    <cellStyle name="Millares 6 7 2 5 3" xfId="25071" xr:uid="{81217572-16D7-4FFA-B87C-91B4761EE70A}"/>
    <cellStyle name="Millares 6 7 2 6" xfId="11942" xr:uid="{00000000-0005-0000-0000-000009370000}"/>
    <cellStyle name="Millares 6 7 2 6 2" xfId="29447" xr:uid="{B3A30AEE-A625-476D-B9C3-A23E833383B6}"/>
    <cellStyle name="Millares 6 7 2 7" xfId="20695" xr:uid="{977CEED8-3B05-4F71-A2DB-6DCA84BF45CC}"/>
    <cellStyle name="Millares 6 7 3" xfId="3459" xr:uid="{00000000-0005-0000-0000-00000A370000}"/>
    <cellStyle name="Millares 6 7 3 2" xfId="4555" xr:uid="{00000000-0005-0000-0000-00000B370000}"/>
    <cellStyle name="Millares 6 7 3 2 2" xfId="6744" xr:uid="{00000000-0005-0000-0000-00000C370000}"/>
    <cellStyle name="Millares 6 7 3 2 2 2" xfId="11121" xr:uid="{00000000-0005-0000-0000-00000D370000}"/>
    <cellStyle name="Millares 6 7 3 2 2 2 2" xfId="19874" xr:uid="{00000000-0005-0000-0000-00000E370000}"/>
    <cellStyle name="Millares 6 7 3 2 2 2 2 2" xfId="37379" xr:uid="{E2E2AC0B-433C-418C-B37C-EB1FC4AEFDB3}"/>
    <cellStyle name="Millares 6 7 3 2 2 2 3" xfId="28627" xr:uid="{36B53D66-21F7-4E33-8AF5-031868B42182}"/>
    <cellStyle name="Millares 6 7 3 2 2 3" xfId="15498" xr:uid="{00000000-0005-0000-0000-00000F370000}"/>
    <cellStyle name="Millares 6 7 3 2 2 3 2" xfId="33003" xr:uid="{C9EF1F95-1591-488B-885C-254B1EF4FD8F}"/>
    <cellStyle name="Millares 6 7 3 2 2 4" xfId="24251" xr:uid="{D31EA77E-8D38-49BA-B76F-39BA0703C3A2}"/>
    <cellStyle name="Millares 6 7 3 2 3" xfId="8933" xr:uid="{00000000-0005-0000-0000-000010370000}"/>
    <cellStyle name="Millares 6 7 3 2 3 2" xfId="17686" xr:uid="{00000000-0005-0000-0000-000011370000}"/>
    <cellStyle name="Millares 6 7 3 2 3 2 2" xfId="35191" xr:uid="{DFD56742-ECE9-4901-9A9D-94B849BB4E20}"/>
    <cellStyle name="Millares 6 7 3 2 3 3" xfId="26439" xr:uid="{9604847A-8D4E-4E41-9C63-3768132F194E}"/>
    <cellStyle name="Millares 6 7 3 2 4" xfId="13310" xr:uid="{00000000-0005-0000-0000-000012370000}"/>
    <cellStyle name="Millares 6 7 3 2 4 2" xfId="30815" xr:uid="{3AFBC0F5-4120-415B-B3CA-6637478955AA}"/>
    <cellStyle name="Millares 6 7 3 2 5" xfId="22063" xr:uid="{645E27C3-071C-428E-8005-ECDD56EB23C0}"/>
    <cellStyle name="Millares 6 7 3 3" xfId="5650" xr:uid="{00000000-0005-0000-0000-000013370000}"/>
    <cellStyle name="Millares 6 7 3 3 2" xfId="10027" xr:uid="{00000000-0005-0000-0000-000014370000}"/>
    <cellStyle name="Millares 6 7 3 3 2 2" xfId="18780" xr:uid="{00000000-0005-0000-0000-000015370000}"/>
    <cellStyle name="Millares 6 7 3 3 2 2 2" xfId="36285" xr:uid="{8BC465DE-D5B7-4748-81EE-8D7DF73437F3}"/>
    <cellStyle name="Millares 6 7 3 3 2 3" xfId="27533" xr:uid="{A22AF063-BD14-4A0B-94BF-299438AB9395}"/>
    <cellStyle name="Millares 6 7 3 3 3" xfId="14404" xr:uid="{00000000-0005-0000-0000-000016370000}"/>
    <cellStyle name="Millares 6 7 3 3 3 2" xfId="31909" xr:uid="{5E76BDDA-96A6-42B7-8A89-B576876F8702}"/>
    <cellStyle name="Millares 6 7 3 3 4" xfId="23157" xr:uid="{AD611BFB-A440-4F64-9E31-B2A6C2067236}"/>
    <cellStyle name="Millares 6 7 3 4" xfId="7839" xr:uid="{00000000-0005-0000-0000-000017370000}"/>
    <cellStyle name="Millares 6 7 3 4 2" xfId="16592" xr:uid="{00000000-0005-0000-0000-000018370000}"/>
    <cellStyle name="Millares 6 7 3 4 2 2" xfId="34097" xr:uid="{9718DE0E-7808-42E5-90BA-8087037F2D11}"/>
    <cellStyle name="Millares 6 7 3 4 3" xfId="25345" xr:uid="{7AB2FA10-48B1-41D1-969A-1889C50D474D}"/>
    <cellStyle name="Millares 6 7 3 5" xfId="12216" xr:uid="{00000000-0005-0000-0000-000019370000}"/>
    <cellStyle name="Millares 6 7 3 5 2" xfId="29721" xr:uid="{ABC42E3C-FB56-4441-8A8B-26D7C3F0F90A}"/>
    <cellStyle name="Millares 6 7 3 6" xfId="20969" xr:uid="{6AE422B3-223C-4546-B36B-6F91EA699D06}"/>
    <cellStyle name="Millares 6 7 4" xfId="4007" xr:uid="{00000000-0005-0000-0000-00001A370000}"/>
    <cellStyle name="Millares 6 7 4 2" xfId="6196" xr:uid="{00000000-0005-0000-0000-00001B370000}"/>
    <cellStyle name="Millares 6 7 4 2 2" xfId="10573" xr:uid="{00000000-0005-0000-0000-00001C370000}"/>
    <cellStyle name="Millares 6 7 4 2 2 2" xfId="19326" xr:uid="{00000000-0005-0000-0000-00001D370000}"/>
    <cellStyle name="Millares 6 7 4 2 2 2 2" xfId="36831" xr:uid="{BD51D583-17CF-4FCE-95B1-DC4FAE5C2D76}"/>
    <cellStyle name="Millares 6 7 4 2 2 3" xfId="28079" xr:uid="{AC00F92C-FA02-49F1-B88A-10E8A4538FDA}"/>
    <cellStyle name="Millares 6 7 4 2 3" xfId="14950" xr:uid="{00000000-0005-0000-0000-00001E370000}"/>
    <cellStyle name="Millares 6 7 4 2 3 2" xfId="32455" xr:uid="{07DEBD2C-3AC8-410B-A5B9-EE00EC4E7ED2}"/>
    <cellStyle name="Millares 6 7 4 2 4" xfId="23703" xr:uid="{C7C59D74-7780-4A27-8DF9-2DB221361227}"/>
    <cellStyle name="Millares 6 7 4 3" xfId="8385" xr:uid="{00000000-0005-0000-0000-00001F370000}"/>
    <cellStyle name="Millares 6 7 4 3 2" xfId="17138" xr:uid="{00000000-0005-0000-0000-000020370000}"/>
    <cellStyle name="Millares 6 7 4 3 2 2" xfId="34643" xr:uid="{84FAFE59-8177-4D6A-9588-A01A8DF46AAF}"/>
    <cellStyle name="Millares 6 7 4 3 3" xfId="25891" xr:uid="{32495584-9AF2-4B7F-AF23-DCCCC437E2CE}"/>
    <cellStyle name="Millares 6 7 4 4" xfId="12762" xr:uid="{00000000-0005-0000-0000-000021370000}"/>
    <cellStyle name="Millares 6 7 4 4 2" xfId="30267" xr:uid="{7A41BE4F-F439-400E-8FD0-7140025A491F}"/>
    <cellStyle name="Millares 6 7 4 5" xfId="21515" xr:uid="{BA0332FC-5EC0-472E-8201-86F28933697E}"/>
    <cellStyle name="Millares 6 7 5" xfId="5102" xr:uid="{00000000-0005-0000-0000-000022370000}"/>
    <cellStyle name="Millares 6 7 5 2" xfId="9479" xr:uid="{00000000-0005-0000-0000-000023370000}"/>
    <cellStyle name="Millares 6 7 5 2 2" xfId="18232" xr:uid="{00000000-0005-0000-0000-000024370000}"/>
    <cellStyle name="Millares 6 7 5 2 2 2" xfId="35737" xr:uid="{8783C464-9FB8-4D0F-BCF8-F065BA3A01FB}"/>
    <cellStyle name="Millares 6 7 5 2 3" xfId="26985" xr:uid="{5A507B9A-D1BF-4B5D-9183-D168F82C55B4}"/>
    <cellStyle name="Millares 6 7 5 3" xfId="13856" xr:uid="{00000000-0005-0000-0000-000025370000}"/>
    <cellStyle name="Millares 6 7 5 3 2" xfId="31361" xr:uid="{22D20535-A4E6-4BA5-91DE-38E3BED81E17}"/>
    <cellStyle name="Millares 6 7 5 4" xfId="22609" xr:uid="{2CBEE89B-188F-42C5-A408-B6FCAA0EDF5B}"/>
    <cellStyle name="Millares 6 7 6" xfId="7291" xr:uid="{00000000-0005-0000-0000-000026370000}"/>
    <cellStyle name="Millares 6 7 6 2" xfId="16044" xr:uid="{00000000-0005-0000-0000-000027370000}"/>
    <cellStyle name="Millares 6 7 6 2 2" xfId="33549" xr:uid="{15A9BEAC-9FE6-4F66-B900-D58F31CDDFBE}"/>
    <cellStyle name="Millares 6 7 6 3" xfId="24797" xr:uid="{AD2F4F54-CB0F-4D00-BEB7-856D297C420D}"/>
    <cellStyle name="Millares 6 7 7" xfId="11668" xr:uid="{00000000-0005-0000-0000-000028370000}"/>
    <cellStyle name="Millares 6 7 7 2" xfId="29173" xr:uid="{007AD4B1-AF29-4A8D-B28F-1E113C88E4D8}"/>
    <cellStyle name="Millares 6 7 8" xfId="20421" xr:uid="{2BDE35AA-6B31-457A-9049-51CEAE03AB40}"/>
    <cellStyle name="Millares 6 8" xfId="3130" xr:uid="{00000000-0005-0000-0000-000029370000}"/>
    <cellStyle name="Millares 6 8 2" xfId="3684" xr:uid="{00000000-0005-0000-0000-00002A370000}"/>
    <cellStyle name="Millares 6 8 2 2" xfId="4780" xr:uid="{00000000-0005-0000-0000-00002B370000}"/>
    <cellStyle name="Millares 6 8 2 2 2" xfId="6969" xr:uid="{00000000-0005-0000-0000-00002C370000}"/>
    <cellStyle name="Millares 6 8 2 2 2 2" xfId="11346" xr:uid="{00000000-0005-0000-0000-00002D370000}"/>
    <cellStyle name="Millares 6 8 2 2 2 2 2" xfId="20099" xr:uid="{00000000-0005-0000-0000-00002E370000}"/>
    <cellStyle name="Millares 6 8 2 2 2 2 2 2" xfId="37604" xr:uid="{EDD0F9C1-1A61-4696-A386-9092EF4AD869}"/>
    <cellStyle name="Millares 6 8 2 2 2 2 3" xfId="28852" xr:uid="{54488053-54FB-4D35-A1C1-A25296DF69EA}"/>
    <cellStyle name="Millares 6 8 2 2 2 3" xfId="15723" xr:uid="{00000000-0005-0000-0000-00002F370000}"/>
    <cellStyle name="Millares 6 8 2 2 2 3 2" xfId="33228" xr:uid="{6154566E-2935-426A-B8F5-2822DF2AC522}"/>
    <cellStyle name="Millares 6 8 2 2 2 4" xfId="24476" xr:uid="{690BC087-AF97-4989-BA9B-5115769C3202}"/>
    <cellStyle name="Millares 6 8 2 2 3" xfId="9158" xr:uid="{00000000-0005-0000-0000-000030370000}"/>
    <cellStyle name="Millares 6 8 2 2 3 2" xfId="17911" xr:uid="{00000000-0005-0000-0000-000031370000}"/>
    <cellStyle name="Millares 6 8 2 2 3 2 2" xfId="35416" xr:uid="{1A7AFC2A-AF92-46CB-875A-7E8F3EFEBAF1}"/>
    <cellStyle name="Millares 6 8 2 2 3 3" xfId="26664" xr:uid="{4479A2C9-4ECE-4B73-A3C0-49619DEA909F}"/>
    <cellStyle name="Millares 6 8 2 2 4" xfId="13535" xr:uid="{00000000-0005-0000-0000-000032370000}"/>
    <cellStyle name="Millares 6 8 2 2 4 2" xfId="31040" xr:uid="{9E313856-8BBE-40A8-9578-F6386470C9BF}"/>
    <cellStyle name="Millares 6 8 2 2 5" xfId="22288" xr:uid="{680FB7BB-BAB5-46FD-AD6C-AFDD41DC9DDB}"/>
    <cellStyle name="Millares 6 8 2 3" xfId="5875" xr:uid="{00000000-0005-0000-0000-000033370000}"/>
    <cellStyle name="Millares 6 8 2 3 2" xfId="10252" xr:uid="{00000000-0005-0000-0000-000034370000}"/>
    <cellStyle name="Millares 6 8 2 3 2 2" xfId="19005" xr:uid="{00000000-0005-0000-0000-000035370000}"/>
    <cellStyle name="Millares 6 8 2 3 2 2 2" xfId="36510" xr:uid="{BE453274-745E-4AEE-9549-C5134F880FE3}"/>
    <cellStyle name="Millares 6 8 2 3 2 3" xfId="27758" xr:uid="{77417C96-40F1-4FA9-AA4D-EECF7C13F48D}"/>
    <cellStyle name="Millares 6 8 2 3 3" xfId="14629" xr:uid="{00000000-0005-0000-0000-000036370000}"/>
    <cellStyle name="Millares 6 8 2 3 3 2" xfId="32134" xr:uid="{B7B1287F-334E-4100-870C-026B2BC33007}"/>
    <cellStyle name="Millares 6 8 2 3 4" xfId="23382" xr:uid="{43958B58-8B32-4147-8B9A-94E160511B6D}"/>
    <cellStyle name="Millares 6 8 2 4" xfId="8064" xr:uid="{00000000-0005-0000-0000-000037370000}"/>
    <cellStyle name="Millares 6 8 2 4 2" xfId="16817" xr:uid="{00000000-0005-0000-0000-000038370000}"/>
    <cellStyle name="Millares 6 8 2 4 2 2" xfId="34322" xr:uid="{31D969BE-66CC-4481-A81F-6F50597AE3CF}"/>
    <cellStyle name="Millares 6 8 2 4 3" xfId="25570" xr:uid="{925AB82F-D806-4768-AA64-CA9344BB6714}"/>
    <cellStyle name="Millares 6 8 2 5" xfId="12441" xr:uid="{00000000-0005-0000-0000-000039370000}"/>
    <cellStyle name="Millares 6 8 2 5 2" xfId="29946" xr:uid="{3A854092-0BB5-4FD6-8ED6-A53CB1FB1416}"/>
    <cellStyle name="Millares 6 8 2 6" xfId="21194" xr:uid="{6BEEF612-C346-4302-9755-CF85B2E79C9C}"/>
    <cellStyle name="Millares 6 8 3" xfId="4232" xr:uid="{00000000-0005-0000-0000-00003A370000}"/>
    <cellStyle name="Millares 6 8 3 2" xfId="6421" xr:uid="{00000000-0005-0000-0000-00003B370000}"/>
    <cellStyle name="Millares 6 8 3 2 2" xfId="10798" xr:uid="{00000000-0005-0000-0000-00003C370000}"/>
    <cellStyle name="Millares 6 8 3 2 2 2" xfId="19551" xr:uid="{00000000-0005-0000-0000-00003D370000}"/>
    <cellStyle name="Millares 6 8 3 2 2 2 2" xfId="37056" xr:uid="{FBF08CB6-88AD-43FB-9C6C-D1D100170DA5}"/>
    <cellStyle name="Millares 6 8 3 2 2 3" xfId="28304" xr:uid="{A90D07D9-D5AD-454F-9C93-8C5D87A1C5D3}"/>
    <cellStyle name="Millares 6 8 3 2 3" xfId="15175" xr:uid="{00000000-0005-0000-0000-00003E370000}"/>
    <cellStyle name="Millares 6 8 3 2 3 2" xfId="32680" xr:uid="{D951CB15-33FC-45C9-817E-2331F6E7E4A3}"/>
    <cellStyle name="Millares 6 8 3 2 4" xfId="23928" xr:uid="{69A24D86-1061-4576-A583-F002A053CCAC}"/>
    <cellStyle name="Millares 6 8 3 3" xfId="8610" xr:uid="{00000000-0005-0000-0000-00003F370000}"/>
    <cellStyle name="Millares 6 8 3 3 2" xfId="17363" xr:uid="{00000000-0005-0000-0000-000040370000}"/>
    <cellStyle name="Millares 6 8 3 3 2 2" xfId="34868" xr:uid="{F7FD3806-6D95-4EEF-8899-ABF47BBAD7A8}"/>
    <cellStyle name="Millares 6 8 3 3 3" xfId="26116" xr:uid="{64891AA7-5B5F-429B-801A-CB4C24B0F674}"/>
    <cellStyle name="Millares 6 8 3 4" xfId="12987" xr:uid="{00000000-0005-0000-0000-000041370000}"/>
    <cellStyle name="Millares 6 8 3 4 2" xfId="30492" xr:uid="{7AFE968B-D816-4C82-B24E-96FFDCC07C15}"/>
    <cellStyle name="Millares 6 8 3 5" xfId="21740" xr:uid="{6526FFC3-8379-4CED-83D4-6FA81652C552}"/>
    <cellStyle name="Millares 6 8 4" xfId="5327" xr:uid="{00000000-0005-0000-0000-000042370000}"/>
    <cellStyle name="Millares 6 8 4 2" xfId="9704" xr:uid="{00000000-0005-0000-0000-000043370000}"/>
    <cellStyle name="Millares 6 8 4 2 2" xfId="18457" xr:uid="{00000000-0005-0000-0000-000044370000}"/>
    <cellStyle name="Millares 6 8 4 2 2 2" xfId="35962" xr:uid="{81AFA56E-DAF5-468F-A485-A0D45C84DD2F}"/>
    <cellStyle name="Millares 6 8 4 2 3" xfId="27210" xr:uid="{A722883F-9793-4E62-BF8E-C6A09DD90F5F}"/>
    <cellStyle name="Millares 6 8 4 3" xfId="14081" xr:uid="{00000000-0005-0000-0000-000045370000}"/>
    <cellStyle name="Millares 6 8 4 3 2" xfId="31586" xr:uid="{89E99EC0-5DB3-4879-B931-4D810846885E}"/>
    <cellStyle name="Millares 6 8 4 4" xfId="22834" xr:uid="{960D1F50-E525-493A-90CA-33A860265E02}"/>
    <cellStyle name="Millares 6 8 5" xfId="7516" xr:uid="{00000000-0005-0000-0000-000046370000}"/>
    <cellStyle name="Millares 6 8 5 2" xfId="16269" xr:uid="{00000000-0005-0000-0000-000047370000}"/>
    <cellStyle name="Millares 6 8 5 2 2" xfId="33774" xr:uid="{1DFA9FAD-568A-4035-80CC-C6CD133D9E8E}"/>
    <cellStyle name="Millares 6 8 5 3" xfId="25022" xr:uid="{1395F60F-3B8B-4152-8FCF-B4E2F3B1C4AD}"/>
    <cellStyle name="Millares 6 8 6" xfId="11893" xr:uid="{00000000-0005-0000-0000-000048370000}"/>
    <cellStyle name="Millares 6 8 6 2" xfId="29398" xr:uid="{E313F3E0-4CC4-4C35-A8BC-2E50E3BC678E}"/>
    <cellStyle name="Millares 6 8 7" xfId="20646" xr:uid="{0489E803-2FD1-40FA-90C4-E2433453DA21}"/>
    <cellStyle name="Millares 6 9" xfId="3409" xr:uid="{00000000-0005-0000-0000-000049370000}"/>
    <cellStyle name="Millares 6 9 2" xfId="4506" xr:uid="{00000000-0005-0000-0000-00004A370000}"/>
    <cellStyle name="Millares 6 9 2 2" xfId="6695" xr:uid="{00000000-0005-0000-0000-00004B370000}"/>
    <cellStyle name="Millares 6 9 2 2 2" xfId="11072" xr:uid="{00000000-0005-0000-0000-00004C370000}"/>
    <cellStyle name="Millares 6 9 2 2 2 2" xfId="19825" xr:uid="{00000000-0005-0000-0000-00004D370000}"/>
    <cellStyle name="Millares 6 9 2 2 2 2 2" xfId="37330" xr:uid="{F4BE2F1C-9253-46FA-B6FB-371C77DE8C80}"/>
    <cellStyle name="Millares 6 9 2 2 2 3" xfId="28578" xr:uid="{28C5591D-EAD4-4884-8A22-877601EFBC71}"/>
    <cellStyle name="Millares 6 9 2 2 3" xfId="15449" xr:uid="{00000000-0005-0000-0000-00004E370000}"/>
    <cellStyle name="Millares 6 9 2 2 3 2" xfId="32954" xr:uid="{2D81FB12-87FC-47D1-834E-195149B55CD1}"/>
    <cellStyle name="Millares 6 9 2 2 4" xfId="24202" xr:uid="{91076A21-3DF9-44FD-8844-705C33A5B8B9}"/>
    <cellStyle name="Millares 6 9 2 3" xfId="8884" xr:uid="{00000000-0005-0000-0000-00004F370000}"/>
    <cellStyle name="Millares 6 9 2 3 2" xfId="17637" xr:uid="{00000000-0005-0000-0000-000050370000}"/>
    <cellStyle name="Millares 6 9 2 3 2 2" xfId="35142" xr:uid="{E9F4FC71-B574-42C7-B8AA-6922753FEA46}"/>
    <cellStyle name="Millares 6 9 2 3 3" xfId="26390" xr:uid="{093F3980-7279-4BCB-AF4E-8C23B397B156}"/>
    <cellStyle name="Millares 6 9 2 4" xfId="13261" xr:uid="{00000000-0005-0000-0000-000051370000}"/>
    <cellStyle name="Millares 6 9 2 4 2" xfId="30766" xr:uid="{C9EE1401-C461-499E-96BD-079B8F3A5700}"/>
    <cellStyle name="Millares 6 9 2 5" xfId="22014" xr:uid="{581A6949-5DE6-4AA9-96E5-960CFA7CFE80}"/>
    <cellStyle name="Millares 6 9 3" xfId="5601" xr:uid="{00000000-0005-0000-0000-000052370000}"/>
    <cellStyle name="Millares 6 9 3 2" xfId="9978" xr:uid="{00000000-0005-0000-0000-000053370000}"/>
    <cellStyle name="Millares 6 9 3 2 2" xfId="18731" xr:uid="{00000000-0005-0000-0000-000054370000}"/>
    <cellStyle name="Millares 6 9 3 2 2 2" xfId="36236" xr:uid="{F0FBFCAA-B77D-4334-A276-2B1D6578CCDA}"/>
    <cellStyle name="Millares 6 9 3 2 3" xfId="27484" xr:uid="{FF0ABB4A-094A-46B7-B389-6DC0A41A567D}"/>
    <cellStyle name="Millares 6 9 3 3" xfId="14355" xr:uid="{00000000-0005-0000-0000-000055370000}"/>
    <cellStyle name="Millares 6 9 3 3 2" xfId="31860" xr:uid="{A4AD3337-4B5F-4E3B-9F75-3B86F4F5FB34}"/>
    <cellStyle name="Millares 6 9 3 4" xfId="23108" xr:uid="{96BDEC28-D9A8-4790-8F29-B2E51CAB2755}"/>
    <cellStyle name="Millares 6 9 4" xfId="7790" xr:uid="{00000000-0005-0000-0000-000056370000}"/>
    <cellStyle name="Millares 6 9 4 2" xfId="16543" xr:uid="{00000000-0005-0000-0000-000057370000}"/>
    <cellStyle name="Millares 6 9 4 2 2" xfId="34048" xr:uid="{431A2308-61F1-41E2-9E80-969886AA68B6}"/>
    <cellStyle name="Millares 6 9 4 3" xfId="25296" xr:uid="{FCA67126-4D92-4CD9-BC36-85BAD1196371}"/>
    <cellStyle name="Millares 6 9 5" xfId="12167" xr:uid="{00000000-0005-0000-0000-000058370000}"/>
    <cellStyle name="Millares 6 9 5 2" xfId="29672" xr:uid="{CC421B5F-488D-4C6A-926F-9BCEB0AE2615}"/>
    <cellStyle name="Millares 6 9 6" xfId="20920" xr:uid="{134A5B27-6A69-4953-9E75-7217724A6606}"/>
    <cellStyle name="Millares 7" xfId="240" xr:uid="{00000000-0005-0000-0000-000059370000}"/>
    <cellStyle name="Millares 7 10" xfId="7248" xr:uid="{00000000-0005-0000-0000-00005A370000}"/>
    <cellStyle name="Millares 7 10 2" xfId="16001" xr:uid="{00000000-0005-0000-0000-00005B370000}"/>
    <cellStyle name="Millares 7 10 2 2" xfId="33506" xr:uid="{780EE943-C2D5-48D6-B73C-9EDA9992807A}"/>
    <cellStyle name="Millares 7 10 3" xfId="24754" xr:uid="{833D840A-EED1-4BA0-96C2-989F921F1569}"/>
    <cellStyle name="Millares 7 11" xfId="11625" xr:uid="{00000000-0005-0000-0000-00005C370000}"/>
    <cellStyle name="Millares 7 11 2" xfId="29130" xr:uid="{AFC34768-A8CC-4B6F-B85E-EA9902B13B2E}"/>
    <cellStyle name="Millares 7 12" xfId="20378" xr:uid="{20308975-F5FE-4EE6-972A-1B4CA31CBEFB}"/>
    <cellStyle name="Millares 7 2" xfId="241" xr:uid="{00000000-0005-0000-0000-00005D370000}"/>
    <cellStyle name="Millares 7 2 10" xfId="11626" xr:uid="{00000000-0005-0000-0000-00005E370000}"/>
    <cellStyle name="Millares 7 2 10 2" xfId="29131" xr:uid="{A2295AA8-C255-4077-8038-371A880C038A}"/>
    <cellStyle name="Millares 7 2 11" xfId="20379" xr:uid="{8BA35F59-9092-4E2D-8C02-8BC32CC4BB06}"/>
    <cellStyle name="Millares 7 2 2" xfId="2965" xr:uid="{00000000-0005-0000-0000-00005F370000}"/>
    <cellStyle name="Millares 7 2 2 2" xfId="3077" xr:uid="{00000000-0005-0000-0000-000060370000}"/>
    <cellStyle name="Millares 7 2 2 2 2" xfId="3353" xr:uid="{00000000-0005-0000-0000-000061370000}"/>
    <cellStyle name="Millares 7 2 2 2 2 2" xfId="3906" xr:uid="{00000000-0005-0000-0000-000062370000}"/>
    <cellStyle name="Millares 7 2 2 2 2 2 2" xfId="5002" xr:uid="{00000000-0005-0000-0000-000063370000}"/>
    <cellStyle name="Millares 7 2 2 2 2 2 2 2" xfId="7191" xr:uid="{00000000-0005-0000-0000-000064370000}"/>
    <cellStyle name="Millares 7 2 2 2 2 2 2 2 2" xfId="11568" xr:uid="{00000000-0005-0000-0000-000065370000}"/>
    <cellStyle name="Millares 7 2 2 2 2 2 2 2 2 2" xfId="20321" xr:uid="{00000000-0005-0000-0000-000066370000}"/>
    <cellStyle name="Millares 7 2 2 2 2 2 2 2 2 2 2" xfId="37826" xr:uid="{3F4746E2-7C0E-494E-A51C-1B0ED5F7B204}"/>
    <cellStyle name="Millares 7 2 2 2 2 2 2 2 2 3" xfId="29074" xr:uid="{644C1186-C75A-463A-ABBE-B2C1A573A36F}"/>
    <cellStyle name="Millares 7 2 2 2 2 2 2 2 3" xfId="15945" xr:uid="{00000000-0005-0000-0000-000067370000}"/>
    <cellStyle name="Millares 7 2 2 2 2 2 2 2 3 2" xfId="33450" xr:uid="{237B2EE9-9BE5-4AB4-A9B4-3D021E91109A}"/>
    <cellStyle name="Millares 7 2 2 2 2 2 2 2 4" xfId="24698" xr:uid="{6524955E-4ECA-4C08-826B-E46AC265A91B}"/>
    <cellStyle name="Millares 7 2 2 2 2 2 2 3" xfId="9380" xr:uid="{00000000-0005-0000-0000-000068370000}"/>
    <cellStyle name="Millares 7 2 2 2 2 2 2 3 2" xfId="18133" xr:uid="{00000000-0005-0000-0000-000069370000}"/>
    <cellStyle name="Millares 7 2 2 2 2 2 2 3 2 2" xfId="35638" xr:uid="{951C6CDC-513A-42A0-AF13-D00C66B6F802}"/>
    <cellStyle name="Millares 7 2 2 2 2 2 2 3 3" xfId="26886" xr:uid="{DBE8064A-00B5-45C9-BCEA-D386E706AF7A}"/>
    <cellStyle name="Millares 7 2 2 2 2 2 2 4" xfId="13757" xr:uid="{00000000-0005-0000-0000-00006A370000}"/>
    <cellStyle name="Millares 7 2 2 2 2 2 2 4 2" xfId="31262" xr:uid="{08F13CE6-52D0-46C2-AA6E-199CC46ABEFE}"/>
    <cellStyle name="Millares 7 2 2 2 2 2 2 5" xfId="22510" xr:uid="{ECCFE576-DFB1-4C1E-B12F-65CA996BA3D6}"/>
    <cellStyle name="Millares 7 2 2 2 2 2 3" xfId="6097" xr:uid="{00000000-0005-0000-0000-00006B370000}"/>
    <cellStyle name="Millares 7 2 2 2 2 2 3 2" xfId="10474" xr:uid="{00000000-0005-0000-0000-00006C370000}"/>
    <cellStyle name="Millares 7 2 2 2 2 2 3 2 2" xfId="19227" xr:uid="{00000000-0005-0000-0000-00006D370000}"/>
    <cellStyle name="Millares 7 2 2 2 2 2 3 2 2 2" xfId="36732" xr:uid="{248713DA-59C3-4D92-ADD8-94CA81EB8AA8}"/>
    <cellStyle name="Millares 7 2 2 2 2 2 3 2 3" xfId="27980" xr:uid="{D109CFC4-58B9-4656-8B71-1D4239638AD1}"/>
    <cellStyle name="Millares 7 2 2 2 2 2 3 3" xfId="14851" xr:uid="{00000000-0005-0000-0000-00006E370000}"/>
    <cellStyle name="Millares 7 2 2 2 2 2 3 3 2" xfId="32356" xr:uid="{70C052FA-5907-4B1A-8A3F-092FE911DAD3}"/>
    <cellStyle name="Millares 7 2 2 2 2 2 3 4" xfId="23604" xr:uid="{224CBC67-1359-42C8-9D86-1C1032981975}"/>
    <cellStyle name="Millares 7 2 2 2 2 2 4" xfId="8286" xr:uid="{00000000-0005-0000-0000-00006F370000}"/>
    <cellStyle name="Millares 7 2 2 2 2 2 4 2" xfId="17039" xr:uid="{00000000-0005-0000-0000-000070370000}"/>
    <cellStyle name="Millares 7 2 2 2 2 2 4 2 2" xfId="34544" xr:uid="{334A6640-171D-45A0-9DD7-962515BE81DD}"/>
    <cellStyle name="Millares 7 2 2 2 2 2 4 3" xfId="25792" xr:uid="{5DB5A6E2-5025-45AC-9807-FBE9D39112BA}"/>
    <cellStyle name="Millares 7 2 2 2 2 2 5" xfId="12663" xr:uid="{00000000-0005-0000-0000-000071370000}"/>
    <cellStyle name="Millares 7 2 2 2 2 2 5 2" xfId="30168" xr:uid="{2022B0D1-C670-4A89-9740-3DAC6BD9039D}"/>
    <cellStyle name="Millares 7 2 2 2 2 2 6" xfId="21416" xr:uid="{C7B211A4-8EE8-48CE-8ADA-9B61F0C31064}"/>
    <cellStyle name="Millares 7 2 2 2 2 3" xfId="4454" xr:uid="{00000000-0005-0000-0000-000072370000}"/>
    <cellStyle name="Millares 7 2 2 2 2 3 2" xfId="6643" xr:uid="{00000000-0005-0000-0000-000073370000}"/>
    <cellStyle name="Millares 7 2 2 2 2 3 2 2" xfId="11020" xr:uid="{00000000-0005-0000-0000-000074370000}"/>
    <cellStyle name="Millares 7 2 2 2 2 3 2 2 2" xfId="19773" xr:uid="{00000000-0005-0000-0000-000075370000}"/>
    <cellStyle name="Millares 7 2 2 2 2 3 2 2 2 2" xfId="37278" xr:uid="{17B86FEC-40BD-4633-8218-290273D3806F}"/>
    <cellStyle name="Millares 7 2 2 2 2 3 2 2 3" xfId="28526" xr:uid="{FF8CD971-00C7-44FB-8AD3-042A75D85F23}"/>
    <cellStyle name="Millares 7 2 2 2 2 3 2 3" xfId="15397" xr:uid="{00000000-0005-0000-0000-000076370000}"/>
    <cellStyle name="Millares 7 2 2 2 2 3 2 3 2" xfId="32902" xr:uid="{88C40456-5D59-4315-928B-963904534811}"/>
    <cellStyle name="Millares 7 2 2 2 2 3 2 4" xfId="24150" xr:uid="{E5A3E69D-546E-4CFD-B1FE-35F6CD5DD5DD}"/>
    <cellStyle name="Millares 7 2 2 2 2 3 3" xfId="8832" xr:uid="{00000000-0005-0000-0000-000077370000}"/>
    <cellStyle name="Millares 7 2 2 2 2 3 3 2" xfId="17585" xr:uid="{00000000-0005-0000-0000-000078370000}"/>
    <cellStyle name="Millares 7 2 2 2 2 3 3 2 2" xfId="35090" xr:uid="{BEBC08DB-9C9D-42C2-A2EA-96FD0C9D9622}"/>
    <cellStyle name="Millares 7 2 2 2 2 3 3 3" xfId="26338" xr:uid="{C87512CA-C11A-4D08-8965-D8F2DB8E67A4}"/>
    <cellStyle name="Millares 7 2 2 2 2 3 4" xfId="13209" xr:uid="{00000000-0005-0000-0000-000079370000}"/>
    <cellStyle name="Millares 7 2 2 2 2 3 4 2" xfId="30714" xr:uid="{4915829A-ED98-486D-9AB7-ED65DBE21F19}"/>
    <cellStyle name="Millares 7 2 2 2 2 3 5" xfId="21962" xr:uid="{8D680284-71E1-40CF-95BC-F22721B2FED8}"/>
    <cellStyle name="Millares 7 2 2 2 2 4" xfId="5549" xr:uid="{00000000-0005-0000-0000-00007A370000}"/>
    <cellStyle name="Millares 7 2 2 2 2 4 2" xfId="9926" xr:uid="{00000000-0005-0000-0000-00007B370000}"/>
    <cellStyle name="Millares 7 2 2 2 2 4 2 2" xfId="18679" xr:uid="{00000000-0005-0000-0000-00007C370000}"/>
    <cellStyle name="Millares 7 2 2 2 2 4 2 2 2" xfId="36184" xr:uid="{BAD492DB-C3B4-47C8-A171-8F53FEAC8614}"/>
    <cellStyle name="Millares 7 2 2 2 2 4 2 3" xfId="27432" xr:uid="{4059F12A-8975-4A25-9A76-68682856EC2A}"/>
    <cellStyle name="Millares 7 2 2 2 2 4 3" xfId="14303" xr:uid="{00000000-0005-0000-0000-00007D370000}"/>
    <cellStyle name="Millares 7 2 2 2 2 4 3 2" xfId="31808" xr:uid="{65C8B68A-79B8-48A2-8EE1-F1A4FB781954}"/>
    <cellStyle name="Millares 7 2 2 2 2 4 4" xfId="23056" xr:uid="{675D7BD8-AF06-4406-96F6-25A376FEBA16}"/>
    <cellStyle name="Millares 7 2 2 2 2 5" xfId="7738" xr:uid="{00000000-0005-0000-0000-00007E370000}"/>
    <cellStyle name="Millares 7 2 2 2 2 5 2" xfId="16491" xr:uid="{00000000-0005-0000-0000-00007F370000}"/>
    <cellStyle name="Millares 7 2 2 2 2 5 2 2" xfId="33996" xr:uid="{01A5E02E-D9C7-4705-86EC-77A7DD05381F}"/>
    <cellStyle name="Millares 7 2 2 2 2 5 3" xfId="25244" xr:uid="{78EE258C-55BA-44C5-A3AA-4E6AEBB84E2A}"/>
    <cellStyle name="Millares 7 2 2 2 2 6" xfId="12115" xr:uid="{00000000-0005-0000-0000-000080370000}"/>
    <cellStyle name="Millares 7 2 2 2 2 6 2" xfId="29620" xr:uid="{E26FE3ED-8875-40CC-A417-8375DD944277}"/>
    <cellStyle name="Millares 7 2 2 2 2 7" xfId="20868" xr:uid="{9E18361E-CAFF-4E50-A1DD-1901F21F2ACE}"/>
    <cellStyle name="Millares 7 2 2 2 3" xfId="3632" xr:uid="{00000000-0005-0000-0000-000081370000}"/>
    <cellStyle name="Millares 7 2 2 2 3 2" xfId="4728" xr:uid="{00000000-0005-0000-0000-000082370000}"/>
    <cellStyle name="Millares 7 2 2 2 3 2 2" xfId="6917" xr:uid="{00000000-0005-0000-0000-000083370000}"/>
    <cellStyle name="Millares 7 2 2 2 3 2 2 2" xfId="11294" xr:uid="{00000000-0005-0000-0000-000084370000}"/>
    <cellStyle name="Millares 7 2 2 2 3 2 2 2 2" xfId="20047" xr:uid="{00000000-0005-0000-0000-000085370000}"/>
    <cellStyle name="Millares 7 2 2 2 3 2 2 2 2 2" xfId="37552" xr:uid="{0F5CA233-EB23-4D44-A5D4-EDDB135333F6}"/>
    <cellStyle name="Millares 7 2 2 2 3 2 2 2 3" xfId="28800" xr:uid="{10F1A220-DBA7-41D5-B25B-7E91A0C24104}"/>
    <cellStyle name="Millares 7 2 2 2 3 2 2 3" xfId="15671" xr:uid="{00000000-0005-0000-0000-000086370000}"/>
    <cellStyle name="Millares 7 2 2 2 3 2 2 3 2" xfId="33176" xr:uid="{2C94A40F-DCEA-409A-982E-ECB681E3D2CE}"/>
    <cellStyle name="Millares 7 2 2 2 3 2 2 4" xfId="24424" xr:uid="{CB6B82E1-F3C6-4B9A-B086-46E2533150F2}"/>
    <cellStyle name="Millares 7 2 2 2 3 2 3" xfId="9106" xr:uid="{00000000-0005-0000-0000-000087370000}"/>
    <cellStyle name="Millares 7 2 2 2 3 2 3 2" xfId="17859" xr:uid="{00000000-0005-0000-0000-000088370000}"/>
    <cellStyle name="Millares 7 2 2 2 3 2 3 2 2" xfId="35364" xr:uid="{86FAF6D8-2FD9-4AE9-8FD6-86417F027C68}"/>
    <cellStyle name="Millares 7 2 2 2 3 2 3 3" xfId="26612" xr:uid="{A1E52BFB-C929-4D85-A2B0-7F733A85F4BA}"/>
    <cellStyle name="Millares 7 2 2 2 3 2 4" xfId="13483" xr:uid="{00000000-0005-0000-0000-000089370000}"/>
    <cellStyle name="Millares 7 2 2 2 3 2 4 2" xfId="30988" xr:uid="{3EEE342F-1F9C-4A4D-8AD0-26FAE1E62F8E}"/>
    <cellStyle name="Millares 7 2 2 2 3 2 5" xfId="22236" xr:uid="{D573B42E-F5A4-411A-B4E3-32FD77BD6DA5}"/>
    <cellStyle name="Millares 7 2 2 2 3 3" xfId="5823" xr:uid="{00000000-0005-0000-0000-00008A370000}"/>
    <cellStyle name="Millares 7 2 2 2 3 3 2" xfId="10200" xr:uid="{00000000-0005-0000-0000-00008B370000}"/>
    <cellStyle name="Millares 7 2 2 2 3 3 2 2" xfId="18953" xr:uid="{00000000-0005-0000-0000-00008C370000}"/>
    <cellStyle name="Millares 7 2 2 2 3 3 2 2 2" xfId="36458" xr:uid="{E2A2DFB3-9064-4EFC-8098-27D087C9B6C7}"/>
    <cellStyle name="Millares 7 2 2 2 3 3 2 3" xfId="27706" xr:uid="{CA8A2C94-4594-40AC-B6CD-8016668A5406}"/>
    <cellStyle name="Millares 7 2 2 2 3 3 3" xfId="14577" xr:uid="{00000000-0005-0000-0000-00008D370000}"/>
    <cellStyle name="Millares 7 2 2 2 3 3 3 2" xfId="32082" xr:uid="{25629E06-407C-476C-86D7-D05A760DED28}"/>
    <cellStyle name="Millares 7 2 2 2 3 3 4" xfId="23330" xr:uid="{002D181C-8ED7-4542-9932-28FA29C7588B}"/>
    <cellStyle name="Millares 7 2 2 2 3 4" xfId="8012" xr:uid="{00000000-0005-0000-0000-00008E370000}"/>
    <cellStyle name="Millares 7 2 2 2 3 4 2" xfId="16765" xr:uid="{00000000-0005-0000-0000-00008F370000}"/>
    <cellStyle name="Millares 7 2 2 2 3 4 2 2" xfId="34270" xr:uid="{98BE385E-A46C-4D0D-B4AE-AC2820F83B7D}"/>
    <cellStyle name="Millares 7 2 2 2 3 4 3" xfId="25518" xr:uid="{7CD8E67C-7878-46EE-B66D-F1600A251AAB}"/>
    <cellStyle name="Millares 7 2 2 2 3 5" xfId="12389" xr:uid="{00000000-0005-0000-0000-000090370000}"/>
    <cellStyle name="Millares 7 2 2 2 3 5 2" xfId="29894" xr:uid="{713ACEDE-C259-4460-92E6-1DAD7BA5BFF6}"/>
    <cellStyle name="Millares 7 2 2 2 3 6" xfId="21142" xr:uid="{1351CC7A-D42F-4EBF-9434-B4F5F63F70A5}"/>
    <cellStyle name="Millares 7 2 2 2 4" xfId="4180" xr:uid="{00000000-0005-0000-0000-000091370000}"/>
    <cellStyle name="Millares 7 2 2 2 4 2" xfId="6369" xr:uid="{00000000-0005-0000-0000-000092370000}"/>
    <cellStyle name="Millares 7 2 2 2 4 2 2" xfId="10746" xr:uid="{00000000-0005-0000-0000-000093370000}"/>
    <cellStyle name="Millares 7 2 2 2 4 2 2 2" xfId="19499" xr:uid="{00000000-0005-0000-0000-000094370000}"/>
    <cellStyle name="Millares 7 2 2 2 4 2 2 2 2" xfId="37004" xr:uid="{78E2FA50-0D53-4AC5-A60C-63E85ABB6699}"/>
    <cellStyle name="Millares 7 2 2 2 4 2 2 3" xfId="28252" xr:uid="{63946FDD-C55E-4FF1-868F-A6E96C3B9BD0}"/>
    <cellStyle name="Millares 7 2 2 2 4 2 3" xfId="15123" xr:uid="{00000000-0005-0000-0000-000095370000}"/>
    <cellStyle name="Millares 7 2 2 2 4 2 3 2" xfId="32628" xr:uid="{F18D65FB-F1F9-4732-BA90-23A3EBC468F3}"/>
    <cellStyle name="Millares 7 2 2 2 4 2 4" xfId="23876" xr:uid="{FCF7B36E-5B06-47AA-81EC-C34136881AB3}"/>
    <cellStyle name="Millares 7 2 2 2 4 3" xfId="8558" xr:uid="{00000000-0005-0000-0000-000096370000}"/>
    <cellStyle name="Millares 7 2 2 2 4 3 2" xfId="17311" xr:uid="{00000000-0005-0000-0000-000097370000}"/>
    <cellStyle name="Millares 7 2 2 2 4 3 2 2" xfId="34816" xr:uid="{BFAA73C2-6CF9-403B-B81A-00725842D966}"/>
    <cellStyle name="Millares 7 2 2 2 4 3 3" xfId="26064" xr:uid="{34C4A555-EB07-4500-AD2F-766928BDEB6D}"/>
    <cellStyle name="Millares 7 2 2 2 4 4" xfId="12935" xr:uid="{00000000-0005-0000-0000-000098370000}"/>
    <cellStyle name="Millares 7 2 2 2 4 4 2" xfId="30440" xr:uid="{56FE7069-14A8-4488-81C6-4B280A381221}"/>
    <cellStyle name="Millares 7 2 2 2 4 5" xfId="21688" xr:uid="{E6A56216-A56E-4FE4-B62F-8D058C9FCBAC}"/>
    <cellStyle name="Millares 7 2 2 2 5" xfId="5275" xr:uid="{00000000-0005-0000-0000-000099370000}"/>
    <cellStyle name="Millares 7 2 2 2 5 2" xfId="9652" xr:uid="{00000000-0005-0000-0000-00009A370000}"/>
    <cellStyle name="Millares 7 2 2 2 5 2 2" xfId="18405" xr:uid="{00000000-0005-0000-0000-00009B370000}"/>
    <cellStyle name="Millares 7 2 2 2 5 2 2 2" xfId="35910" xr:uid="{50C559F2-C48F-49C5-900B-BE6F9EDC21BE}"/>
    <cellStyle name="Millares 7 2 2 2 5 2 3" xfId="27158" xr:uid="{2CDD03B5-31CE-44ED-A489-AB9BE5F3CD17}"/>
    <cellStyle name="Millares 7 2 2 2 5 3" xfId="14029" xr:uid="{00000000-0005-0000-0000-00009C370000}"/>
    <cellStyle name="Millares 7 2 2 2 5 3 2" xfId="31534" xr:uid="{FFE69EB7-FB19-4D90-BAED-4D4BAD2B1559}"/>
    <cellStyle name="Millares 7 2 2 2 5 4" xfId="22782" xr:uid="{4F99F809-7E04-49DD-B7AC-22D3341443B5}"/>
    <cellStyle name="Millares 7 2 2 2 6" xfId="7464" xr:uid="{00000000-0005-0000-0000-00009D370000}"/>
    <cellStyle name="Millares 7 2 2 2 6 2" xfId="16217" xr:uid="{00000000-0005-0000-0000-00009E370000}"/>
    <cellStyle name="Millares 7 2 2 2 6 2 2" xfId="33722" xr:uid="{8F7A1288-CEA1-4BE5-9D1B-F321394EAB22}"/>
    <cellStyle name="Millares 7 2 2 2 6 3" xfId="24970" xr:uid="{E7BF7BCF-4043-4591-9BC9-7C4262DCBA90}"/>
    <cellStyle name="Millares 7 2 2 2 7" xfId="11841" xr:uid="{00000000-0005-0000-0000-00009F370000}"/>
    <cellStyle name="Millares 7 2 2 2 7 2" xfId="29346" xr:uid="{F5981D07-CD1F-4938-A50C-587ADAA3B6EE}"/>
    <cellStyle name="Millares 7 2 2 2 8" xfId="20594" xr:uid="{11AEF84F-5322-4485-BBAB-00932C2A39EB}"/>
    <cellStyle name="Millares 7 2 2 3" xfId="3241" xr:uid="{00000000-0005-0000-0000-0000A0370000}"/>
    <cellStyle name="Millares 7 2 2 3 2" xfId="3794" xr:uid="{00000000-0005-0000-0000-0000A1370000}"/>
    <cellStyle name="Millares 7 2 2 3 2 2" xfId="4890" xr:uid="{00000000-0005-0000-0000-0000A2370000}"/>
    <cellStyle name="Millares 7 2 2 3 2 2 2" xfId="7079" xr:uid="{00000000-0005-0000-0000-0000A3370000}"/>
    <cellStyle name="Millares 7 2 2 3 2 2 2 2" xfId="11456" xr:uid="{00000000-0005-0000-0000-0000A4370000}"/>
    <cellStyle name="Millares 7 2 2 3 2 2 2 2 2" xfId="20209" xr:uid="{00000000-0005-0000-0000-0000A5370000}"/>
    <cellStyle name="Millares 7 2 2 3 2 2 2 2 2 2" xfId="37714" xr:uid="{12B0DE9C-C00C-4A8E-B6A3-C54F45E45404}"/>
    <cellStyle name="Millares 7 2 2 3 2 2 2 2 3" xfId="28962" xr:uid="{B8845C7B-0E65-4CD3-80C6-CC104B14E0CA}"/>
    <cellStyle name="Millares 7 2 2 3 2 2 2 3" xfId="15833" xr:uid="{00000000-0005-0000-0000-0000A6370000}"/>
    <cellStyle name="Millares 7 2 2 3 2 2 2 3 2" xfId="33338" xr:uid="{B4396BC1-2535-412D-B4B9-DD1394DB2567}"/>
    <cellStyle name="Millares 7 2 2 3 2 2 2 4" xfId="24586" xr:uid="{65F7CD42-B50B-4158-8FF7-3CBB33439A0A}"/>
    <cellStyle name="Millares 7 2 2 3 2 2 3" xfId="9268" xr:uid="{00000000-0005-0000-0000-0000A7370000}"/>
    <cellStyle name="Millares 7 2 2 3 2 2 3 2" xfId="18021" xr:uid="{00000000-0005-0000-0000-0000A8370000}"/>
    <cellStyle name="Millares 7 2 2 3 2 2 3 2 2" xfId="35526" xr:uid="{F8BDC8A8-062D-44D0-B4ED-9BE8D79BF047}"/>
    <cellStyle name="Millares 7 2 2 3 2 2 3 3" xfId="26774" xr:uid="{024A978D-BE98-4CE1-AFAF-2049476DD681}"/>
    <cellStyle name="Millares 7 2 2 3 2 2 4" xfId="13645" xr:uid="{00000000-0005-0000-0000-0000A9370000}"/>
    <cellStyle name="Millares 7 2 2 3 2 2 4 2" xfId="31150" xr:uid="{A2F2CBF7-ACED-4C98-97A7-5798FAE5C54A}"/>
    <cellStyle name="Millares 7 2 2 3 2 2 5" xfId="22398" xr:uid="{3858988E-1BBB-4356-B5F3-2683B6C92BF8}"/>
    <cellStyle name="Millares 7 2 2 3 2 3" xfId="5985" xr:uid="{00000000-0005-0000-0000-0000AA370000}"/>
    <cellStyle name="Millares 7 2 2 3 2 3 2" xfId="10362" xr:uid="{00000000-0005-0000-0000-0000AB370000}"/>
    <cellStyle name="Millares 7 2 2 3 2 3 2 2" xfId="19115" xr:uid="{00000000-0005-0000-0000-0000AC370000}"/>
    <cellStyle name="Millares 7 2 2 3 2 3 2 2 2" xfId="36620" xr:uid="{EAD40F80-07AC-4E21-A732-FAE1266969B5}"/>
    <cellStyle name="Millares 7 2 2 3 2 3 2 3" xfId="27868" xr:uid="{366ED7E3-A6DB-4CDC-B8C3-81CF995DC5C1}"/>
    <cellStyle name="Millares 7 2 2 3 2 3 3" xfId="14739" xr:uid="{00000000-0005-0000-0000-0000AD370000}"/>
    <cellStyle name="Millares 7 2 2 3 2 3 3 2" xfId="32244" xr:uid="{58B876FD-8EC0-4B04-BCCA-D4C176509959}"/>
    <cellStyle name="Millares 7 2 2 3 2 3 4" xfId="23492" xr:uid="{17D57D2E-B3D9-49DF-8604-718CE253D198}"/>
    <cellStyle name="Millares 7 2 2 3 2 4" xfId="8174" xr:uid="{00000000-0005-0000-0000-0000AE370000}"/>
    <cellStyle name="Millares 7 2 2 3 2 4 2" xfId="16927" xr:uid="{00000000-0005-0000-0000-0000AF370000}"/>
    <cellStyle name="Millares 7 2 2 3 2 4 2 2" xfId="34432" xr:uid="{B6F0556A-09B4-4C16-96B9-3929F1A7344F}"/>
    <cellStyle name="Millares 7 2 2 3 2 4 3" xfId="25680" xr:uid="{5610A5CE-F3A6-4779-BA1E-FA39C5B8B003}"/>
    <cellStyle name="Millares 7 2 2 3 2 5" xfId="12551" xr:uid="{00000000-0005-0000-0000-0000B0370000}"/>
    <cellStyle name="Millares 7 2 2 3 2 5 2" xfId="30056" xr:uid="{3940F52C-88E7-4424-896B-7B1D19ABC6AE}"/>
    <cellStyle name="Millares 7 2 2 3 2 6" xfId="21304" xr:uid="{8A054739-08D2-4825-BBCB-E5DFCFB033C3}"/>
    <cellStyle name="Millares 7 2 2 3 3" xfId="4342" xr:uid="{00000000-0005-0000-0000-0000B1370000}"/>
    <cellStyle name="Millares 7 2 2 3 3 2" xfId="6531" xr:uid="{00000000-0005-0000-0000-0000B2370000}"/>
    <cellStyle name="Millares 7 2 2 3 3 2 2" xfId="10908" xr:uid="{00000000-0005-0000-0000-0000B3370000}"/>
    <cellStyle name="Millares 7 2 2 3 3 2 2 2" xfId="19661" xr:uid="{00000000-0005-0000-0000-0000B4370000}"/>
    <cellStyle name="Millares 7 2 2 3 3 2 2 2 2" xfId="37166" xr:uid="{E474D889-0E75-4C7A-B705-AFC672131DE9}"/>
    <cellStyle name="Millares 7 2 2 3 3 2 2 3" xfId="28414" xr:uid="{E063967F-3521-4CAA-AAE4-A0B2844A910F}"/>
    <cellStyle name="Millares 7 2 2 3 3 2 3" xfId="15285" xr:uid="{00000000-0005-0000-0000-0000B5370000}"/>
    <cellStyle name="Millares 7 2 2 3 3 2 3 2" xfId="32790" xr:uid="{449D4EA2-9C14-47BC-B8C7-ECBBB6704EB1}"/>
    <cellStyle name="Millares 7 2 2 3 3 2 4" xfId="24038" xr:uid="{8434E070-DF87-4A3C-BE9C-063296BA9689}"/>
    <cellStyle name="Millares 7 2 2 3 3 3" xfId="8720" xr:uid="{00000000-0005-0000-0000-0000B6370000}"/>
    <cellStyle name="Millares 7 2 2 3 3 3 2" xfId="17473" xr:uid="{00000000-0005-0000-0000-0000B7370000}"/>
    <cellStyle name="Millares 7 2 2 3 3 3 2 2" xfId="34978" xr:uid="{92A7194F-1562-45C0-8C03-0771BA78A252}"/>
    <cellStyle name="Millares 7 2 2 3 3 3 3" xfId="26226" xr:uid="{D5C7FCF0-0DEB-4CE3-9D3E-1C3DB6E7F8A7}"/>
    <cellStyle name="Millares 7 2 2 3 3 4" xfId="13097" xr:uid="{00000000-0005-0000-0000-0000B8370000}"/>
    <cellStyle name="Millares 7 2 2 3 3 4 2" xfId="30602" xr:uid="{0B2A4799-147E-4396-9C76-B5622EE76803}"/>
    <cellStyle name="Millares 7 2 2 3 3 5" xfId="21850" xr:uid="{AB392513-2988-4C45-A397-E4473DA19CE3}"/>
    <cellStyle name="Millares 7 2 2 3 4" xfId="5437" xr:uid="{00000000-0005-0000-0000-0000B9370000}"/>
    <cellStyle name="Millares 7 2 2 3 4 2" xfId="9814" xr:uid="{00000000-0005-0000-0000-0000BA370000}"/>
    <cellStyle name="Millares 7 2 2 3 4 2 2" xfId="18567" xr:uid="{00000000-0005-0000-0000-0000BB370000}"/>
    <cellStyle name="Millares 7 2 2 3 4 2 2 2" xfId="36072" xr:uid="{796908FA-EE99-4B71-8995-E069EC2639DC}"/>
    <cellStyle name="Millares 7 2 2 3 4 2 3" xfId="27320" xr:uid="{C2E21BCD-68B9-48B0-8140-1BD5F48EE8CB}"/>
    <cellStyle name="Millares 7 2 2 3 4 3" xfId="14191" xr:uid="{00000000-0005-0000-0000-0000BC370000}"/>
    <cellStyle name="Millares 7 2 2 3 4 3 2" xfId="31696" xr:uid="{3E25FB6B-F728-4EBB-94BC-35C2A3BFF326}"/>
    <cellStyle name="Millares 7 2 2 3 4 4" xfId="22944" xr:uid="{0F746D6A-7A1B-4938-85A8-F75CC9F59337}"/>
    <cellStyle name="Millares 7 2 2 3 5" xfId="7626" xr:uid="{00000000-0005-0000-0000-0000BD370000}"/>
    <cellStyle name="Millares 7 2 2 3 5 2" xfId="16379" xr:uid="{00000000-0005-0000-0000-0000BE370000}"/>
    <cellStyle name="Millares 7 2 2 3 5 2 2" xfId="33884" xr:uid="{3093B4E8-EA4B-4C20-9CE5-5159132467E0}"/>
    <cellStyle name="Millares 7 2 2 3 5 3" xfId="25132" xr:uid="{B503EBA5-9194-4768-BC70-A6540D2CE388}"/>
    <cellStyle name="Millares 7 2 2 3 6" xfId="12003" xr:uid="{00000000-0005-0000-0000-0000BF370000}"/>
    <cellStyle name="Millares 7 2 2 3 6 2" xfId="29508" xr:uid="{6A070B9C-5CD6-4A1A-B86B-8F8CE5B40742}"/>
    <cellStyle name="Millares 7 2 2 3 7" xfId="20756" xr:uid="{45EE962A-CE2A-40A7-95DF-82810FE8805D}"/>
    <cellStyle name="Millares 7 2 2 4" xfId="3520" xr:uid="{00000000-0005-0000-0000-0000C0370000}"/>
    <cellStyle name="Millares 7 2 2 4 2" xfId="4616" xr:uid="{00000000-0005-0000-0000-0000C1370000}"/>
    <cellStyle name="Millares 7 2 2 4 2 2" xfId="6805" xr:uid="{00000000-0005-0000-0000-0000C2370000}"/>
    <cellStyle name="Millares 7 2 2 4 2 2 2" xfId="11182" xr:uid="{00000000-0005-0000-0000-0000C3370000}"/>
    <cellStyle name="Millares 7 2 2 4 2 2 2 2" xfId="19935" xr:uid="{00000000-0005-0000-0000-0000C4370000}"/>
    <cellStyle name="Millares 7 2 2 4 2 2 2 2 2" xfId="37440" xr:uid="{C737D0A6-7902-4741-AF3F-7DE03C5E8347}"/>
    <cellStyle name="Millares 7 2 2 4 2 2 2 3" xfId="28688" xr:uid="{0190B233-26D6-469A-934A-9F651B18DF2E}"/>
    <cellStyle name="Millares 7 2 2 4 2 2 3" xfId="15559" xr:uid="{00000000-0005-0000-0000-0000C5370000}"/>
    <cellStyle name="Millares 7 2 2 4 2 2 3 2" xfId="33064" xr:uid="{D1567A12-2A54-4268-BDC5-834C14972B07}"/>
    <cellStyle name="Millares 7 2 2 4 2 2 4" xfId="24312" xr:uid="{199C7771-B5EA-4727-9CEA-6C3792E08AF5}"/>
    <cellStyle name="Millares 7 2 2 4 2 3" xfId="8994" xr:uid="{00000000-0005-0000-0000-0000C6370000}"/>
    <cellStyle name="Millares 7 2 2 4 2 3 2" xfId="17747" xr:uid="{00000000-0005-0000-0000-0000C7370000}"/>
    <cellStyle name="Millares 7 2 2 4 2 3 2 2" xfId="35252" xr:uid="{F7CC048B-3528-493E-89DC-DF5552BD516C}"/>
    <cellStyle name="Millares 7 2 2 4 2 3 3" xfId="26500" xr:uid="{A2D516B0-52D9-481E-ABB0-D120997AD694}"/>
    <cellStyle name="Millares 7 2 2 4 2 4" xfId="13371" xr:uid="{00000000-0005-0000-0000-0000C8370000}"/>
    <cellStyle name="Millares 7 2 2 4 2 4 2" xfId="30876" xr:uid="{E79E41C7-9D9F-4A58-94EB-D42CABBF862F}"/>
    <cellStyle name="Millares 7 2 2 4 2 5" xfId="22124" xr:uid="{E4EC7DA0-9772-4523-BD9E-3853E7FA8FB9}"/>
    <cellStyle name="Millares 7 2 2 4 3" xfId="5711" xr:uid="{00000000-0005-0000-0000-0000C9370000}"/>
    <cellStyle name="Millares 7 2 2 4 3 2" xfId="10088" xr:uid="{00000000-0005-0000-0000-0000CA370000}"/>
    <cellStyle name="Millares 7 2 2 4 3 2 2" xfId="18841" xr:uid="{00000000-0005-0000-0000-0000CB370000}"/>
    <cellStyle name="Millares 7 2 2 4 3 2 2 2" xfId="36346" xr:uid="{8CC1D577-4E96-4C4A-A03E-37217279004B}"/>
    <cellStyle name="Millares 7 2 2 4 3 2 3" xfId="27594" xr:uid="{5110F8B7-B59D-4605-A1D7-D7AA95968FB5}"/>
    <cellStyle name="Millares 7 2 2 4 3 3" xfId="14465" xr:uid="{00000000-0005-0000-0000-0000CC370000}"/>
    <cellStyle name="Millares 7 2 2 4 3 3 2" xfId="31970" xr:uid="{AF4A3C4A-B935-4E69-A23D-9CC1C44DE5F6}"/>
    <cellStyle name="Millares 7 2 2 4 3 4" xfId="23218" xr:uid="{50246DA3-1592-4C9A-9411-33F5788F851D}"/>
    <cellStyle name="Millares 7 2 2 4 4" xfId="7900" xr:uid="{00000000-0005-0000-0000-0000CD370000}"/>
    <cellStyle name="Millares 7 2 2 4 4 2" xfId="16653" xr:uid="{00000000-0005-0000-0000-0000CE370000}"/>
    <cellStyle name="Millares 7 2 2 4 4 2 2" xfId="34158" xr:uid="{A5042475-5E83-4A4D-9301-A2FF409B86E8}"/>
    <cellStyle name="Millares 7 2 2 4 4 3" xfId="25406" xr:uid="{1AE85477-EA33-4B2A-886E-2F70FD3BAAFA}"/>
    <cellStyle name="Millares 7 2 2 4 5" xfId="12277" xr:uid="{00000000-0005-0000-0000-0000CF370000}"/>
    <cellStyle name="Millares 7 2 2 4 5 2" xfId="29782" xr:uid="{E4BD0E3C-EB0F-4823-8272-ADB12502AEC4}"/>
    <cellStyle name="Millares 7 2 2 4 6" xfId="21030" xr:uid="{2799A9FC-D20B-41B2-B3E7-F0A3C35D5507}"/>
    <cellStyle name="Millares 7 2 2 5" xfId="4068" xr:uid="{00000000-0005-0000-0000-0000D0370000}"/>
    <cellStyle name="Millares 7 2 2 5 2" xfId="6257" xr:uid="{00000000-0005-0000-0000-0000D1370000}"/>
    <cellStyle name="Millares 7 2 2 5 2 2" xfId="10634" xr:uid="{00000000-0005-0000-0000-0000D2370000}"/>
    <cellStyle name="Millares 7 2 2 5 2 2 2" xfId="19387" xr:uid="{00000000-0005-0000-0000-0000D3370000}"/>
    <cellStyle name="Millares 7 2 2 5 2 2 2 2" xfId="36892" xr:uid="{428C97E0-9128-4DA0-A02D-67A45B52C656}"/>
    <cellStyle name="Millares 7 2 2 5 2 2 3" xfId="28140" xr:uid="{967DFBE5-77C1-4EE2-85D6-0FF587EBE8F4}"/>
    <cellStyle name="Millares 7 2 2 5 2 3" xfId="15011" xr:uid="{00000000-0005-0000-0000-0000D4370000}"/>
    <cellStyle name="Millares 7 2 2 5 2 3 2" xfId="32516" xr:uid="{4CDC4DD3-08A2-490A-8D71-603DB1079FF3}"/>
    <cellStyle name="Millares 7 2 2 5 2 4" xfId="23764" xr:uid="{7A5394BE-DDEC-4D29-979A-E3953667803A}"/>
    <cellStyle name="Millares 7 2 2 5 3" xfId="8446" xr:uid="{00000000-0005-0000-0000-0000D5370000}"/>
    <cellStyle name="Millares 7 2 2 5 3 2" xfId="17199" xr:uid="{00000000-0005-0000-0000-0000D6370000}"/>
    <cellStyle name="Millares 7 2 2 5 3 2 2" xfId="34704" xr:uid="{A7B0B0E5-89DC-414B-B869-3820936011B8}"/>
    <cellStyle name="Millares 7 2 2 5 3 3" xfId="25952" xr:uid="{CC9B2D21-1789-4FB2-8027-EEBF0AFD09E2}"/>
    <cellStyle name="Millares 7 2 2 5 4" xfId="12823" xr:uid="{00000000-0005-0000-0000-0000D7370000}"/>
    <cellStyle name="Millares 7 2 2 5 4 2" xfId="30328" xr:uid="{52C42A5A-4346-45CD-86DD-ED88EBC138EA}"/>
    <cellStyle name="Millares 7 2 2 5 5" xfId="21576" xr:uid="{81D47AC0-E40B-4939-A4E9-D0EFC8D75C5F}"/>
    <cellStyle name="Millares 7 2 2 6" xfId="5163" xr:uid="{00000000-0005-0000-0000-0000D8370000}"/>
    <cellStyle name="Millares 7 2 2 6 2" xfId="9540" xr:uid="{00000000-0005-0000-0000-0000D9370000}"/>
    <cellStyle name="Millares 7 2 2 6 2 2" xfId="18293" xr:uid="{00000000-0005-0000-0000-0000DA370000}"/>
    <cellStyle name="Millares 7 2 2 6 2 2 2" xfId="35798" xr:uid="{86F8A1D1-CB6D-4C55-9289-F9EA8266FC47}"/>
    <cellStyle name="Millares 7 2 2 6 2 3" xfId="27046" xr:uid="{2F67381C-D37D-41DE-869C-CA70BD7C2F2B}"/>
    <cellStyle name="Millares 7 2 2 6 3" xfId="13917" xr:uid="{00000000-0005-0000-0000-0000DB370000}"/>
    <cellStyle name="Millares 7 2 2 6 3 2" xfId="31422" xr:uid="{87009C71-C50B-4C02-964D-C6167D67287F}"/>
    <cellStyle name="Millares 7 2 2 6 4" xfId="22670" xr:uid="{534B9E32-6112-4D3A-9A96-B2855E7B9183}"/>
    <cellStyle name="Millares 7 2 2 7" xfId="7352" xr:uid="{00000000-0005-0000-0000-0000DC370000}"/>
    <cellStyle name="Millares 7 2 2 7 2" xfId="16105" xr:uid="{00000000-0005-0000-0000-0000DD370000}"/>
    <cellStyle name="Millares 7 2 2 7 2 2" xfId="33610" xr:uid="{55F3C68B-9AC5-4198-BE10-7BEA567EC1B6}"/>
    <cellStyle name="Millares 7 2 2 7 3" xfId="24858" xr:uid="{3B9B70AC-B258-4214-889A-DF192917E8D8}"/>
    <cellStyle name="Millares 7 2 2 8" xfId="11729" xr:uid="{00000000-0005-0000-0000-0000DE370000}"/>
    <cellStyle name="Millares 7 2 2 8 2" xfId="29234" xr:uid="{419F2224-6BB7-4AF6-AE2D-3BFB5526524C}"/>
    <cellStyle name="Millares 7 2 2 9" xfId="20482" xr:uid="{2D7583F0-BD04-4A98-B06B-9D1CB577CF17}"/>
    <cellStyle name="Millares 7 2 3" xfId="3020" xr:uid="{00000000-0005-0000-0000-0000DF370000}"/>
    <cellStyle name="Millares 7 2 3 2" xfId="3296" xr:uid="{00000000-0005-0000-0000-0000E0370000}"/>
    <cellStyle name="Millares 7 2 3 2 2" xfId="3849" xr:uid="{00000000-0005-0000-0000-0000E1370000}"/>
    <cellStyle name="Millares 7 2 3 2 2 2" xfId="4945" xr:uid="{00000000-0005-0000-0000-0000E2370000}"/>
    <cellStyle name="Millares 7 2 3 2 2 2 2" xfId="7134" xr:uid="{00000000-0005-0000-0000-0000E3370000}"/>
    <cellStyle name="Millares 7 2 3 2 2 2 2 2" xfId="11511" xr:uid="{00000000-0005-0000-0000-0000E4370000}"/>
    <cellStyle name="Millares 7 2 3 2 2 2 2 2 2" xfId="20264" xr:uid="{00000000-0005-0000-0000-0000E5370000}"/>
    <cellStyle name="Millares 7 2 3 2 2 2 2 2 2 2" xfId="37769" xr:uid="{9FC61E9F-DAA4-44DB-8912-0096E94E09E6}"/>
    <cellStyle name="Millares 7 2 3 2 2 2 2 2 3" xfId="29017" xr:uid="{215C19E1-558C-47E7-8A2B-B4917E4E5E18}"/>
    <cellStyle name="Millares 7 2 3 2 2 2 2 3" xfId="15888" xr:uid="{00000000-0005-0000-0000-0000E6370000}"/>
    <cellStyle name="Millares 7 2 3 2 2 2 2 3 2" xfId="33393" xr:uid="{0426F6B5-9F88-434C-879A-6A05CC11ED80}"/>
    <cellStyle name="Millares 7 2 3 2 2 2 2 4" xfId="24641" xr:uid="{73C0B1E1-E346-4A28-9160-19D1323CA0C7}"/>
    <cellStyle name="Millares 7 2 3 2 2 2 3" xfId="9323" xr:uid="{00000000-0005-0000-0000-0000E7370000}"/>
    <cellStyle name="Millares 7 2 3 2 2 2 3 2" xfId="18076" xr:uid="{00000000-0005-0000-0000-0000E8370000}"/>
    <cellStyle name="Millares 7 2 3 2 2 2 3 2 2" xfId="35581" xr:uid="{4A985BA3-3CD4-45BB-A05E-DBABB6712359}"/>
    <cellStyle name="Millares 7 2 3 2 2 2 3 3" xfId="26829" xr:uid="{DB708364-C4EA-4F26-95C1-40574ED5DC20}"/>
    <cellStyle name="Millares 7 2 3 2 2 2 4" xfId="13700" xr:uid="{00000000-0005-0000-0000-0000E9370000}"/>
    <cellStyle name="Millares 7 2 3 2 2 2 4 2" xfId="31205" xr:uid="{BFF9E3AD-E7DF-4F14-9F11-DCB23533346E}"/>
    <cellStyle name="Millares 7 2 3 2 2 2 5" xfId="22453" xr:uid="{51DA710A-00D5-45D7-A63F-D9D08FBF9428}"/>
    <cellStyle name="Millares 7 2 3 2 2 3" xfId="6040" xr:uid="{00000000-0005-0000-0000-0000EA370000}"/>
    <cellStyle name="Millares 7 2 3 2 2 3 2" xfId="10417" xr:uid="{00000000-0005-0000-0000-0000EB370000}"/>
    <cellStyle name="Millares 7 2 3 2 2 3 2 2" xfId="19170" xr:uid="{00000000-0005-0000-0000-0000EC370000}"/>
    <cellStyle name="Millares 7 2 3 2 2 3 2 2 2" xfId="36675" xr:uid="{8C278839-0A86-4443-B6B7-9960E34AEE1F}"/>
    <cellStyle name="Millares 7 2 3 2 2 3 2 3" xfId="27923" xr:uid="{4D6516CB-7D01-4897-B860-6BB59D4EED3D}"/>
    <cellStyle name="Millares 7 2 3 2 2 3 3" xfId="14794" xr:uid="{00000000-0005-0000-0000-0000ED370000}"/>
    <cellStyle name="Millares 7 2 3 2 2 3 3 2" xfId="32299" xr:uid="{39014EF2-2726-4C8C-BFB7-7BD59E86915C}"/>
    <cellStyle name="Millares 7 2 3 2 2 3 4" xfId="23547" xr:uid="{EFDF1842-FCAA-4437-BB9F-A29CF1436CD8}"/>
    <cellStyle name="Millares 7 2 3 2 2 4" xfId="8229" xr:uid="{00000000-0005-0000-0000-0000EE370000}"/>
    <cellStyle name="Millares 7 2 3 2 2 4 2" xfId="16982" xr:uid="{00000000-0005-0000-0000-0000EF370000}"/>
    <cellStyle name="Millares 7 2 3 2 2 4 2 2" xfId="34487" xr:uid="{52DB090D-4077-4F48-87B2-F448A010172D}"/>
    <cellStyle name="Millares 7 2 3 2 2 4 3" xfId="25735" xr:uid="{DD72EAE6-4BCC-4DA6-9FAB-A06FB6BB31BF}"/>
    <cellStyle name="Millares 7 2 3 2 2 5" xfId="12606" xr:uid="{00000000-0005-0000-0000-0000F0370000}"/>
    <cellStyle name="Millares 7 2 3 2 2 5 2" xfId="30111" xr:uid="{3A580F15-83D0-4CA1-A913-E472AB2C86B3}"/>
    <cellStyle name="Millares 7 2 3 2 2 6" xfId="21359" xr:uid="{13701386-CA2B-4A37-9E03-054DDA3E579F}"/>
    <cellStyle name="Millares 7 2 3 2 3" xfId="4397" xr:uid="{00000000-0005-0000-0000-0000F1370000}"/>
    <cellStyle name="Millares 7 2 3 2 3 2" xfId="6586" xr:uid="{00000000-0005-0000-0000-0000F2370000}"/>
    <cellStyle name="Millares 7 2 3 2 3 2 2" xfId="10963" xr:uid="{00000000-0005-0000-0000-0000F3370000}"/>
    <cellStyle name="Millares 7 2 3 2 3 2 2 2" xfId="19716" xr:uid="{00000000-0005-0000-0000-0000F4370000}"/>
    <cellStyle name="Millares 7 2 3 2 3 2 2 2 2" xfId="37221" xr:uid="{71C10E07-9805-4564-9410-4BA828C94908}"/>
    <cellStyle name="Millares 7 2 3 2 3 2 2 3" xfId="28469" xr:uid="{C52456E9-C853-43F2-AF26-03035C722124}"/>
    <cellStyle name="Millares 7 2 3 2 3 2 3" xfId="15340" xr:uid="{00000000-0005-0000-0000-0000F5370000}"/>
    <cellStyle name="Millares 7 2 3 2 3 2 3 2" xfId="32845" xr:uid="{A3FBE2E9-01EF-49FE-9C57-B40DA5B1BB05}"/>
    <cellStyle name="Millares 7 2 3 2 3 2 4" xfId="24093" xr:uid="{CD6606FB-0EA0-4051-AAC5-AA5F3D60F6CE}"/>
    <cellStyle name="Millares 7 2 3 2 3 3" xfId="8775" xr:uid="{00000000-0005-0000-0000-0000F6370000}"/>
    <cellStyle name="Millares 7 2 3 2 3 3 2" xfId="17528" xr:uid="{00000000-0005-0000-0000-0000F7370000}"/>
    <cellStyle name="Millares 7 2 3 2 3 3 2 2" xfId="35033" xr:uid="{3DEB20CE-C09B-4BEB-A3B2-B86B3B33EC03}"/>
    <cellStyle name="Millares 7 2 3 2 3 3 3" xfId="26281" xr:uid="{CC72EF89-1E5F-42CB-AF15-EADD6C97B880}"/>
    <cellStyle name="Millares 7 2 3 2 3 4" xfId="13152" xr:uid="{00000000-0005-0000-0000-0000F8370000}"/>
    <cellStyle name="Millares 7 2 3 2 3 4 2" xfId="30657" xr:uid="{E4D84679-096F-4D2E-A252-4BF71E02C284}"/>
    <cellStyle name="Millares 7 2 3 2 3 5" xfId="21905" xr:uid="{DA738214-B5A3-4CC1-BF7D-8B060ACCED77}"/>
    <cellStyle name="Millares 7 2 3 2 4" xfId="5492" xr:uid="{00000000-0005-0000-0000-0000F9370000}"/>
    <cellStyle name="Millares 7 2 3 2 4 2" xfId="9869" xr:uid="{00000000-0005-0000-0000-0000FA370000}"/>
    <cellStyle name="Millares 7 2 3 2 4 2 2" xfId="18622" xr:uid="{00000000-0005-0000-0000-0000FB370000}"/>
    <cellStyle name="Millares 7 2 3 2 4 2 2 2" xfId="36127" xr:uid="{580FAA1A-4501-49C0-B707-70F35948B0AB}"/>
    <cellStyle name="Millares 7 2 3 2 4 2 3" xfId="27375" xr:uid="{65184C04-7023-47A1-B177-8025D403D8B1}"/>
    <cellStyle name="Millares 7 2 3 2 4 3" xfId="14246" xr:uid="{00000000-0005-0000-0000-0000FC370000}"/>
    <cellStyle name="Millares 7 2 3 2 4 3 2" xfId="31751" xr:uid="{2E70FED7-9793-47BE-9828-ADDCF8E93322}"/>
    <cellStyle name="Millares 7 2 3 2 4 4" xfId="22999" xr:uid="{C3224B1B-E40A-4D42-94D4-208596E11450}"/>
    <cellStyle name="Millares 7 2 3 2 5" xfId="7681" xr:uid="{00000000-0005-0000-0000-0000FD370000}"/>
    <cellStyle name="Millares 7 2 3 2 5 2" xfId="16434" xr:uid="{00000000-0005-0000-0000-0000FE370000}"/>
    <cellStyle name="Millares 7 2 3 2 5 2 2" xfId="33939" xr:uid="{D285CFFF-1992-487F-B693-68F376D837B3}"/>
    <cellStyle name="Millares 7 2 3 2 5 3" xfId="25187" xr:uid="{4A0B38AB-0A16-45EE-9B78-62E275226509}"/>
    <cellStyle name="Millares 7 2 3 2 6" xfId="12058" xr:uid="{00000000-0005-0000-0000-0000FF370000}"/>
    <cellStyle name="Millares 7 2 3 2 6 2" xfId="29563" xr:uid="{91193349-7DB2-4E3C-8E4B-4FCBF2CCBC4D}"/>
    <cellStyle name="Millares 7 2 3 2 7" xfId="20811" xr:uid="{D5AA501B-B6AC-461E-9EAD-0C029A4200EF}"/>
    <cellStyle name="Millares 7 2 3 3" xfId="3575" xr:uid="{00000000-0005-0000-0000-000000380000}"/>
    <cellStyle name="Millares 7 2 3 3 2" xfId="4671" xr:uid="{00000000-0005-0000-0000-000001380000}"/>
    <cellStyle name="Millares 7 2 3 3 2 2" xfId="6860" xr:uid="{00000000-0005-0000-0000-000002380000}"/>
    <cellStyle name="Millares 7 2 3 3 2 2 2" xfId="11237" xr:uid="{00000000-0005-0000-0000-000003380000}"/>
    <cellStyle name="Millares 7 2 3 3 2 2 2 2" xfId="19990" xr:uid="{00000000-0005-0000-0000-000004380000}"/>
    <cellStyle name="Millares 7 2 3 3 2 2 2 2 2" xfId="37495" xr:uid="{AA0294F2-1C17-46D4-A72D-6162D77E9CD7}"/>
    <cellStyle name="Millares 7 2 3 3 2 2 2 3" xfId="28743" xr:uid="{EE53F9DC-5779-41E4-808A-8B229D594F62}"/>
    <cellStyle name="Millares 7 2 3 3 2 2 3" xfId="15614" xr:uid="{00000000-0005-0000-0000-000005380000}"/>
    <cellStyle name="Millares 7 2 3 3 2 2 3 2" xfId="33119" xr:uid="{F623C203-8389-4809-B51A-002DE3147732}"/>
    <cellStyle name="Millares 7 2 3 3 2 2 4" xfId="24367" xr:uid="{A9D27BB3-BAB5-49AF-91DF-CD0584E043A4}"/>
    <cellStyle name="Millares 7 2 3 3 2 3" xfId="9049" xr:uid="{00000000-0005-0000-0000-000006380000}"/>
    <cellStyle name="Millares 7 2 3 3 2 3 2" xfId="17802" xr:uid="{00000000-0005-0000-0000-000007380000}"/>
    <cellStyle name="Millares 7 2 3 3 2 3 2 2" xfId="35307" xr:uid="{C48F3B5E-6989-4C8B-9D65-E96DDCEE3AB5}"/>
    <cellStyle name="Millares 7 2 3 3 2 3 3" xfId="26555" xr:uid="{9E863479-446E-4D4A-AA97-3D45BBFC2F1B}"/>
    <cellStyle name="Millares 7 2 3 3 2 4" xfId="13426" xr:uid="{00000000-0005-0000-0000-000008380000}"/>
    <cellStyle name="Millares 7 2 3 3 2 4 2" xfId="30931" xr:uid="{64546E7E-0961-42A9-8C1A-EDF43B294CBB}"/>
    <cellStyle name="Millares 7 2 3 3 2 5" xfId="22179" xr:uid="{E764CF22-29C8-4ED8-BAD0-C2DE91C09A8B}"/>
    <cellStyle name="Millares 7 2 3 3 3" xfId="5766" xr:uid="{00000000-0005-0000-0000-000009380000}"/>
    <cellStyle name="Millares 7 2 3 3 3 2" xfId="10143" xr:uid="{00000000-0005-0000-0000-00000A380000}"/>
    <cellStyle name="Millares 7 2 3 3 3 2 2" xfId="18896" xr:uid="{00000000-0005-0000-0000-00000B380000}"/>
    <cellStyle name="Millares 7 2 3 3 3 2 2 2" xfId="36401" xr:uid="{3FC37296-61FC-4641-ABB9-6C178D69AA20}"/>
    <cellStyle name="Millares 7 2 3 3 3 2 3" xfId="27649" xr:uid="{AFA47203-C807-4398-BE0A-5BC0CD7F03F5}"/>
    <cellStyle name="Millares 7 2 3 3 3 3" xfId="14520" xr:uid="{00000000-0005-0000-0000-00000C380000}"/>
    <cellStyle name="Millares 7 2 3 3 3 3 2" xfId="32025" xr:uid="{F6BA1BD7-4F66-435B-94FE-FFC621D2AE9C}"/>
    <cellStyle name="Millares 7 2 3 3 3 4" xfId="23273" xr:uid="{BA3AD55C-9EE4-4798-A2E5-7052DAC00BF3}"/>
    <cellStyle name="Millares 7 2 3 3 4" xfId="7955" xr:uid="{00000000-0005-0000-0000-00000D380000}"/>
    <cellStyle name="Millares 7 2 3 3 4 2" xfId="16708" xr:uid="{00000000-0005-0000-0000-00000E380000}"/>
    <cellStyle name="Millares 7 2 3 3 4 2 2" xfId="34213" xr:uid="{907437D8-8F38-4EE6-A24E-057823A04BE7}"/>
    <cellStyle name="Millares 7 2 3 3 4 3" xfId="25461" xr:uid="{20DDE0B0-7B3F-4F29-B25E-EBAB090C57FC}"/>
    <cellStyle name="Millares 7 2 3 3 5" xfId="12332" xr:uid="{00000000-0005-0000-0000-00000F380000}"/>
    <cellStyle name="Millares 7 2 3 3 5 2" xfId="29837" xr:uid="{444930D1-9E0D-4DD8-B85F-AEFDB64C39C8}"/>
    <cellStyle name="Millares 7 2 3 3 6" xfId="21085" xr:uid="{9BF7ED57-7912-4672-A79E-C4A7AE5F02F3}"/>
    <cellStyle name="Millares 7 2 3 4" xfId="4123" xr:uid="{00000000-0005-0000-0000-000010380000}"/>
    <cellStyle name="Millares 7 2 3 4 2" xfId="6312" xr:uid="{00000000-0005-0000-0000-000011380000}"/>
    <cellStyle name="Millares 7 2 3 4 2 2" xfId="10689" xr:uid="{00000000-0005-0000-0000-000012380000}"/>
    <cellStyle name="Millares 7 2 3 4 2 2 2" xfId="19442" xr:uid="{00000000-0005-0000-0000-000013380000}"/>
    <cellStyle name="Millares 7 2 3 4 2 2 2 2" xfId="36947" xr:uid="{704CA074-1623-46A0-8923-95437FFA7ABE}"/>
    <cellStyle name="Millares 7 2 3 4 2 2 3" xfId="28195" xr:uid="{9DC502A0-B61B-4E34-8090-F7549B8C24D4}"/>
    <cellStyle name="Millares 7 2 3 4 2 3" xfId="15066" xr:uid="{00000000-0005-0000-0000-000014380000}"/>
    <cellStyle name="Millares 7 2 3 4 2 3 2" xfId="32571" xr:uid="{32B629B7-A176-4AD7-A4BE-DC84119E6449}"/>
    <cellStyle name="Millares 7 2 3 4 2 4" xfId="23819" xr:uid="{65138D2B-0FAF-4041-ADEE-823858ECF417}"/>
    <cellStyle name="Millares 7 2 3 4 3" xfId="8501" xr:uid="{00000000-0005-0000-0000-000015380000}"/>
    <cellStyle name="Millares 7 2 3 4 3 2" xfId="17254" xr:uid="{00000000-0005-0000-0000-000016380000}"/>
    <cellStyle name="Millares 7 2 3 4 3 2 2" xfId="34759" xr:uid="{546DAF74-D7E7-4338-BE33-BBBB9BFA8AE2}"/>
    <cellStyle name="Millares 7 2 3 4 3 3" xfId="26007" xr:uid="{37EC3B39-FA8A-4ADB-8C2D-6AC077535F75}"/>
    <cellStyle name="Millares 7 2 3 4 4" xfId="12878" xr:uid="{00000000-0005-0000-0000-000017380000}"/>
    <cellStyle name="Millares 7 2 3 4 4 2" xfId="30383" xr:uid="{2BE87989-1F87-49C7-8A93-FAC3CD6DCA57}"/>
    <cellStyle name="Millares 7 2 3 4 5" xfId="21631" xr:uid="{D44F93E0-02FD-4A21-8392-594EA2116A32}"/>
    <cellStyle name="Millares 7 2 3 5" xfId="5218" xr:uid="{00000000-0005-0000-0000-000018380000}"/>
    <cellStyle name="Millares 7 2 3 5 2" xfId="9595" xr:uid="{00000000-0005-0000-0000-000019380000}"/>
    <cellStyle name="Millares 7 2 3 5 2 2" xfId="18348" xr:uid="{00000000-0005-0000-0000-00001A380000}"/>
    <cellStyle name="Millares 7 2 3 5 2 2 2" xfId="35853" xr:uid="{9D04C445-BC0E-4F15-B3CC-A3F157AE1E84}"/>
    <cellStyle name="Millares 7 2 3 5 2 3" xfId="27101" xr:uid="{6D720045-7D15-4637-9DE4-ABF00EC9E142}"/>
    <cellStyle name="Millares 7 2 3 5 3" xfId="13972" xr:uid="{00000000-0005-0000-0000-00001B380000}"/>
    <cellStyle name="Millares 7 2 3 5 3 2" xfId="31477" xr:uid="{D726AB89-D1D6-4222-8EB6-D65DDA9DA4DF}"/>
    <cellStyle name="Millares 7 2 3 5 4" xfId="22725" xr:uid="{BBF25938-77D3-4DB5-8E9C-59149651988D}"/>
    <cellStyle name="Millares 7 2 3 6" xfId="7407" xr:uid="{00000000-0005-0000-0000-00001C380000}"/>
    <cellStyle name="Millares 7 2 3 6 2" xfId="16160" xr:uid="{00000000-0005-0000-0000-00001D380000}"/>
    <cellStyle name="Millares 7 2 3 6 2 2" xfId="33665" xr:uid="{1DF4F39C-A5A8-4A09-9B6E-5C438F8BFEBD}"/>
    <cellStyle name="Millares 7 2 3 6 3" xfId="24913" xr:uid="{8B26EFCA-EED2-4311-AE28-7B436B289A7B}"/>
    <cellStyle name="Millares 7 2 3 7" xfId="11784" xr:uid="{00000000-0005-0000-0000-00001E380000}"/>
    <cellStyle name="Millares 7 2 3 7 2" xfId="29289" xr:uid="{EE4E7C8C-B5FD-4D76-94BC-15D6F1C5FD1C}"/>
    <cellStyle name="Millares 7 2 3 8" xfId="20537" xr:uid="{73EB1DC1-3856-44D0-AF82-542D83C3E7D8}"/>
    <cellStyle name="Millares 7 2 4" xfId="2907" xr:uid="{00000000-0005-0000-0000-00001F380000}"/>
    <cellStyle name="Millares 7 2 4 2" xfId="3186" xr:uid="{00000000-0005-0000-0000-000020380000}"/>
    <cellStyle name="Millares 7 2 4 2 2" xfId="3739" xr:uid="{00000000-0005-0000-0000-000021380000}"/>
    <cellStyle name="Millares 7 2 4 2 2 2" xfId="4835" xr:uid="{00000000-0005-0000-0000-000022380000}"/>
    <cellStyle name="Millares 7 2 4 2 2 2 2" xfId="7024" xr:uid="{00000000-0005-0000-0000-000023380000}"/>
    <cellStyle name="Millares 7 2 4 2 2 2 2 2" xfId="11401" xr:uid="{00000000-0005-0000-0000-000024380000}"/>
    <cellStyle name="Millares 7 2 4 2 2 2 2 2 2" xfId="20154" xr:uid="{00000000-0005-0000-0000-000025380000}"/>
    <cellStyle name="Millares 7 2 4 2 2 2 2 2 2 2" xfId="37659" xr:uid="{6B56D89D-F31E-4AFC-B77E-200661D53F1A}"/>
    <cellStyle name="Millares 7 2 4 2 2 2 2 2 3" xfId="28907" xr:uid="{E2D2F274-B7D7-4DB2-B25C-EEDB93D282D0}"/>
    <cellStyle name="Millares 7 2 4 2 2 2 2 3" xfId="15778" xr:uid="{00000000-0005-0000-0000-000026380000}"/>
    <cellStyle name="Millares 7 2 4 2 2 2 2 3 2" xfId="33283" xr:uid="{005CCF80-109D-4F57-8244-34A67CEEBB7A}"/>
    <cellStyle name="Millares 7 2 4 2 2 2 2 4" xfId="24531" xr:uid="{9F3F8613-01E1-41AF-8DDC-3915DC0BB2AD}"/>
    <cellStyle name="Millares 7 2 4 2 2 2 3" xfId="9213" xr:uid="{00000000-0005-0000-0000-000027380000}"/>
    <cellStyle name="Millares 7 2 4 2 2 2 3 2" xfId="17966" xr:uid="{00000000-0005-0000-0000-000028380000}"/>
    <cellStyle name="Millares 7 2 4 2 2 2 3 2 2" xfId="35471" xr:uid="{0BAC508E-DD37-4615-8E1E-E6CFFC6D21BC}"/>
    <cellStyle name="Millares 7 2 4 2 2 2 3 3" xfId="26719" xr:uid="{C9B32495-BEBB-4313-9443-8147153274B4}"/>
    <cellStyle name="Millares 7 2 4 2 2 2 4" xfId="13590" xr:uid="{00000000-0005-0000-0000-000029380000}"/>
    <cellStyle name="Millares 7 2 4 2 2 2 4 2" xfId="31095" xr:uid="{B223DC64-C256-49C6-9FDB-AB7F58CA1778}"/>
    <cellStyle name="Millares 7 2 4 2 2 2 5" xfId="22343" xr:uid="{A5494017-E490-4643-A21C-A005C815319C}"/>
    <cellStyle name="Millares 7 2 4 2 2 3" xfId="5930" xr:uid="{00000000-0005-0000-0000-00002A380000}"/>
    <cellStyle name="Millares 7 2 4 2 2 3 2" xfId="10307" xr:uid="{00000000-0005-0000-0000-00002B380000}"/>
    <cellStyle name="Millares 7 2 4 2 2 3 2 2" xfId="19060" xr:uid="{00000000-0005-0000-0000-00002C380000}"/>
    <cellStyle name="Millares 7 2 4 2 2 3 2 2 2" xfId="36565" xr:uid="{D146E12A-5EEE-4FCD-BCD0-F9F955BB9A9C}"/>
    <cellStyle name="Millares 7 2 4 2 2 3 2 3" xfId="27813" xr:uid="{34F504EA-76F3-4AC0-A61B-C2B998813EB2}"/>
    <cellStyle name="Millares 7 2 4 2 2 3 3" xfId="14684" xr:uid="{00000000-0005-0000-0000-00002D380000}"/>
    <cellStyle name="Millares 7 2 4 2 2 3 3 2" xfId="32189" xr:uid="{2E062D57-BC17-47C8-B272-FD0232948967}"/>
    <cellStyle name="Millares 7 2 4 2 2 3 4" xfId="23437" xr:uid="{1519A26D-C0C5-4E23-9FC3-EB5523249463}"/>
    <cellStyle name="Millares 7 2 4 2 2 4" xfId="8119" xr:uid="{00000000-0005-0000-0000-00002E380000}"/>
    <cellStyle name="Millares 7 2 4 2 2 4 2" xfId="16872" xr:uid="{00000000-0005-0000-0000-00002F380000}"/>
    <cellStyle name="Millares 7 2 4 2 2 4 2 2" xfId="34377" xr:uid="{D17DEDBB-F77E-43DB-A5EE-AF0C252DE043}"/>
    <cellStyle name="Millares 7 2 4 2 2 4 3" xfId="25625" xr:uid="{D998895F-B029-4E3B-BD80-33CB26863C8F}"/>
    <cellStyle name="Millares 7 2 4 2 2 5" xfId="12496" xr:uid="{00000000-0005-0000-0000-000030380000}"/>
    <cellStyle name="Millares 7 2 4 2 2 5 2" xfId="30001" xr:uid="{E2187816-B561-4D71-A8D6-2346A78D008A}"/>
    <cellStyle name="Millares 7 2 4 2 2 6" xfId="21249" xr:uid="{1136E6E5-3E21-4CEA-B2CB-A6BF46335EFE}"/>
    <cellStyle name="Millares 7 2 4 2 3" xfId="4287" xr:uid="{00000000-0005-0000-0000-000031380000}"/>
    <cellStyle name="Millares 7 2 4 2 3 2" xfId="6476" xr:uid="{00000000-0005-0000-0000-000032380000}"/>
    <cellStyle name="Millares 7 2 4 2 3 2 2" xfId="10853" xr:uid="{00000000-0005-0000-0000-000033380000}"/>
    <cellStyle name="Millares 7 2 4 2 3 2 2 2" xfId="19606" xr:uid="{00000000-0005-0000-0000-000034380000}"/>
    <cellStyle name="Millares 7 2 4 2 3 2 2 2 2" xfId="37111" xr:uid="{EEA50B1D-BC72-4675-828F-2ECD2E46D82E}"/>
    <cellStyle name="Millares 7 2 4 2 3 2 2 3" xfId="28359" xr:uid="{49C704E6-6267-46F0-8D37-BD0A3E3C7238}"/>
    <cellStyle name="Millares 7 2 4 2 3 2 3" xfId="15230" xr:uid="{00000000-0005-0000-0000-000035380000}"/>
    <cellStyle name="Millares 7 2 4 2 3 2 3 2" xfId="32735" xr:uid="{12A5CEB7-9DD7-46C4-8802-0F3C41B21921}"/>
    <cellStyle name="Millares 7 2 4 2 3 2 4" xfId="23983" xr:uid="{900707B5-F8AD-409D-B640-B29910130808}"/>
    <cellStyle name="Millares 7 2 4 2 3 3" xfId="8665" xr:uid="{00000000-0005-0000-0000-000036380000}"/>
    <cellStyle name="Millares 7 2 4 2 3 3 2" xfId="17418" xr:uid="{00000000-0005-0000-0000-000037380000}"/>
    <cellStyle name="Millares 7 2 4 2 3 3 2 2" xfId="34923" xr:uid="{55730648-5214-4F14-9894-68ED00C11824}"/>
    <cellStyle name="Millares 7 2 4 2 3 3 3" xfId="26171" xr:uid="{255984CD-F93A-4E2C-9271-352A6D19DF30}"/>
    <cellStyle name="Millares 7 2 4 2 3 4" xfId="13042" xr:uid="{00000000-0005-0000-0000-000038380000}"/>
    <cellStyle name="Millares 7 2 4 2 3 4 2" xfId="30547" xr:uid="{BE8CB076-4DFE-4FC2-9AF5-48D2A2AEBD9C}"/>
    <cellStyle name="Millares 7 2 4 2 3 5" xfId="21795" xr:uid="{579E75DD-9959-4D53-A983-411B0ED3BCB2}"/>
    <cellStyle name="Millares 7 2 4 2 4" xfId="5382" xr:uid="{00000000-0005-0000-0000-000039380000}"/>
    <cellStyle name="Millares 7 2 4 2 4 2" xfId="9759" xr:uid="{00000000-0005-0000-0000-00003A380000}"/>
    <cellStyle name="Millares 7 2 4 2 4 2 2" xfId="18512" xr:uid="{00000000-0005-0000-0000-00003B380000}"/>
    <cellStyle name="Millares 7 2 4 2 4 2 2 2" xfId="36017" xr:uid="{E5C6E99A-BED7-4241-A27C-F76A5E6B0C25}"/>
    <cellStyle name="Millares 7 2 4 2 4 2 3" xfId="27265" xr:uid="{0763F697-67AC-4874-B500-782E382CDADF}"/>
    <cellStyle name="Millares 7 2 4 2 4 3" xfId="14136" xr:uid="{00000000-0005-0000-0000-00003C380000}"/>
    <cellStyle name="Millares 7 2 4 2 4 3 2" xfId="31641" xr:uid="{54F5671D-885A-4597-BE13-FAE376C706AB}"/>
    <cellStyle name="Millares 7 2 4 2 4 4" xfId="22889" xr:uid="{6C1F69FD-83D8-4E8E-A8E6-081E51BF4A0D}"/>
    <cellStyle name="Millares 7 2 4 2 5" xfId="7571" xr:uid="{00000000-0005-0000-0000-00003D380000}"/>
    <cellStyle name="Millares 7 2 4 2 5 2" xfId="16324" xr:uid="{00000000-0005-0000-0000-00003E380000}"/>
    <cellStyle name="Millares 7 2 4 2 5 2 2" xfId="33829" xr:uid="{1A15829F-47AB-4D69-8610-B8064DDD9B3A}"/>
    <cellStyle name="Millares 7 2 4 2 5 3" xfId="25077" xr:uid="{A18921A9-A139-4C2C-A0BF-2F68DF6A91F3}"/>
    <cellStyle name="Millares 7 2 4 2 6" xfId="11948" xr:uid="{00000000-0005-0000-0000-00003F380000}"/>
    <cellStyle name="Millares 7 2 4 2 6 2" xfId="29453" xr:uid="{3CB35235-6EE8-4101-8BC2-73928E7D5676}"/>
    <cellStyle name="Millares 7 2 4 2 7" xfId="20701" xr:uid="{B6FAAC65-DAE3-4305-B06A-8E4FCD8F0596}"/>
    <cellStyle name="Millares 7 2 4 3" xfId="3465" xr:uid="{00000000-0005-0000-0000-000040380000}"/>
    <cellStyle name="Millares 7 2 4 3 2" xfId="4561" xr:uid="{00000000-0005-0000-0000-000041380000}"/>
    <cellStyle name="Millares 7 2 4 3 2 2" xfId="6750" xr:uid="{00000000-0005-0000-0000-000042380000}"/>
    <cellStyle name="Millares 7 2 4 3 2 2 2" xfId="11127" xr:uid="{00000000-0005-0000-0000-000043380000}"/>
    <cellStyle name="Millares 7 2 4 3 2 2 2 2" xfId="19880" xr:uid="{00000000-0005-0000-0000-000044380000}"/>
    <cellStyle name="Millares 7 2 4 3 2 2 2 2 2" xfId="37385" xr:uid="{84871292-7F97-41B8-8517-9BB0C7746097}"/>
    <cellStyle name="Millares 7 2 4 3 2 2 2 3" xfId="28633" xr:uid="{2B31A313-259C-460D-9707-0417A9A3373B}"/>
    <cellStyle name="Millares 7 2 4 3 2 2 3" xfId="15504" xr:uid="{00000000-0005-0000-0000-000045380000}"/>
    <cellStyle name="Millares 7 2 4 3 2 2 3 2" xfId="33009" xr:uid="{BF5F9D43-3F88-411A-B4D4-A4A3BDBA91F1}"/>
    <cellStyle name="Millares 7 2 4 3 2 2 4" xfId="24257" xr:uid="{399C419D-CF7D-475F-9BA0-77975774C707}"/>
    <cellStyle name="Millares 7 2 4 3 2 3" xfId="8939" xr:uid="{00000000-0005-0000-0000-000046380000}"/>
    <cellStyle name="Millares 7 2 4 3 2 3 2" xfId="17692" xr:uid="{00000000-0005-0000-0000-000047380000}"/>
    <cellStyle name="Millares 7 2 4 3 2 3 2 2" xfId="35197" xr:uid="{4D46559D-AFCD-41DE-8851-699F98505322}"/>
    <cellStyle name="Millares 7 2 4 3 2 3 3" xfId="26445" xr:uid="{30871F51-8FBD-4856-A23C-83D12E9E2263}"/>
    <cellStyle name="Millares 7 2 4 3 2 4" xfId="13316" xr:uid="{00000000-0005-0000-0000-000048380000}"/>
    <cellStyle name="Millares 7 2 4 3 2 4 2" xfId="30821" xr:uid="{F6FD4A1D-835F-4246-89D1-627BCAF23ABE}"/>
    <cellStyle name="Millares 7 2 4 3 2 5" xfId="22069" xr:uid="{F7FD71A6-6B1B-4885-8B43-D17C0F3FF4AD}"/>
    <cellStyle name="Millares 7 2 4 3 3" xfId="5656" xr:uid="{00000000-0005-0000-0000-000049380000}"/>
    <cellStyle name="Millares 7 2 4 3 3 2" xfId="10033" xr:uid="{00000000-0005-0000-0000-00004A380000}"/>
    <cellStyle name="Millares 7 2 4 3 3 2 2" xfId="18786" xr:uid="{00000000-0005-0000-0000-00004B380000}"/>
    <cellStyle name="Millares 7 2 4 3 3 2 2 2" xfId="36291" xr:uid="{A9AA427B-2571-418F-9E38-D6DF389A9829}"/>
    <cellStyle name="Millares 7 2 4 3 3 2 3" xfId="27539" xr:uid="{C02AA465-78A1-42E7-90A9-42A87E760CA1}"/>
    <cellStyle name="Millares 7 2 4 3 3 3" xfId="14410" xr:uid="{00000000-0005-0000-0000-00004C380000}"/>
    <cellStyle name="Millares 7 2 4 3 3 3 2" xfId="31915" xr:uid="{06CD267B-B439-4534-B641-3E6243A741BD}"/>
    <cellStyle name="Millares 7 2 4 3 3 4" xfId="23163" xr:uid="{5603DC8C-4AAA-48B3-8208-67742773110F}"/>
    <cellStyle name="Millares 7 2 4 3 4" xfId="7845" xr:uid="{00000000-0005-0000-0000-00004D380000}"/>
    <cellStyle name="Millares 7 2 4 3 4 2" xfId="16598" xr:uid="{00000000-0005-0000-0000-00004E380000}"/>
    <cellStyle name="Millares 7 2 4 3 4 2 2" xfId="34103" xr:uid="{8D97B683-6142-46A4-9074-BAF757302DE4}"/>
    <cellStyle name="Millares 7 2 4 3 4 3" xfId="25351" xr:uid="{700A4B46-94DF-475A-A612-9BB0B4160692}"/>
    <cellStyle name="Millares 7 2 4 3 5" xfId="12222" xr:uid="{00000000-0005-0000-0000-00004F380000}"/>
    <cellStyle name="Millares 7 2 4 3 5 2" xfId="29727" xr:uid="{236C14E3-B22D-423B-9AA7-F9AEBA7FB637}"/>
    <cellStyle name="Millares 7 2 4 3 6" xfId="20975" xr:uid="{D27C1C33-56F4-4C31-9AA1-D0763BF7A9F6}"/>
    <cellStyle name="Millares 7 2 4 4" xfId="4013" xr:uid="{00000000-0005-0000-0000-000050380000}"/>
    <cellStyle name="Millares 7 2 4 4 2" xfId="6202" xr:uid="{00000000-0005-0000-0000-000051380000}"/>
    <cellStyle name="Millares 7 2 4 4 2 2" xfId="10579" xr:uid="{00000000-0005-0000-0000-000052380000}"/>
    <cellStyle name="Millares 7 2 4 4 2 2 2" xfId="19332" xr:uid="{00000000-0005-0000-0000-000053380000}"/>
    <cellStyle name="Millares 7 2 4 4 2 2 2 2" xfId="36837" xr:uid="{652D344D-EAF8-46D1-8720-E62B3E4003AF}"/>
    <cellStyle name="Millares 7 2 4 4 2 2 3" xfId="28085" xr:uid="{BA168F24-B120-4D09-A3B3-6B85EBB46F8E}"/>
    <cellStyle name="Millares 7 2 4 4 2 3" xfId="14956" xr:uid="{00000000-0005-0000-0000-000054380000}"/>
    <cellStyle name="Millares 7 2 4 4 2 3 2" xfId="32461" xr:uid="{92D1E886-A59C-4345-9CB0-E7F16F253F02}"/>
    <cellStyle name="Millares 7 2 4 4 2 4" xfId="23709" xr:uid="{E805D4F2-A698-40C5-AFDF-786616B3ACAE}"/>
    <cellStyle name="Millares 7 2 4 4 3" xfId="8391" xr:uid="{00000000-0005-0000-0000-000055380000}"/>
    <cellStyle name="Millares 7 2 4 4 3 2" xfId="17144" xr:uid="{00000000-0005-0000-0000-000056380000}"/>
    <cellStyle name="Millares 7 2 4 4 3 2 2" xfId="34649" xr:uid="{5FAF435F-CD2F-461D-92B1-BE0E0CD5F5E3}"/>
    <cellStyle name="Millares 7 2 4 4 3 3" xfId="25897" xr:uid="{1851B96D-1CD9-4DF0-9D9B-0FFEE9A7CB56}"/>
    <cellStyle name="Millares 7 2 4 4 4" xfId="12768" xr:uid="{00000000-0005-0000-0000-000057380000}"/>
    <cellStyle name="Millares 7 2 4 4 4 2" xfId="30273" xr:uid="{BA80E5FE-A12E-4BC7-9037-856BD491338F}"/>
    <cellStyle name="Millares 7 2 4 4 5" xfId="21521" xr:uid="{394F5019-189C-4379-8FA7-4EC60FFAFC3D}"/>
    <cellStyle name="Millares 7 2 4 5" xfId="5108" xr:uid="{00000000-0005-0000-0000-000058380000}"/>
    <cellStyle name="Millares 7 2 4 5 2" xfId="9485" xr:uid="{00000000-0005-0000-0000-000059380000}"/>
    <cellStyle name="Millares 7 2 4 5 2 2" xfId="18238" xr:uid="{00000000-0005-0000-0000-00005A380000}"/>
    <cellStyle name="Millares 7 2 4 5 2 2 2" xfId="35743" xr:uid="{6A81E68C-2D4E-4EC2-BC75-AACC1B62507B}"/>
    <cellStyle name="Millares 7 2 4 5 2 3" xfId="26991" xr:uid="{58EC21C1-51E2-4985-9E53-FB47DF69297D}"/>
    <cellStyle name="Millares 7 2 4 5 3" xfId="13862" xr:uid="{00000000-0005-0000-0000-00005B380000}"/>
    <cellStyle name="Millares 7 2 4 5 3 2" xfId="31367" xr:uid="{990C0EBA-6D4F-4E8B-9483-56766DF065E3}"/>
    <cellStyle name="Millares 7 2 4 5 4" xfId="22615" xr:uid="{81A52860-C735-499B-A640-4EE51B0E1570}"/>
    <cellStyle name="Millares 7 2 4 6" xfId="7297" xr:uid="{00000000-0005-0000-0000-00005C380000}"/>
    <cellStyle name="Millares 7 2 4 6 2" xfId="16050" xr:uid="{00000000-0005-0000-0000-00005D380000}"/>
    <cellStyle name="Millares 7 2 4 6 2 2" xfId="33555" xr:uid="{546A538C-760B-45BD-8D12-E389EE6046ED}"/>
    <cellStyle name="Millares 7 2 4 6 3" xfId="24803" xr:uid="{CC56A473-139C-41EB-AB67-3BBC6993D068}"/>
    <cellStyle name="Millares 7 2 4 7" xfId="11674" xr:uid="{00000000-0005-0000-0000-00005E380000}"/>
    <cellStyle name="Millares 7 2 4 7 2" xfId="29179" xr:uid="{B74AAE00-557A-4652-8DD7-CF816A2871B7}"/>
    <cellStyle name="Millares 7 2 4 8" xfId="20427" xr:uid="{57930E07-7130-4724-82FE-92A8D4BCD319}"/>
    <cellStyle name="Millares 7 2 5" xfId="3136" xr:uid="{00000000-0005-0000-0000-00005F380000}"/>
    <cellStyle name="Millares 7 2 5 2" xfId="3690" xr:uid="{00000000-0005-0000-0000-000060380000}"/>
    <cellStyle name="Millares 7 2 5 2 2" xfId="4786" xr:uid="{00000000-0005-0000-0000-000061380000}"/>
    <cellStyle name="Millares 7 2 5 2 2 2" xfId="6975" xr:uid="{00000000-0005-0000-0000-000062380000}"/>
    <cellStyle name="Millares 7 2 5 2 2 2 2" xfId="11352" xr:uid="{00000000-0005-0000-0000-000063380000}"/>
    <cellStyle name="Millares 7 2 5 2 2 2 2 2" xfId="20105" xr:uid="{00000000-0005-0000-0000-000064380000}"/>
    <cellStyle name="Millares 7 2 5 2 2 2 2 2 2" xfId="37610" xr:uid="{3216DE2E-2B0F-4625-8E00-8735EDEC65D1}"/>
    <cellStyle name="Millares 7 2 5 2 2 2 2 3" xfId="28858" xr:uid="{A7CD75B0-6D87-4164-A513-28C0D9D15732}"/>
    <cellStyle name="Millares 7 2 5 2 2 2 3" xfId="15729" xr:uid="{00000000-0005-0000-0000-000065380000}"/>
    <cellStyle name="Millares 7 2 5 2 2 2 3 2" xfId="33234" xr:uid="{2518DA8B-893F-4989-834B-C1F84D3D3DC1}"/>
    <cellStyle name="Millares 7 2 5 2 2 2 4" xfId="24482" xr:uid="{55DDE819-1F59-4FB0-B5E2-6CAC121D5D42}"/>
    <cellStyle name="Millares 7 2 5 2 2 3" xfId="9164" xr:uid="{00000000-0005-0000-0000-000066380000}"/>
    <cellStyle name="Millares 7 2 5 2 2 3 2" xfId="17917" xr:uid="{00000000-0005-0000-0000-000067380000}"/>
    <cellStyle name="Millares 7 2 5 2 2 3 2 2" xfId="35422" xr:uid="{542971A7-8C7C-49FD-9988-F982C09E181C}"/>
    <cellStyle name="Millares 7 2 5 2 2 3 3" xfId="26670" xr:uid="{3E78F5E0-E305-4128-BA1F-153B9892EA11}"/>
    <cellStyle name="Millares 7 2 5 2 2 4" xfId="13541" xr:uid="{00000000-0005-0000-0000-000068380000}"/>
    <cellStyle name="Millares 7 2 5 2 2 4 2" xfId="31046" xr:uid="{3AEB87FD-A2F8-4995-8216-AFB342EE3859}"/>
    <cellStyle name="Millares 7 2 5 2 2 5" xfId="22294" xr:uid="{4F614FE1-E9CE-44B0-9FF6-85879EDB7B77}"/>
    <cellStyle name="Millares 7 2 5 2 3" xfId="5881" xr:uid="{00000000-0005-0000-0000-000069380000}"/>
    <cellStyle name="Millares 7 2 5 2 3 2" xfId="10258" xr:uid="{00000000-0005-0000-0000-00006A380000}"/>
    <cellStyle name="Millares 7 2 5 2 3 2 2" xfId="19011" xr:uid="{00000000-0005-0000-0000-00006B380000}"/>
    <cellStyle name="Millares 7 2 5 2 3 2 2 2" xfId="36516" xr:uid="{40F19907-0BC6-4CD4-B4FC-E61A0F2AAFA4}"/>
    <cellStyle name="Millares 7 2 5 2 3 2 3" xfId="27764" xr:uid="{7878250B-A103-45E7-9681-862EC6D3041E}"/>
    <cellStyle name="Millares 7 2 5 2 3 3" xfId="14635" xr:uid="{00000000-0005-0000-0000-00006C380000}"/>
    <cellStyle name="Millares 7 2 5 2 3 3 2" xfId="32140" xr:uid="{55C15BA7-C3DB-40A9-B868-9940650467FD}"/>
    <cellStyle name="Millares 7 2 5 2 3 4" xfId="23388" xr:uid="{AE31D593-25BE-4541-B382-7B7624EFC197}"/>
    <cellStyle name="Millares 7 2 5 2 4" xfId="8070" xr:uid="{00000000-0005-0000-0000-00006D380000}"/>
    <cellStyle name="Millares 7 2 5 2 4 2" xfId="16823" xr:uid="{00000000-0005-0000-0000-00006E380000}"/>
    <cellStyle name="Millares 7 2 5 2 4 2 2" xfId="34328" xr:uid="{5B2D6AEB-EB95-4C76-90EB-8DFDA509F4EF}"/>
    <cellStyle name="Millares 7 2 5 2 4 3" xfId="25576" xr:uid="{5DF1BF15-23CA-4DA0-9675-1B692D8B7252}"/>
    <cellStyle name="Millares 7 2 5 2 5" xfId="12447" xr:uid="{00000000-0005-0000-0000-00006F380000}"/>
    <cellStyle name="Millares 7 2 5 2 5 2" xfId="29952" xr:uid="{E8B19633-49CB-4DE8-A295-6E2FCE083CF6}"/>
    <cellStyle name="Millares 7 2 5 2 6" xfId="21200" xr:uid="{E64D640C-AFDE-4164-81D8-DA6D8350A1F7}"/>
    <cellStyle name="Millares 7 2 5 3" xfId="4238" xr:uid="{00000000-0005-0000-0000-000070380000}"/>
    <cellStyle name="Millares 7 2 5 3 2" xfId="6427" xr:uid="{00000000-0005-0000-0000-000071380000}"/>
    <cellStyle name="Millares 7 2 5 3 2 2" xfId="10804" xr:uid="{00000000-0005-0000-0000-000072380000}"/>
    <cellStyle name="Millares 7 2 5 3 2 2 2" xfId="19557" xr:uid="{00000000-0005-0000-0000-000073380000}"/>
    <cellStyle name="Millares 7 2 5 3 2 2 2 2" xfId="37062" xr:uid="{5D8846E9-805D-4718-B0C6-7A0D363B46E8}"/>
    <cellStyle name="Millares 7 2 5 3 2 2 3" xfId="28310" xr:uid="{577040A4-03B5-442F-8C8E-25983C455D97}"/>
    <cellStyle name="Millares 7 2 5 3 2 3" xfId="15181" xr:uid="{00000000-0005-0000-0000-000074380000}"/>
    <cellStyle name="Millares 7 2 5 3 2 3 2" xfId="32686" xr:uid="{9BDA535A-568B-4576-ADCC-39075C0DB1DB}"/>
    <cellStyle name="Millares 7 2 5 3 2 4" xfId="23934" xr:uid="{9C708374-B510-4BCA-BDE8-76AAAAFCD142}"/>
    <cellStyle name="Millares 7 2 5 3 3" xfId="8616" xr:uid="{00000000-0005-0000-0000-000075380000}"/>
    <cellStyle name="Millares 7 2 5 3 3 2" xfId="17369" xr:uid="{00000000-0005-0000-0000-000076380000}"/>
    <cellStyle name="Millares 7 2 5 3 3 2 2" xfId="34874" xr:uid="{22140A04-07F1-4E5E-AF68-32A2352A0D6C}"/>
    <cellStyle name="Millares 7 2 5 3 3 3" xfId="26122" xr:uid="{F8D9AB27-8CCF-4B77-A938-FDE4A85BF337}"/>
    <cellStyle name="Millares 7 2 5 3 4" xfId="12993" xr:uid="{00000000-0005-0000-0000-000077380000}"/>
    <cellStyle name="Millares 7 2 5 3 4 2" xfId="30498" xr:uid="{A6FD6B64-BA7A-4879-9289-ACF6701F6121}"/>
    <cellStyle name="Millares 7 2 5 3 5" xfId="21746" xr:uid="{FE981948-344E-4F3E-AF75-9C9D1F7201CC}"/>
    <cellStyle name="Millares 7 2 5 4" xfId="5333" xr:uid="{00000000-0005-0000-0000-000078380000}"/>
    <cellStyle name="Millares 7 2 5 4 2" xfId="9710" xr:uid="{00000000-0005-0000-0000-000079380000}"/>
    <cellStyle name="Millares 7 2 5 4 2 2" xfId="18463" xr:uid="{00000000-0005-0000-0000-00007A380000}"/>
    <cellStyle name="Millares 7 2 5 4 2 2 2" xfId="35968" xr:uid="{75E0E441-31EC-45CC-A5AE-EF9B9D7896E3}"/>
    <cellStyle name="Millares 7 2 5 4 2 3" xfId="27216" xr:uid="{123B1515-12D3-4072-90E2-3EB433382FB4}"/>
    <cellStyle name="Millares 7 2 5 4 3" xfId="14087" xr:uid="{00000000-0005-0000-0000-00007B380000}"/>
    <cellStyle name="Millares 7 2 5 4 3 2" xfId="31592" xr:uid="{54CA4DC9-42F0-417F-ADEE-9B626DF6F7A7}"/>
    <cellStyle name="Millares 7 2 5 4 4" xfId="22840" xr:uid="{B9DED9F4-8314-4EE0-82F4-680E51924CB3}"/>
    <cellStyle name="Millares 7 2 5 5" xfId="7522" xr:uid="{00000000-0005-0000-0000-00007C380000}"/>
    <cellStyle name="Millares 7 2 5 5 2" xfId="16275" xr:uid="{00000000-0005-0000-0000-00007D380000}"/>
    <cellStyle name="Millares 7 2 5 5 2 2" xfId="33780" xr:uid="{92C0CFEA-56C2-47D3-91FB-1C545A498967}"/>
    <cellStyle name="Millares 7 2 5 5 3" xfId="25028" xr:uid="{A1112341-7E4C-4985-A9B4-8AC2E3CC34B8}"/>
    <cellStyle name="Millares 7 2 5 6" xfId="11899" xr:uid="{00000000-0005-0000-0000-00007E380000}"/>
    <cellStyle name="Millares 7 2 5 6 2" xfId="29404" xr:uid="{ACB7CC9C-B5EA-4B6E-A75F-34278D25BEB3}"/>
    <cellStyle name="Millares 7 2 5 7" xfId="20652" xr:uid="{0F3E0F45-FD89-4C8D-852F-C4E06760667B}"/>
    <cellStyle name="Millares 7 2 6" xfId="3415" xr:uid="{00000000-0005-0000-0000-00007F380000}"/>
    <cellStyle name="Millares 7 2 6 2" xfId="4512" xr:uid="{00000000-0005-0000-0000-000080380000}"/>
    <cellStyle name="Millares 7 2 6 2 2" xfId="6701" xr:uid="{00000000-0005-0000-0000-000081380000}"/>
    <cellStyle name="Millares 7 2 6 2 2 2" xfId="11078" xr:uid="{00000000-0005-0000-0000-000082380000}"/>
    <cellStyle name="Millares 7 2 6 2 2 2 2" xfId="19831" xr:uid="{00000000-0005-0000-0000-000083380000}"/>
    <cellStyle name="Millares 7 2 6 2 2 2 2 2" xfId="37336" xr:uid="{633B69F2-DE98-4673-AD3B-4F46C2A8B75F}"/>
    <cellStyle name="Millares 7 2 6 2 2 2 3" xfId="28584" xr:uid="{E0F03D20-9940-43B3-BCD1-1911FE79A593}"/>
    <cellStyle name="Millares 7 2 6 2 2 3" xfId="15455" xr:uid="{00000000-0005-0000-0000-000084380000}"/>
    <cellStyle name="Millares 7 2 6 2 2 3 2" xfId="32960" xr:uid="{94595878-A02D-4D24-8C3F-C8FD8ACF631A}"/>
    <cellStyle name="Millares 7 2 6 2 2 4" xfId="24208" xr:uid="{DDF3D55A-617D-45F6-BA8F-D47FE55E3C1B}"/>
    <cellStyle name="Millares 7 2 6 2 3" xfId="8890" xr:uid="{00000000-0005-0000-0000-000085380000}"/>
    <cellStyle name="Millares 7 2 6 2 3 2" xfId="17643" xr:uid="{00000000-0005-0000-0000-000086380000}"/>
    <cellStyle name="Millares 7 2 6 2 3 2 2" xfId="35148" xr:uid="{465C5E4C-4464-4C8D-9E29-650B265AEE87}"/>
    <cellStyle name="Millares 7 2 6 2 3 3" xfId="26396" xr:uid="{288EEF6D-2D76-4AA9-8911-93AD90BA1735}"/>
    <cellStyle name="Millares 7 2 6 2 4" xfId="13267" xr:uid="{00000000-0005-0000-0000-000087380000}"/>
    <cellStyle name="Millares 7 2 6 2 4 2" xfId="30772" xr:uid="{CDF4D94E-8272-4ABC-B89B-9D70006EDD5C}"/>
    <cellStyle name="Millares 7 2 6 2 5" xfId="22020" xr:uid="{ADA4F145-C7A8-4BFE-BD52-433C61E81048}"/>
    <cellStyle name="Millares 7 2 6 3" xfId="5607" xr:uid="{00000000-0005-0000-0000-000088380000}"/>
    <cellStyle name="Millares 7 2 6 3 2" xfId="9984" xr:uid="{00000000-0005-0000-0000-000089380000}"/>
    <cellStyle name="Millares 7 2 6 3 2 2" xfId="18737" xr:uid="{00000000-0005-0000-0000-00008A380000}"/>
    <cellStyle name="Millares 7 2 6 3 2 2 2" xfId="36242" xr:uid="{DA3EA70C-87C0-4277-8C4E-662387E88384}"/>
    <cellStyle name="Millares 7 2 6 3 2 3" xfId="27490" xr:uid="{6039B559-AD08-4954-9035-5647A029379B}"/>
    <cellStyle name="Millares 7 2 6 3 3" xfId="14361" xr:uid="{00000000-0005-0000-0000-00008B380000}"/>
    <cellStyle name="Millares 7 2 6 3 3 2" xfId="31866" xr:uid="{18B098CA-0641-4F58-B505-1A6DF9004649}"/>
    <cellStyle name="Millares 7 2 6 3 4" xfId="23114" xr:uid="{963723CA-C0FB-46E7-9D4D-E3D287CC319C}"/>
    <cellStyle name="Millares 7 2 6 4" xfId="7796" xr:uid="{00000000-0005-0000-0000-00008C380000}"/>
    <cellStyle name="Millares 7 2 6 4 2" xfId="16549" xr:uid="{00000000-0005-0000-0000-00008D380000}"/>
    <cellStyle name="Millares 7 2 6 4 2 2" xfId="34054" xr:uid="{50AA358B-FA1F-443B-87C1-1E92853460C1}"/>
    <cellStyle name="Millares 7 2 6 4 3" xfId="25302" xr:uid="{8D8EA455-65FA-415C-8774-12D14169FA8C}"/>
    <cellStyle name="Millares 7 2 6 5" xfId="12173" xr:uid="{00000000-0005-0000-0000-00008E380000}"/>
    <cellStyle name="Millares 7 2 6 5 2" xfId="29678" xr:uid="{CCDE954C-F51D-4EC7-B59E-C3D6F42A7CC2}"/>
    <cellStyle name="Millares 7 2 6 6" xfId="20926" xr:uid="{E4DDEBC1-747A-4404-B50E-CF5EEB19BCF9}"/>
    <cellStyle name="Millares 7 2 7" xfId="3965" xr:uid="{00000000-0005-0000-0000-00008F380000}"/>
    <cellStyle name="Millares 7 2 7 2" xfId="6154" xr:uid="{00000000-0005-0000-0000-000090380000}"/>
    <cellStyle name="Millares 7 2 7 2 2" xfId="10531" xr:uid="{00000000-0005-0000-0000-000091380000}"/>
    <cellStyle name="Millares 7 2 7 2 2 2" xfId="19284" xr:uid="{00000000-0005-0000-0000-000092380000}"/>
    <cellStyle name="Millares 7 2 7 2 2 2 2" xfId="36789" xr:uid="{A5B75F21-BE77-4031-9201-FF2BC21DF5C2}"/>
    <cellStyle name="Millares 7 2 7 2 2 3" xfId="28037" xr:uid="{13BE47C6-AF6A-4FD7-8BCC-2B81AF0E04A2}"/>
    <cellStyle name="Millares 7 2 7 2 3" xfId="14908" xr:uid="{00000000-0005-0000-0000-000093380000}"/>
    <cellStyle name="Millares 7 2 7 2 3 2" xfId="32413" xr:uid="{A5708B21-C823-4AF3-ABA1-1F2F192B5DD3}"/>
    <cellStyle name="Millares 7 2 7 2 4" xfId="23661" xr:uid="{D60E9819-BA1A-4A3A-B26F-4A11F46376D1}"/>
    <cellStyle name="Millares 7 2 7 3" xfId="8343" xr:uid="{00000000-0005-0000-0000-000094380000}"/>
    <cellStyle name="Millares 7 2 7 3 2" xfId="17096" xr:uid="{00000000-0005-0000-0000-000095380000}"/>
    <cellStyle name="Millares 7 2 7 3 2 2" xfId="34601" xr:uid="{50BA9E9D-F70A-4AF5-B303-6C2CB1693D71}"/>
    <cellStyle name="Millares 7 2 7 3 3" xfId="25849" xr:uid="{0C33632E-6A2C-4C11-AB69-2BD1EC4CE74B}"/>
    <cellStyle name="Millares 7 2 7 4" xfId="12720" xr:uid="{00000000-0005-0000-0000-000096380000}"/>
    <cellStyle name="Millares 7 2 7 4 2" xfId="30225" xr:uid="{3C332F9F-9178-4D3D-B723-DD133910D857}"/>
    <cellStyle name="Millares 7 2 7 5" xfId="21473" xr:uid="{B2E6DB9E-918A-44FF-9063-EFFCA86C1B4A}"/>
    <cellStyle name="Millares 7 2 8" xfId="5060" xr:uid="{00000000-0005-0000-0000-000097380000}"/>
    <cellStyle name="Millares 7 2 8 2" xfId="9437" xr:uid="{00000000-0005-0000-0000-000098380000}"/>
    <cellStyle name="Millares 7 2 8 2 2" xfId="18190" xr:uid="{00000000-0005-0000-0000-000099380000}"/>
    <cellStyle name="Millares 7 2 8 2 2 2" xfId="35695" xr:uid="{8FD8BF44-57DC-4AA7-B3BC-588B9090F799}"/>
    <cellStyle name="Millares 7 2 8 2 3" xfId="26943" xr:uid="{1C5E23FD-6504-4741-90F1-E222310893F1}"/>
    <cellStyle name="Millares 7 2 8 3" xfId="13814" xr:uid="{00000000-0005-0000-0000-00009A380000}"/>
    <cellStyle name="Millares 7 2 8 3 2" xfId="31319" xr:uid="{C049F7A9-F080-4AED-87E1-4CD86F2345CA}"/>
    <cellStyle name="Millares 7 2 8 4" xfId="22567" xr:uid="{E3A68EA9-098D-484B-8753-8F56B497CFF3}"/>
    <cellStyle name="Millares 7 2 9" xfId="7249" xr:uid="{00000000-0005-0000-0000-00009B380000}"/>
    <cellStyle name="Millares 7 2 9 2" xfId="16002" xr:uid="{00000000-0005-0000-0000-00009C380000}"/>
    <cellStyle name="Millares 7 2 9 2 2" xfId="33507" xr:uid="{C0158785-B2B6-4C8C-8639-A8E4AE05B7A3}"/>
    <cellStyle name="Millares 7 2 9 3" xfId="24755" xr:uid="{368D8AA4-07CC-4860-B9B1-231BB16B75BB}"/>
    <cellStyle name="Millares 7 3" xfId="2964" xr:uid="{00000000-0005-0000-0000-00009D380000}"/>
    <cellStyle name="Millares 7 3 2" xfId="3076" xr:uid="{00000000-0005-0000-0000-00009E380000}"/>
    <cellStyle name="Millares 7 3 2 2" xfId="3352" xr:uid="{00000000-0005-0000-0000-00009F380000}"/>
    <cellStyle name="Millares 7 3 2 2 2" xfId="3905" xr:uid="{00000000-0005-0000-0000-0000A0380000}"/>
    <cellStyle name="Millares 7 3 2 2 2 2" xfId="5001" xr:uid="{00000000-0005-0000-0000-0000A1380000}"/>
    <cellStyle name="Millares 7 3 2 2 2 2 2" xfId="7190" xr:uid="{00000000-0005-0000-0000-0000A2380000}"/>
    <cellStyle name="Millares 7 3 2 2 2 2 2 2" xfId="11567" xr:uid="{00000000-0005-0000-0000-0000A3380000}"/>
    <cellStyle name="Millares 7 3 2 2 2 2 2 2 2" xfId="20320" xr:uid="{00000000-0005-0000-0000-0000A4380000}"/>
    <cellStyle name="Millares 7 3 2 2 2 2 2 2 2 2" xfId="37825" xr:uid="{EA8FCEF0-2D84-4549-A27C-04A9262CAB1C}"/>
    <cellStyle name="Millares 7 3 2 2 2 2 2 2 3" xfId="29073" xr:uid="{301F92CA-2591-4490-8896-A108313A01F3}"/>
    <cellStyle name="Millares 7 3 2 2 2 2 2 3" xfId="15944" xr:uid="{00000000-0005-0000-0000-0000A5380000}"/>
    <cellStyle name="Millares 7 3 2 2 2 2 2 3 2" xfId="33449" xr:uid="{9F3A17C3-87DE-499B-820A-E4D01FC5F1D6}"/>
    <cellStyle name="Millares 7 3 2 2 2 2 2 4" xfId="24697" xr:uid="{DF8F8779-E8C4-4D79-8CE6-9EE3AAF099A7}"/>
    <cellStyle name="Millares 7 3 2 2 2 2 3" xfId="9379" xr:uid="{00000000-0005-0000-0000-0000A6380000}"/>
    <cellStyle name="Millares 7 3 2 2 2 2 3 2" xfId="18132" xr:uid="{00000000-0005-0000-0000-0000A7380000}"/>
    <cellStyle name="Millares 7 3 2 2 2 2 3 2 2" xfId="35637" xr:uid="{D466A73B-F442-44C0-A17F-F2F692F828E2}"/>
    <cellStyle name="Millares 7 3 2 2 2 2 3 3" xfId="26885" xr:uid="{37EC4B00-3122-4ACB-81FE-FCF8B5CE27A9}"/>
    <cellStyle name="Millares 7 3 2 2 2 2 4" xfId="13756" xr:uid="{00000000-0005-0000-0000-0000A8380000}"/>
    <cellStyle name="Millares 7 3 2 2 2 2 4 2" xfId="31261" xr:uid="{4B9A671C-DBAD-42E9-AAF1-61EB9D42036E}"/>
    <cellStyle name="Millares 7 3 2 2 2 2 5" xfId="22509" xr:uid="{613231C2-AD65-40E5-A089-3F0213E37D5B}"/>
    <cellStyle name="Millares 7 3 2 2 2 3" xfId="6096" xr:uid="{00000000-0005-0000-0000-0000A9380000}"/>
    <cellStyle name="Millares 7 3 2 2 2 3 2" xfId="10473" xr:uid="{00000000-0005-0000-0000-0000AA380000}"/>
    <cellStyle name="Millares 7 3 2 2 2 3 2 2" xfId="19226" xr:uid="{00000000-0005-0000-0000-0000AB380000}"/>
    <cellStyle name="Millares 7 3 2 2 2 3 2 2 2" xfId="36731" xr:uid="{9DCE5098-61D6-4BBC-8BB6-9487FEFB4DA7}"/>
    <cellStyle name="Millares 7 3 2 2 2 3 2 3" xfId="27979" xr:uid="{A1C9C7FF-2686-478A-A909-C2C1211DE5BB}"/>
    <cellStyle name="Millares 7 3 2 2 2 3 3" xfId="14850" xr:uid="{00000000-0005-0000-0000-0000AC380000}"/>
    <cellStyle name="Millares 7 3 2 2 2 3 3 2" xfId="32355" xr:uid="{DBDB943B-6ADE-45F5-8FCD-89B80D8442DA}"/>
    <cellStyle name="Millares 7 3 2 2 2 3 4" xfId="23603" xr:uid="{99503001-C19B-4EC6-963B-2948448A5D5C}"/>
    <cellStyle name="Millares 7 3 2 2 2 4" xfId="8285" xr:uid="{00000000-0005-0000-0000-0000AD380000}"/>
    <cellStyle name="Millares 7 3 2 2 2 4 2" xfId="17038" xr:uid="{00000000-0005-0000-0000-0000AE380000}"/>
    <cellStyle name="Millares 7 3 2 2 2 4 2 2" xfId="34543" xr:uid="{38166EC3-14CF-4FF6-9E50-A9F30C8DCB87}"/>
    <cellStyle name="Millares 7 3 2 2 2 4 3" xfId="25791" xr:uid="{D663B294-FACE-4224-95B8-A4863EE252CD}"/>
    <cellStyle name="Millares 7 3 2 2 2 5" xfId="12662" xr:uid="{00000000-0005-0000-0000-0000AF380000}"/>
    <cellStyle name="Millares 7 3 2 2 2 5 2" xfId="30167" xr:uid="{2BF6F13B-81F8-48DB-9E73-723CD1A89BC3}"/>
    <cellStyle name="Millares 7 3 2 2 2 6" xfId="21415" xr:uid="{8DAC68D6-AFA8-4798-8382-82C1C0F3336C}"/>
    <cellStyle name="Millares 7 3 2 2 3" xfId="4453" xr:uid="{00000000-0005-0000-0000-0000B0380000}"/>
    <cellStyle name="Millares 7 3 2 2 3 2" xfId="6642" xr:uid="{00000000-0005-0000-0000-0000B1380000}"/>
    <cellStyle name="Millares 7 3 2 2 3 2 2" xfId="11019" xr:uid="{00000000-0005-0000-0000-0000B2380000}"/>
    <cellStyle name="Millares 7 3 2 2 3 2 2 2" xfId="19772" xr:uid="{00000000-0005-0000-0000-0000B3380000}"/>
    <cellStyle name="Millares 7 3 2 2 3 2 2 2 2" xfId="37277" xr:uid="{35830602-3136-4AB0-ACE1-B526E3904601}"/>
    <cellStyle name="Millares 7 3 2 2 3 2 2 3" xfId="28525" xr:uid="{DE626F27-23B2-496A-90BF-9EE2368675BC}"/>
    <cellStyle name="Millares 7 3 2 2 3 2 3" xfId="15396" xr:uid="{00000000-0005-0000-0000-0000B4380000}"/>
    <cellStyle name="Millares 7 3 2 2 3 2 3 2" xfId="32901" xr:uid="{C6BF198E-241D-4BBD-A62F-2B1D096D01DD}"/>
    <cellStyle name="Millares 7 3 2 2 3 2 4" xfId="24149" xr:uid="{4D51868D-20C9-4CDD-A4A7-51580A91A1AC}"/>
    <cellStyle name="Millares 7 3 2 2 3 3" xfId="8831" xr:uid="{00000000-0005-0000-0000-0000B5380000}"/>
    <cellStyle name="Millares 7 3 2 2 3 3 2" xfId="17584" xr:uid="{00000000-0005-0000-0000-0000B6380000}"/>
    <cellStyle name="Millares 7 3 2 2 3 3 2 2" xfId="35089" xr:uid="{D1AEE344-3043-4EF8-9DF3-299666427FCE}"/>
    <cellStyle name="Millares 7 3 2 2 3 3 3" xfId="26337" xr:uid="{71FEF197-AFDC-4E7E-9687-56BC004EF36F}"/>
    <cellStyle name="Millares 7 3 2 2 3 4" xfId="13208" xr:uid="{00000000-0005-0000-0000-0000B7380000}"/>
    <cellStyle name="Millares 7 3 2 2 3 4 2" xfId="30713" xr:uid="{E6DE0CB5-4570-430F-ADA9-C7095B71861A}"/>
    <cellStyle name="Millares 7 3 2 2 3 5" xfId="21961" xr:uid="{477ADFA5-D844-49D2-8EED-5BB5E36843F7}"/>
    <cellStyle name="Millares 7 3 2 2 4" xfId="5548" xr:uid="{00000000-0005-0000-0000-0000B8380000}"/>
    <cellStyle name="Millares 7 3 2 2 4 2" xfId="9925" xr:uid="{00000000-0005-0000-0000-0000B9380000}"/>
    <cellStyle name="Millares 7 3 2 2 4 2 2" xfId="18678" xr:uid="{00000000-0005-0000-0000-0000BA380000}"/>
    <cellStyle name="Millares 7 3 2 2 4 2 2 2" xfId="36183" xr:uid="{51AB50DF-AC37-4B36-8AE7-886789B8F0ED}"/>
    <cellStyle name="Millares 7 3 2 2 4 2 3" xfId="27431" xr:uid="{15674296-2754-4E53-9674-16FFEFC766EB}"/>
    <cellStyle name="Millares 7 3 2 2 4 3" xfId="14302" xr:uid="{00000000-0005-0000-0000-0000BB380000}"/>
    <cellStyle name="Millares 7 3 2 2 4 3 2" xfId="31807" xr:uid="{326D6434-C9D5-43CE-994C-B354A90D53CC}"/>
    <cellStyle name="Millares 7 3 2 2 4 4" xfId="23055" xr:uid="{71BB44B9-6DAD-4811-A6D1-788408541404}"/>
    <cellStyle name="Millares 7 3 2 2 5" xfId="7737" xr:uid="{00000000-0005-0000-0000-0000BC380000}"/>
    <cellStyle name="Millares 7 3 2 2 5 2" xfId="16490" xr:uid="{00000000-0005-0000-0000-0000BD380000}"/>
    <cellStyle name="Millares 7 3 2 2 5 2 2" xfId="33995" xr:uid="{3FB740C1-C654-4544-974A-D70BED2C4984}"/>
    <cellStyle name="Millares 7 3 2 2 5 3" xfId="25243" xr:uid="{EA4DF53A-2847-49FC-938B-C8E6B0BC087C}"/>
    <cellStyle name="Millares 7 3 2 2 6" xfId="12114" xr:uid="{00000000-0005-0000-0000-0000BE380000}"/>
    <cellStyle name="Millares 7 3 2 2 6 2" xfId="29619" xr:uid="{3F4CB976-FE4C-4F89-A50C-B80B2D0D9D1E}"/>
    <cellStyle name="Millares 7 3 2 2 7" xfId="20867" xr:uid="{08ABFFE7-12C6-486E-AD51-DF23544D1B6D}"/>
    <cellStyle name="Millares 7 3 2 3" xfId="3631" xr:uid="{00000000-0005-0000-0000-0000BF380000}"/>
    <cellStyle name="Millares 7 3 2 3 2" xfId="4727" xr:uid="{00000000-0005-0000-0000-0000C0380000}"/>
    <cellStyle name="Millares 7 3 2 3 2 2" xfId="6916" xr:uid="{00000000-0005-0000-0000-0000C1380000}"/>
    <cellStyle name="Millares 7 3 2 3 2 2 2" xfId="11293" xr:uid="{00000000-0005-0000-0000-0000C2380000}"/>
    <cellStyle name="Millares 7 3 2 3 2 2 2 2" xfId="20046" xr:uid="{00000000-0005-0000-0000-0000C3380000}"/>
    <cellStyle name="Millares 7 3 2 3 2 2 2 2 2" xfId="37551" xr:uid="{65088C08-BC1D-4A77-BC12-C96D79128A89}"/>
    <cellStyle name="Millares 7 3 2 3 2 2 2 3" xfId="28799" xr:uid="{CCD43AC9-D9DB-4DC4-B736-54F45A39A348}"/>
    <cellStyle name="Millares 7 3 2 3 2 2 3" xfId="15670" xr:uid="{00000000-0005-0000-0000-0000C4380000}"/>
    <cellStyle name="Millares 7 3 2 3 2 2 3 2" xfId="33175" xr:uid="{912E1877-3EF1-4259-8B2F-3789D0F4BEA7}"/>
    <cellStyle name="Millares 7 3 2 3 2 2 4" xfId="24423" xr:uid="{E7429416-9178-431F-928B-0F860123B877}"/>
    <cellStyle name="Millares 7 3 2 3 2 3" xfId="9105" xr:uid="{00000000-0005-0000-0000-0000C5380000}"/>
    <cellStyle name="Millares 7 3 2 3 2 3 2" xfId="17858" xr:uid="{00000000-0005-0000-0000-0000C6380000}"/>
    <cellStyle name="Millares 7 3 2 3 2 3 2 2" xfId="35363" xr:uid="{BD557520-6E81-4503-9D09-3BC288C9676C}"/>
    <cellStyle name="Millares 7 3 2 3 2 3 3" xfId="26611" xr:uid="{3FE1C761-EC34-4FBA-BB1B-C1087EE31663}"/>
    <cellStyle name="Millares 7 3 2 3 2 4" xfId="13482" xr:uid="{00000000-0005-0000-0000-0000C7380000}"/>
    <cellStyle name="Millares 7 3 2 3 2 4 2" xfId="30987" xr:uid="{72FC3D40-83C3-4FB6-B82D-BD76667873E8}"/>
    <cellStyle name="Millares 7 3 2 3 2 5" xfId="22235" xr:uid="{7C41996D-8EC5-4907-83A4-9EDBA3D29FDC}"/>
    <cellStyle name="Millares 7 3 2 3 3" xfId="5822" xr:uid="{00000000-0005-0000-0000-0000C8380000}"/>
    <cellStyle name="Millares 7 3 2 3 3 2" xfId="10199" xr:uid="{00000000-0005-0000-0000-0000C9380000}"/>
    <cellStyle name="Millares 7 3 2 3 3 2 2" xfId="18952" xr:uid="{00000000-0005-0000-0000-0000CA380000}"/>
    <cellStyle name="Millares 7 3 2 3 3 2 2 2" xfId="36457" xr:uid="{492B306E-0994-4D21-968F-5A7AED127CAE}"/>
    <cellStyle name="Millares 7 3 2 3 3 2 3" xfId="27705" xr:uid="{92765C12-BA06-4F49-88F9-5FDBE90865A9}"/>
    <cellStyle name="Millares 7 3 2 3 3 3" xfId="14576" xr:uid="{00000000-0005-0000-0000-0000CB380000}"/>
    <cellStyle name="Millares 7 3 2 3 3 3 2" xfId="32081" xr:uid="{CEBD02F8-B708-4B8D-9E9E-AD7EC5A0770C}"/>
    <cellStyle name="Millares 7 3 2 3 3 4" xfId="23329" xr:uid="{5A1C708A-796B-44EF-8937-8519B37331B8}"/>
    <cellStyle name="Millares 7 3 2 3 4" xfId="8011" xr:uid="{00000000-0005-0000-0000-0000CC380000}"/>
    <cellStyle name="Millares 7 3 2 3 4 2" xfId="16764" xr:uid="{00000000-0005-0000-0000-0000CD380000}"/>
    <cellStyle name="Millares 7 3 2 3 4 2 2" xfId="34269" xr:uid="{4DCA09FB-EF44-4032-8F4F-6AE611A7D43E}"/>
    <cellStyle name="Millares 7 3 2 3 4 3" xfId="25517" xr:uid="{2CEA566D-B5D6-43CD-8B0E-5A2A1D0D4311}"/>
    <cellStyle name="Millares 7 3 2 3 5" xfId="12388" xr:uid="{00000000-0005-0000-0000-0000CE380000}"/>
    <cellStyle name="Millares 7 3 2 3 5 2" xfId="29893" xr:uid="{F51A4830-CEFC-4D20-A077-100E48866824}"/>
    <cellStyle name="Millares 7 3 2 3 6" xfId="21141" xr:uid="{0E7BDE6E-6BC8-464B-ABBD-B7B2D4DB92D1}"/>
    <cellStyle name="Millares 7 3 2 4" xfId="4179" xr:uid="{00000000-0005-0000-0000-0000CF380000}"/>
    <cellStyle name="Millares 7 3 2 4 2" xfId="6368" xr:uid="{00000000-0005-0000-0000-0000D0380000}"/>
    <cellStyle name="Millares 7 3 2 4 2 2" xfId="10745" xr:uid="{00000000-0005-0000-0000-0000D1380000}"/>
    <cellStyle name="Millares 7 3 2 4 2 2 2" xfId="19498" xr:uid="{00000000-0005-0000-0000-0000D2380000}"/>
    <cellStyle name="Millares 7 3 2 4 2 2 2 2" xfId="37003" xr:uid="{6F497828-319F-4C77-ABFE-C5A9479F2201}"/>
    <cellStyle name="Millares 7 3 2 4 2 2 3" xfId="28251" xr:uid="{5420B379-0F5A-46C6-ACB3-4A8C9B1563F1}"/>
    <cellStyle name="Millares 7 3 2 4 2 3" xfId="15122" xr:uid="{00000000-0005-0000-0000-0000D3380000}"/>
    <cellStyle name="Millares 7 3 2 4 2 3 2" xfId="32627" xr:uid="{05F61E35-7E39-4318-BCA4-3201CE3CD074}"/>
    <cellStyle name="Millares 7 3 2 4 2 4" xfId="23875" xr:uid="{B2342EC8-1763-4086-9011-91AFCE3F0197}"/>
    <cellStyle name="Millares 7 3 2 4 3" xfId="8557" xr:uid="{00000000-0005-0000-0000-0000D4380000}"/>
    <cellStyle name="Millares 7 3 2 4 3 2" xfId="17310" xr:uid="{00000000-0005-0000-0000-0000D5380000}"/>
    <cellStyle name="Millares 7 3 2 4 3 2 2" xfId="34815" xr:uid="{662A918E-CF09-4B56-A6C0-3036CFBCBC56}"/>
    <cellStyle name="Millares 7 3 2 4 3 3" xfId="26063" xr:uid="{94F1AA98-D506-4848-8C56-FC7BC394B6A6}"/>
    <cellStyle name="Millares 7 3 2 4 4" xfId="12934" xr:uid="{00000000-0005-0000-0000-0000D6380000}"/>
    <cellStyle name="Millares 7 3 2 4 4 2" xfId="30439" xr:uid="{286076C7-AA89-4B04-93D5-024F149EFAC3}"/>
    <cellStyle name="Millares 7 3 2 4 5" xfId="21687" xr:uid="{9C5ABBEF-C5EE-4EAD-AB49-D9A043C63AA8}"/>
    <cellStyle name="Millares 7 3 2 5" xfId="5274" xr:uid="{00000000-0005-0000-0000-0000D7380000}"/>
    <cellStyle name="Millares 7 3 2 5 2" xfId="9651" xr:uid="{00000000-0005-0000-0000-0000D8380000}"/>
    <cellStyle name="Millares 7 3 2 5 2 2" xfId="18404" xr:uid="{00000000-0005-0000-0000-0000D9380000}"/>
    <cellStyle name="Millares 7 3 2 5 2 2 2" xfId="35909" xr:uid="{CE50242C-C613-4167-95D5-6FE9CF56014F}"/>
    <cellStyle name="Millares 7 3 2 5 2 3" xfId="27157" xr:uid="{7B0F1D32-B772-4821-8120-B589A0A4FB75}"/>
    <cellStyle name="Millares 7 3 2 5 3" xfId="14028" xr:uid="{00000000-0005-0000-0000-0000DA380000}"/>
    <cellStyle name="Millares 7 3 2 5 3 2" xfId="31533" xr:uid="{DC288379-55D3-4DB2-BB5F-126464ADEE43}"/>
    <cellStyle name="Millares 7 3 2 5 4" xfId="22781" xr:uid="{69BD1D1E-BA8A-4221-AD20-F1110024C39A}"/>
    <cellStyle name="Millares 7 3 2 6" xfId="7463" xr:uid="{00000000-0005-0000-0000-0000DB380000}"/>
    <cellStyle name="Millares 7 3 2 6 2" xfId="16216" xr:uid="{00000000-0005-0000-0000-0000DC380000}"/>
    <cellStyle name="Millares 7 3 2 6 2 2" xfId="33721" xr:uid="{E1990DBE-D64D-4058-96A6-88B7C4A66BF3}"/>
    <cellStyle name="Millares 7 3 2 6 3" xfId="24969" xr:uid="{22C2C21E-0BF7-437A-AA77-1B16A501262B}"/>
    <cellStyle name="Millares 7 3 2 7" xfId="11840" xr:uid="{00000000-0005-0000-0000-0000DD380000}"/>
    <cellStyle name="Millares 7 3 2 7 2" xfId="29345" xr:uid="{B5E59E5F-E509-425F-A1F8-F94A5A33D063}"/>
    <cellStyle name="Millares 7 3 2 8" xfId="20593" xr:uid="{2049FB2B-AB9F-451C-8BAB-BA563E0513DD}"/>
    <cellStyle name="Millares 7 3 3" xfId="3240" xr:uid="{00000000-0005-0000-0000-0000DE380000}"/>
    <cellStyle name="Millares 7 3 3 2" xfId="3793" xr:uid="{00000000-0005-0000-0000-0000DF380000}"/>
    <cellStyle name="Millares 7 3 3 2 2" xfId="4889" xr:uid="{00000000-0005-0000-0000-0000E0380000}"/>
    <cellStyle name="Millares 7 3 3 2 2 2" xfId="7078" xr:uid="{00000000-0005-0000-0000-0000E1380000}"/>
    <cellStyle name="Millares 7 3 3 2 2 2 2" xfId="11455" xr:uid="{00000000-0005-0000-0000-0000E2380000}"/>
    <cellStyle name="Millares 7 3 3 2 2 2 2 2" xfId="20208" xr:uid="{00000000-0005-0000-0000-0000E3380000}"/>
    <cellStyle name="Millares 7 3 3 2 2 2 2 2 2" xfId="37713" xr:uid="{69213628-079F-4990-AB0D-FFF3832CEE00}"/>
    <cellStyle name="Millares 7 3 3 2 2 2 2 3" xfId="28961" xr:uid="{2062B102-AC80-40AD-B4C0-260A8D56B900}"/>
    <cellStyle name="Millares 7 3 3 2 2 2 3" xfId="15832" xr:uid="{00000000-0005-0000-0000-0000E4380000}"/>
    <cellStyle name="Millares 7 3 3 2 2 2 3 2" xfId="33337" xr:uid="{5B57EAF8-872C-4089-98B3-90332800B98D}"/>
    <cellStyle name="Millares 7 3 3 2 2 2 4" xfId="24585" xr:uid="{801FFBF0-0FA0-4C8C-8C9B-9F5D8FF34743}"/>
    <cellStyle name="Millares 7 3 3 2 2 3" xfId="9267" xr:uid="{00000000-0005-0000-0000-0000E5380000}"/>
    <cellStyle name="Millares 7 3 3 2 2 3 2" xfId="18020" xr:uid="{00000000-0005-0000-0000-0000E6380000}"/>
    <cellStyle name="Millares 7 3 3 2 2 3 2 2" xfId="35525" xr:uid="{76CA15DD-FA7B-4584-B66B-185C428E15E9}"/>
    <cellStyle name="Millares 7 3 3 2 2 3 3" xfId="26773" xr:uid="{1B208003-7C03-4D82-91D7-6032D30BE719}"/>
    <cellStyle name="Millares 7 3 3 2 2 4" xfId="13644" xr:uid="{00000000-0005-0000-0000-0000E7380000}"/>
    <cellStyle name="Millares 7 3 3 2 2 4 2" xfId="31149" xr:uid="{437324A0-F455-4A10-AA0A-DCC0D7C2F19A}"/>
    <cellStyle name="Millares 7 3 3 2 2 5" xfId="22397" xr:uid="{F726B05D-114F-4EE7-98CE-9D21D6FD8851}"/>
    <cellStyle name="Millares 7 3 3 2 3" xfId="5984" xr:uid="{00000000-0005-0000-0000-0000E8380000}"/>
    <cellStyle name="Millares 7 3 3 2 3 2" xfId="10361" xr:uid="{00000000-0005-0000-0000-0000E9380000}"/>
    <cellStyle name="Millares 7 3 3 2 3 2 2" xfId="19114" xr:uid="{00000000-0005-0000-0000-0000EA380000}"/>
    <cellStyle name="Millares 7 3 3 2 3 2 2 2" xfId="36619" xr:uid="{072C2399-5DCB-4EE2-A7E7-CBC6F1035253}"/>
    <cellStyle name="Millares 7 3 3 2 3 2 3" xfId="27867" xr:uid="{822EE883-5168-4E9B-B9C5-F0DA1593FA8C}"/>
    <cellStyle name="Millares 7 3 3 2 3 3" xfId="14738" xr:uid="{00000000-0005-0000-0000-0000EB380000}"/>
    <cellStyle name="Millares 7 3 3 2 3 3 2" xfId="32243" xr:uid="{8F585EF0-5825-4500-AF4C-F33999EEC399}"/>
    <cellStyle name="Millares 7 3 3 2 3 4" xfId="23491" xr:uid="{2FF96EF5-F144-4B7C-BEB4-1130CFEFACC2}"/>
    <cellStyle name="Millares 7 3 3 2 4" xfId="8173" xr:uid="{00000000-0005-0000-0000-0000EC380000}"/>
    <cellStyle name="Millares 7 3 3 2 4 2" xfId="16926" xr:uid="{00000000-0005-0000-0000-0000ED380000}"/>
    <cellStyle name="Millares 7 3 3 2 4 2 2" xfId="34431" xr:uid="{D51C47A8-0A68-4637-91E1-D551CB7DD81F}"/>
    <cellStyle name="Millares 7 3 3 2 4 3" xfId="25679" xr:uid="{9C871EDF-903B-4A17-94F9-3EF7F5E17A2B}"/>
    <cellStyle name="Millares 7 3 3 2 5" xfId="12550" xr:uid="{00000000-0005-0000-0000-0000EE380000}"/>
    <cellStyle name="Millares 7 3 3 2 5 2" xfId="30055" xr:uid="{8D07E041-533E-46C4-BD27-B63B4633D72E}"/>
    <cellStyle name="Millares 7 3 3 2 6" xfId="21303" xr:uid="{E512F3CF-7C19-414F-8645-DAF26B198F78}"/>
    <cellStyle name="Millares 7 3 3 3" xfId="4341" xr:uid="{00000000-0005-0000-0000-0000EF380000}"/>
    <cellStyle name="Millares 7 3 3 3 2" xfId="6530" xr:uid="{00000000-0005-0000-0000-0000F0380000}"/>
    <cellStyle name="Millares 7 3 3 3 2 2" xfId="10907" xr:uid="{00000000-0005-0000-0000-0000F1380000}"/>
    <cellStyle name="Millares 7 3 3 3 2 2 2" xfId="19660" xr:uid="{00000000-0005-0000-0000-0000F2380000}"/>
    <cellStyle name="Millares 7 3 3 3 2 2 2 2" xfId="37165" xr:uid="{8556FA89-7096-4DFB-82F6-279C9D961ADD}"/>
    <cellStyle name="Millares 7 3 3 3 2 2 3" xfId="28413" xr:uid="{03C4864E-A4BA-40DA-9365-10802A7DB47A}"/>
    <cellStyle name="Millares 7 3 3 3 2 3" xfId="15284" xr:uid="{00000000-0005-0000-0000-0000F3380000}"/>
    <cellStyle name="Millares 7 3 3 3 2 3 2" xfId="32789" xr:uid="{915BEA82-D65B-4C7C-8A2C-4E2AF6BC5FEC}"/>
    <cellStyle name="Millares 7 3 3 3 2 4" xfId="24037" xr:uid="{80AFB454-1B5B-4913-B87C-5AD9737B5645}"/>
    <cellStyle name="Millares 7 3 3 3 3" xfId="8719" xr:uid="{00000000-0005-0000-0000-0000F4380000}"/>
    <cellStyle name="Millares 7 3 3 3 3 2" xfId="17472" xr:uid="{00000000-0005-0000-0000-0000F5380000}"/>
    <cellStyle name="Millares 7 3 3 3 3 2 2" xfId="34977" xr:uid="{2DF1DADB-ADFD-42DA-B355-642DFED9BDD6}"/>
    <cellStyle name="Millares 7 3 3 3 3 3" xfId="26225" xr:uid="{3B2D8275-1809-4470-B93C-3F14DB4E6886}"/>
    <cellStyle name="Millares 7 3 3 3 4" xfId="13096" xr:uid="{00000000-0005-0000-0000-0000F6380000}"/>
    <cellStyle name="Millares 7 3 3 3 4 2" xfId="30601" xr:uid="{C260A55D-36A3-44ED-A917-0C380BFE6968}"/>
    <cellStyle name="Millares 7 3 3 3 5" xfId="21849" xr:uid="{EB5B6CF3-055A-4F6F-BBDE-6A12327D0190}"/>
    <cellStyle name="Millares 7 3 3 4" xfId="5436" xr:uid="{00000000-0005-0000-0000-0000F7380000}"/>
    <cellStyle name="Millares 7 3 3 4 2" xfId="9813" xr:uid="{00000000-0005-0000-0000-0000F8380000}"/>
    <cellStyle name="Millares 7 3 3 4 2 2" xfId="18566" xr:uid="{00000000-0005-0000-0000-0000F9380000}"/>
    <cellStyle name="Millares 7 3 3 4 2 2 2" xfId="36071" xr:uid="{30430347-17D6-4706-BF24-35C7FE8D902D}"/>
    <cellStyle name="Millares 7 3 3 4 2 3" xfId="27319" xr:uid="{8B291BBF-E889-41BE-80B8-230E0C2A9BCD}"/>
    <cellStyle name="Millares 7 3 3 4 3" xfId="14190" xr:uid="{00000000-0005-0000-0000-0000FA380000}"/>
    <cellStyle name="Millares 7 3 3 4 3 2" xfId="31695" xr:uid="{CB0C7AC9-8A52-4260-9FA2-40092D4E195E}"/>
    <cellStyle name="Millares 7 3 3 4 4" xfId="22943" xr:uid="{BBB993A5-6AA2-4A11-8F81-219876CEC07E}"/>
    <cellStyle name="Millares 7 3 3 5" xfId="7625" xr:uid="{00000000-0005-0000-0000-0000FB380000}"/>
    <cellStyle name="Millares 7 3 3 5 2" xfId="16378" xr:uid="{00000000-0005-0000-0000-0000FC380000}"/>
    <cellStyle name="Millares 7 3 3 5 2 2" xfId="33883" xr:uid="{4B164663-2044-416C-9C15-640C50AFE940}"/>
    <cellStyle name="Millares 7 3 3 5 3" xfId="25131" xr:uid="{147CDBF3-E5FD-40FE-A3E1-A3C6DFACC4F0}"/>
    <cellStyle name="Millares 7 3 3 6" xfId="12002" xr:uid="{00000000-0005-0000-0000-0000FD380000}"/>
    <cellStyle name="Millares 7 3 3 6 2" xfId="29507" xr:uid="{17D9542E-4D3D-4793-AE7D-F3BBD3D4CEED}"/>
    <cellStyle name="Millares 7 3 3 7" xfId="20755" xr:uid="{E4EDD3B8-889F-4DE4-B197-F4DAA93EA51E}"/>
    <cellStyle name="Millares 7 3 4" xfId="3519" xr:uid="{00000000-0005-0000-0000-0000FE380000}"/>
    <cellStyle name="Millares 7 3 4 2" xfId="4615" xr:uid="{00000000-0005-0000-0000-0000FF380000}"/>
    <cellStyle name="Millares 7 3 4 2 2" xfId="6804" xr:uid="{00000000-0005-0000-0000-000000390000}"/>
    <cellStyle name="Millares 7 3 4 2 2 2" xfId="11181" xr:uid="{00000000-0005-0000-0000-000001390000}"/>
    <cellStyle name="Millares 7 3 4 2 2 2 2" xfId="19934" xr:uid="{00000000-0005-0000-0000-000002390000}"/>
    <cellStyle name="Millares 7 3 4 2 2 2 2 2" xfId="37439" xr:uid="{59D6AE93-B135-437D-A253-3049C22E1449}"/>
    <cellStyle name="Millares 7 3 4 2 2 2 3" xfId="28687" xr:uid="{99598E9F-5BE1-4787-9C00-442CC9608A74}"/>
    <cellStyle name="Millares 7 3 4 2 2 3" xfId="15558" xr:uid="{00000000-0005-0000-0000-000003390000}"/>
    <cellStyle name="Millares 7 3 4 2 2 3 2" xfId="33063" xr:uid="{77A8F5E7-FA99-4D4C-A422-83BBB001432A}"/>
    <cellStyle name="Millares 7 3 4 2 2 4" xfId="24311" xr:uid="{01933762-117F-4F3F-A3B4-90ED066C80DA}"/>
    <cellStyle name="Millares 7 3 4 2 3" xfId="8993" xr:uid="{00000000-0005-0000-0000-000004390000}"/>
    <cellStyle name="Millares 7 3 4 2 3 2" xfId="17746" xr:uid="{00000000-0005-0000-0000-000005390000}"/>
    <cellStyle name="Millares 7 3 4 2 3 2 2" xfId="35251" xr:uid="{4FB4D6E0-13F7-4EA8-BE0E-EE2BB30D5B66}"/>
    <cellStyle name="Millares 7 3 4 2 3 3" xfId="26499" xr:uid="{8A9629CC-AC2E-4093-8DEC-C89FA92362FA}"/>
    <cellStyle name="Millares 7 3 4 2 4" xfId="13370" xr:uid="{00000000-0005-0000-0000-000006390000}"/>
    <cellStyle name="Millares 7 3 4 2 4 2" xfId="30875" xr:uid="{3C444884-5FD4-42B0-9B66-4146BA29809C}"/>
    <cellStyle name="Millares 7 3 4 2 5" xfId="22123" xr:uid="{BD8E9708-DFDD-4BB4-83C4-2CE85F0480FC}"/>
    <cellStyle name="Millares 7 3 4 3" xfId="5710" xr:uid="{00000000-0005-0000-0000-000007390000}"/>
    <cellStyle name="Millares 7 3 4 3 2" xfId="10087" xr:uid="{00000000-0005-0000-0000-000008390000}"/>
    <cellStyle name="Millares 7 3 4 3 2 2" xfId="18840" xr:uid="{00000000-0005-0000-0000-000009390000}"/>
    <cellStyle name="Millares 7 3 4 3 2 2 2" xfId="36345" xr:uid="{C989FC21-AB9A-4616-8AAE-61722CD17008}"/>
    <cellStyle name="Millares 7 3 4 3 2 3" xfId="27593" xr:uid="{68623328-6698-45BE-B1BE-CB59DA57E427}"/>
    <cellStyle name="Millares 7 3 4 3 3" xfId="14464" xr:uid="{00000000-0005-0000-0000-00000A390000}"/>
    <cellStyle name="Millares 7 3 4 3 3 2" xfId="31969" xr:uid="{B85AA6CB-9624-435E-9B13-31FF33274D46}"/>
    <cellStyle name="Millares 7 3 4 3 4" xfId="23217" xr:uid="{E5546ACB-1A1C-4884-9FE3-15918F7588BC}"/>
    <cellStyle name="Millares 7 3 4 4" xfId="7899" xr:uid="{00000000-0005-0000-0000-00000B390000}"/>
    <cellStyle name="Millares 7 3 4 4 2" xfId="16652" xr:uid="{00000000-0005-0000-0000-00000C390000}"/>
    <cellStyle name="Millares 7 3 4 4 2 2" xfId="34157" xr:uid="{446BE070-8738-4948-9263-241CAB5F2F9A}"/>
    <cellStyle name="Millares 7 3 4 4 3" xfId="25405" xr:uid="{7B75B1F4-AAF6-4145-878B-77C14AA1D2EE}"/>
    <cellStyle name="Millares 7 3 4 5" xfId="12276" xr:uid="{00000000-0005-0000-0000-00000D390000}"/>
    <cellStyle name="Millares 7 3 4 5 2" xfId="29781" xr:uid="{516DC889-15BA-4125-A1A8-0DE6CE091A68}"/>
    <cellStyle name="Millares 7 3 4 6" xfId="21029" xr:uid="{81D4AE55-C45F-45BD-A04E-BE5412A79B49}"/>
    <cellStyle name="Millares 7 3 5" xfId="4067" xr:uid="{00000000-0005-0000-0000-00000E390000}"/>
    <cellStyle name="Millares 7 3 5 2" xfId="6256" xr:uid="{00000000-0005-0000-0000-00000F390000}"/>
    <cellStyle name="Millares 7 3 5 2 2" xfId="10633" xr:uid="{00000000-0005-0000-0000-000010390000}"/>
    <cellStyle name="Millares 7 3 5 2 2 2" xfId="19386" xr:uid="{00000000-0005-0000-0000-000011390000}"/>
    <cellStyle name="Millares 7 3 5 2 2 2 2" xfId="36891" xr:uid="{B9F8AF8C-C362-47F5-8A29-9B2EE4AAA70A}"/>
    <cellStyle name="Millares 7 3 5 2 2 3" xfId="28139" xr:uid="{F5DF0A84-4E48-4ED7-B1DC-07479B933EBE}"/>
    <cellStyle name="Millares 7 3 5 2 3" xfId="15010" xr:uid="{00000000-0005-0000-0000-000012390000}"/>
    <cellStyle name="Millares 7 3 5 2 3 2" xfId="32515" xr:uid="{796BF370-6C93-49FB-8A0A-3833FB75BFCB}"/>
    <cellStyle name="Millares 7 3 5 2 4" xfId="23763" xr:uid="{8E608FF8-9F55-43A0-8433-9770A89C5FAE}"/>
    <cellStyle name="Millares 7 3 5 3" xfId="8445" xr:uid="{00000000-0005-0000-0000-000013390000}"/>
    <cellStyle name="Millares 7 3 5 3 2" xfId="17198" xr:uid="{00000000-0005-0000-0000-000014390000}"/>
    <cellStyle name="Millares 7 3 5 3 2 2" xfId="34703" xr:uid="{D22FE9D2-CA96-4284-B58E-F1FA6A47BFF9}"/>
    <cellStyle name="Millares 7 3 5 3 3" xfId="25951" xr:uid="{2CED414E-8066-48AC-89B0-290033F4F9A3}"/>
    <cellStyle name="Millares 7 3 5 4" xfId="12822" xr:uid="{00000000-0005-0000-0000-000015390000}"/>
    <cellStyle name="Millares 7 3 5 4 2" xfId="30327" xr:uid="{5D929A5B-1EF6-4B82-8478-85B250706E32}"/>
    <cellStyle name="Millares 7 3 5 5" xfId="21575" xr:uid="{BC24C690-7427-4034-BE45-38F886925D9B}"/>
    <cellStyle name="Millares 7 3 6" xfId="5162" xr:uid="{00000000-0005-0000-0000-000016390000}"/>
    <cellStyle name="Millares 7 3 6 2" xfId="9539" xr:uid="{00000000-0005-0000-0000-000017390000}"/>
    <cellStyle name="Millares 7 3 6 2 2" xfId="18292" xr:uid="{00000000-0005-0000-0000-000018390000}"/>
    <cellStyle name="Millares 7 3 6 2 2 2" xfId="35797" xr:uid="{72FB34EB-EA0E-4A36-971B-0D33BBC4687D}"/>
    <cellStyle name="Millares 7 3 6 2 3" xfId="27045" xr:uid="{192715AA-AA4F-4118-99CF-8DB5C1C1FDC0}"/>
    <cellStyle name="Millares 7 3 6 3" xfId="13916" xr:uid="{00000000-0005-0000-0000-000019390000}"/>
    <cellStyle name="Millares 7 3 6 3 2" xfId="31421" xr:uid="{9155DA73-63F1-4DD2-B548-7B35C3F47C4D}"/>
    <cellStyle name="Millares 7 3 6 4" xfId="22669" xr:uid="{1E8ABFE5-68AD-48D4-A28A-B4FD89CDF3CE}"/>
    <cellStyle name="Millares 7 3 7" xfId="7351" xr:uid="{00000000-0005-0000-0000-00001A390000}"/>
    <cellStyle name="Millares 7 3 7 2" xfId="16104" xr:uid="{00000000-0005-0000-0000-00001B390000}"/>
    <cellStyle name="Millares 7 3 7 2 2" xfId="33609" xr:uid="{CA6B6913-4AD4-4893-9935-A6D4B5727FE2}"/>
    <cellStyle name="Millares 7 3 7 3" xfId="24857" xr:uid="{E1572386-4C59-42F2-9557-0E6EABF793EC}"/>
    <cellStyle name="Millares 7 3 8" xfId="11728" xr:uid="{00000000-0005-0000-0000-00001C390000}"/>
    <cellStyle name="Millares 7 3 8 2" xfId="29233" xr:uid="{A52F7203-CB90-4183-B291-94E1BCA94A7A}"/>
    <cellStyle name="Millares 7 3 9" xfId="20481" xr:uid="{D51A43BF-900D-44F8-B8A5-58D0E231338F}"/>
    <cellStyle name="Millares 7 4" xfId="3019" xr:uid="{00000000-0005-0000-0000-00001D390000}"/>
    <cellStyle name="Millares 7 4 2" xfId="3295" xr:uid="{00000000-0005-0000-0000-00001E390000}"/>
    <cellStyle name="Millares 7 4 2 2" xfId="3848" xr:uid="{00000000-0005-0000-0000-00001F390000}"/>
    <cellStyle name="Millares 7 4 2 2 2" xfId="4944" xr:uid="{00000000-0005-0000-0000-000020390000}"/>
    <cellStyle name="Millares 7 4 2 2 2 2" xfId="7133" xr:uid="{00000000-0005-0000-0000-000021390000}"/>
    <cellStyle name="Millares 7 4 2 2 2 2 2" xfId="11510" xr:uid="{00000000-0005-0000-0000-000022390000}"/>
    <cellStyle name="Millares 7 4 2 2 2 2 2 2" xfId="20263" xr:uid="{00000000-0005-0000-0000-000023390000}"/>
    <cellStyle name="Millares 7 4 2 2 2 2 2 2 2" xfId="37768" xr:uid="{002E7D1D-B270-40EA-9AAC-C7D4B42E20E6}"/>
    <cellStyle name="Millares 7 4 2 2 2 2 2 3" xfId="29016" xr:uid="{0DE0A059-EED5-455E-A4DE-528149D080F8}"/>
    <cellStyle name="Millares 7 4 2 2 2 2 3" xfId="15887" xr:uid="{00000000-0005-0000-0000-000024390000}"/>
    <cellStyle name="Millares 7 4 2 2 2 2 3 2" xfId="33392" xr:uid="{4017BCA5-E023-4303-8A74-4114B7D9C562}"/>
    <cellStyle name="Millares 7 4 2 2 2 2 4" xfId="24640" xr:uid="{C73D9FC9-428F-49EF-8A13-3C919B523FCC}"/>
    <cellStyle name="Millares 7 4 2 2 2 3" xfId="9322" xr:uid="{00000000-0005-0000-0000-000025390000}"/>
    <cellStyle name="Millares 7 4 2 2 2 3 2" xfId="18075" xr:uid="{00000000-0005-0000-0000-000026390000}"/>
    <cellStyle name="Millares 7 4 2 2 2 3 2 2" xfId="35580" xr:uid="{8EA46BBA-FE0B-4574-BC98-30558563E52B}"/>
    <cellStyle name="Millares 7 4 2 2 2 3 3" xfId="26828" xr:uid="{4F8B3F5A-EF06-4187-95CC-0A095D388ABB}"/>
    <cellStyle name="Millares 7 4 2 2 2 4" xfId="13699" xr:uid="{00000000-0005-0000-0000-000027390000}"/>
    <cellStyle name="Millares 7 4 2 2 2 4 2" xfId="31204" xr:uid="{22FD6F4F-3683-4D80-98AF-E80318D11F8F}"/>
    <cellStyle name="Millares 7 4 2 2 2 5" xfId="22452" xr:uid="{FA43415E-8B09-42E7-AF10-29EB4BFEEB59}"/>
    <cellStyle name="Millares 7 4 2 2 3" xfId="6039" xr:uid="{00000000-0005-0000-0000-000028390000}"/>
    <cellStyle name="Millares 7 4 2 2 3 2" xfId="10416" xr:uid="{00000000-0005-0000-0000-000029390000}"/>
    <cellStyle name="Millares 7 4 2 2 3 2 2" xfId="19169" xr:uid="{00000000-0005-0000-0000-00002A390000}"/>
    <cellStyle name="Millares 7 4 2 2 3 2 2 2" xfId="36674" xr:uid="{5172F4A5-E79E-4B64-8593-DE97952540DF}"/>
    <cellStyle name="Millares 7 4 2 2 3 2 3" xfId="27922" xr:uid="{352E7F40-D13C-4F50-B0CB-52BB6386CE7C}"/>
    <cellStyle name="Millares 7 4 2 2 3 3" xfId="14793" xr:uid="{00000000-0005-0000-0000-00002B390000}"/>
    <cellStyle name="Millares 7 4 2 2 3 3 2" xfId="32298" xr:uid="{01ABA106-92B9-4598-8F4E-48179E63BA85}"/>
    <cellStyle name="Millares 7 4 2 2 3 4" xfId="23546" xr:uid="{0EFEEF71-2AC4-4715-85C7-C72CF38E76E0}"/>
    <cellStyle name="Millares 7 4 2 2 4" xfId="8228" xr:uid="{00000000-0005-0000-0000-00002C390000}"/>
    <cellStyle name="Millares 7 4 2 2 4 2" xfId="16981" xr:uid="{00000000-0005-0000-0000-00002D390000}"/>
    <cellStyle name="Millares 7 4 2 2 4 2 2" xfId="34486" xr:uid="{A7135F0F-8D19-4C73-89F5-EBF8FEBEBFA3}"/>
    <cellStyle name="Millares 7 4 2 2 4 3" xfId="25734" xr:uid="{02929870-47DF-4533-8F2E-8FE5F733D3FD}"/>
    <cellStyle name="Millares 7 4 2 2 5" xfId="12605" xr:uid="{00000000-0005-0000-0000-00002E390000}"/>
    <cellStyle name="Millares 7 4 2 2 5 2" xfId="30110" xr:uid="{DBDEEFB7-9933-4231-BE76-F7DCEAF1733A}"/>
    <cellStyle name="Millares 7 4 2 2 6" xfId="21358" xr:uid="{3B78FB26-6052-4837-9E0E-DF28C8F9EFF8}"/>
    <cellStyle name="Millares 7 4 2 3" xfId="4396" xr:uid="{00000000-0005-0000-0000-00002F390000}"/>
    <cellStyle name="Millares 7 4 2 3 2" xfId="6585" xr:uid="{00000000-0005-0000-0000-000030390000}"/>
    <cellStyle name="Millares 7 4 2 3 2 2" xfId="10962" xr:uid="{00000000-0005-0000-0000-000031390000}"/>
    <cellStyle name="Millares 7 4 2 3 2 2 2" xfId="19715" xr:uid="{00000000-0005-0000-0000-000032390000}"/>
    <cellStyle name="Millares 7 4 2 3 2 2 2 2" xfId="37220" xr:uid="{4D7CAD8A-8E6B-4BD1-A77D-52430C262B2B}"/>
    <cellStyle name="Millares 7 4 2 3 2 2 3" xfId="28468" xr:uid="{DBB5A1BD-99CE-474F-B074-7B1B7B254BB4}"/>
    <cellStyle name="Millares 7 4 2 3 2 3" xfId="15339" xr:uid="{00000000-0005-0000-0000-000033390000}"/>
    <cellStyle name="Millares 7 4 2 3 2 3 2" xfId="32844" xr:uid="{1CABBDF9-E5E2-433B-BD06-9BA7DBAD0682}"/>
    <cellStyle name="Millares 7 4 2 3 2 4" xfId="24092" xr:uid="{4602F9FF-1B7C-4A6F-84D1-4EE6E9B98D09}"/>
    <cellStyle name="Millares 7 4 2 3 3" xfId="8774" xr:uid="{00000000-0005-0000-0000-000034390000}"/>
    <cellStyle name="Millares 7 4 2 3 3 2" xfId="17527" xr:uid="{00000000-0005-0000-0000-000035390000}"/>
    <cellStyle name="Millares 7 4 2 3 3 2 2" xfId="35032" xr:uid="{9CC5102E-3A93-4A0C-A920-BFC5C244D767}"/>
    <cellStyle name="Millares 7 4 2 3 3 3" xfId="26280" xr:uid="{D49860B4-8D8C-4AC0-B9A7-0D1042AD24CF}"/>
    <cellStyle name="Millares 7 4 2 3 4" xfId="13151" xr:uid="{00000000-0005-0000-0000-000036390000}"/>
    <cellStyle name="Millares 7 4 2 3 4 2" xfId="30656" xr:uid="{4A679A1C-370D-44B5-82C5-9AF7AEA6E8BC}"/>
    <cellStyle name="Millares 7 4 2 3 5" xfId="21904" xr:uid="{492D3CFE-A9BF-4457-BCA4-161077A45C16}"/>
    <cellStyle name="Millares 7 4 2 4" xfId="5491" xr:uid="{00000000-0005-0000-0000-000037390000}"/>
    <cellStyle name="Millares 7 4 2 4 2" xfId="9868" xr:uid="{00000000-0005-0000-0000-000038390000}"/>
    <cellStyle name="Millares 7 4 2 4 2 2" xfId="18621" xr:uid="{00000000-0005-0000-0000-000039390000}"/>
    <cellStyle name="Millares 7 4 2 4 2 2 2" xfId="36126" xr:uid="{629B221F-8B86-4DD1-903C-46CA4123BCF4}"/>
    <cellStyle name="Millares 7 4 2 4 2 3" xfId="27374" xr:uid="{8C0D4E4A-E4C1-4D8E-9196-2FF545E875EB}"/>
    <cellStyle name="Millares 7 4 2 4 3" xfId="14245" xr:uid="{00000000-0005-0000-0000-00003A390000}"/>
    <cellStyle name="Millares 7 4 2 4 3 2" xfId="31750" xr:uid="{1A8C5EAF-366B-4FC5-8158-289F5A1D06D3}"/>
    <cellStyle name="Millares 7 4 2 4 4" xfId="22998" xr:uid="{306D1E3F-6FDF-4383-9E7C-BD240EF82531}"/>
    <cellStyle name="Millares 7 4 2 5" xfId="7680" xr:uid="{00000000-0005-0000-0000-00003B390000}"/>
    <cellStyle name="Millares 7 4 2 5 2" xfId="16433" xr:uid="{00000000-0005-0000-0000-00003C390000}"/>
    <cellStyle name="Millares 7 4 2 5 2 2" xfId="33938" xr:uid="{0CC0B1ED-0F6C-4508-8C98-8684A982E03B}"/>
    <cellStyle name="Millares 7 4 2 5 3" xfId="25186" xr:uid="{CC440D79-72F4-4D60-BC1E-A178DDD7488C}"/>
    <cellStyle name="Millares 7 4 2 6" xfId="12057" xr:uid="{00000000-0005-0000-0000-00003D390000}"/>
    <cellStyle name="Millares 7 4 2 6 2" xfId="29562" xr:uid="{738AABCC-FABF-437D-B1D8-40DB91B17B0B}"/>
    <cellStyle name="Millares 7 4 2 7" xfId="20810" xr:uid="{F260F952-7F2B-4BFE-99F6-B2D7EAFDDCF3}"/>
    <cellStyle name="Millares 7 4 3" xfId="3574" xr:uid="{00000000-0005-0000-0000-00003E390000}"/>
    <cellStyle name="Millares 7 4 3 2" xfId="4670" xr:uid="{00000000-0005-0000-0000-00003F390000}"/>
    <cellStyle name="Millares 7 4 3 2 2" xfId="6859" xr:uid="{00000000-0005-0000-0000-000040390000}"/>
    <cellStyle name="Millares 7 4 3 2 2 2" xfId="11236" xr:uid="{00000000-0005-0000-0000-000041390000}"/>
    <cellStyle name="Millares 7 4 3 2 2 2 2" xfId="19989" xr:uid="{00000000-0005-0000-0000-000042390000}"/>
    <cellStyle name="Millares 7 4 3 2 2 2 2 2" xfId="37494" xr:uid="{FEF49038-B1C4-4EEE-996F-31890963E703}"/>
    <cellStyle name="Millares 7 4 3 2 2 2 3" xfId="28742" xr:uid="{EE5C8BBA-D996-4B6F-B282-F614C3BD792D}"/>
    <cellStyle name="Millares 7 4 3 2 2 3" xfId="15613" xr:uid="{00000000-0005-0000-0000-000043390000}"/>
    <cellStyle name="Millares 7 4 3 2 2 3 2" xfId="33118" xr:uid="{E41083FE-D8D0-4842-A0CE-852B5A195675}"/>
    <cellStyle name="Millares 7 4 3 2 2 4" xfId="24366" xr:uid="{B2C6D7C3-484F-4605-9374-CA77C776C065}"/>
    <cellStyle name="Millares 7 4 3 2 3" xfId="9048" xr:uid="{00000000-0005-0000-0000-000044390000}"/>
    <cellStyle name="Millares 7 4 3 2 3 2" xfId="17801" xr:uid="{00000000-0005-0000-0000-000045390000}"/>
    <cellStyle name="Millares 7 4 3 2 3 2 2" xfId="35306" xr:uid="{EC56B9F9-0AFC-48B9-BD6F-329A6F90E7EC}"/>
    <cellStyle name="Millares 7 4 3 2 3 3" xfId="26554" xr:uid="{2EA4C5F3-3AC0-4FF5-8E56-36A102099BCB}"/>
    <cellStyle name="Millares 7 4 3 2 4" xfId="13425" xr:uid="{00000000-0005-0000-0000-000046390000}"/>
    <cellStyle name="Millares 7 4 3 2 4 2" xfId="30930" xr:uid="{671FFCF4-8F06-49AE-BECF-D14A92D25FAD}"/>
    <cellStyle name="Millares 7 4 3 2 5" xfId="22178" xr:uid="{741ACDB3-38F0-448C-AF9A-C2C0C0622F79}"/>
    <cellStyle name="Millares 7 4 3 3" xfId="5765" xr:uid="{00000000-0005-0000-0000-000047390000}"/>
    <cellStyle name="Millares 7 4 3 3 2" xfId="10142" xr:uid="{00000000-0005-0000-0000-000048390000}"/>
    <cellStyle name="Millares 7 4 3 3 2 2" xfId="18895" xr:uid="{00000000-0005-0000-0000-000049390000}"/>
    <cellStyle name="Millares 7 4 3 3 2 2 2" xfId="36400" xr:uid="{2ACCE09B-1F40-4522-834B-7DEB14E6319D}"/>
    <cellStyle name="Millares 7 4 3 3 2 3" xfId="27648" xr:uid="{9F7857A7-620F-445B-A8DB-BC0290FF0806}"/>
    <cellStyle name="Millares 7 4 3 3 3" xfId="14519" xr:uid="{00000000-0005-0000-0000-00004A390000}"/>
    <cellStyle name="Millares 7 4 3 3 3 2" xfId="32024" xr:uid="{AED726CC-A75D-4B0C-A4DD-B8A3C1A75045}"/>
    <cellStyle name="Millares 7 4 3 3 4" xfId="23272" xr:uid="{62F64929-A05C-4ABD-96C7-0F3821B92E34}"/>
    <cellStyle name="Millares 7 4 3 4" xfId="7954" xr:uid="{00000000-0005-0000-0000-00004B390000}"/>
    <cellStyle name="Millares 7 4 3 4 2" xfId="16707" xr:uid="{00000000-0005-0000-0000-00004C390000}"/>
    <cellStyle name="Millares 7 4 3 4 2 2" xfId="34212" xr:uid="{6CB14415-EEA3-42E5-ACA4-E9E7D7BB378D}"/>
    <cellStyle name="Millares 7 4 3 4 3" xfId="25460" xr:uid="{B923FBF3-378C-40FC-812D-57F4E23BAE87}"/>
    <cellStyle name="Millares 7 4 3 5" xfId="12331" xr:uid="{00000000-0005-0000-0000-00004D390000}"/>
    <cellStyle name="Millares 7 4 3 5 2" xfId="29836" xr:uid="{305EC05F-633B-4B2F-8758-8053282213C1}"/>
    <cellStyle name="Millares 7 4 3 6" xfId="21084" xr:uid="{B33F5ECD-17B2-4A01-A5BB-91FEBD5BD417}"/>
    <cellStyle name="Millares 7 4 4" xfId="4122" xr:uid="{00000000-0005-0000-0000-00004E390000}"/>
    <cellStyle name="Millares 7 4 4 2" xfId="6311" xr:uid="{00000000-0005-0000-0000-00004F390000}"/>
    <cellStyle name="Millares 7 4 4 2 2" xfId="10688" xr:uid="{00000000-0005-0000-0000-000050390000}"/>
    <cellStyle name="Millares 7 4 4 2 2 2" xfId="19441" xr:uid="{00000000-0005-0000-0000-000051390000}"/>
    <cellStyle name="Millares 7 4 4 2 2 2 2" xfId="36946" xr:uid="{CAB358D1-3A04-43F4-A71B-148A80F925E6}"/>
    <cellStyle name="Millares 7 4 4 2 2 3" xfId="28194" xr:uid="{203E9FC0-CA46-4AE2-8157-2C4D5C55B50E}"/>
    <cellStyle name="Millares 7 4 4 2 3" xfId="15065" xr:uid="{00000000-0005-0000-0000-000052390000}"/>
    <cellStyle name="Millares 7 4 4 2 3 2" xfId="32570" xr:uid="{28286192-2108-4A99-BF58-2D4D5A34BB29}"/>
    <cellStyle name="Millares 7 4 4 2 4" xfId="23818" xr:uid="{F4D3D6D0-92AC-4291-B698-2D67459B9862}"/>
    <cellStyle name="Millares 7 4 4 3" xfId="8500" xr:uid="{00000000-0005-0000-0000-000053390000}"/>
    <cellStyle name="Millares 7 4 4 3 2" xfId="17253" xr:uid="{00000000-0005-0000-0000-000054390000}"/>
    <cellStyle name="Millares 7 4 4 3 2 2" xfId="34758" xr:uid="{F5AFA3D1-643A-46AF-98A0-DEFA77D3C786}"/>
    <cellStyle name="Millares 7 4 4 3 3" xfId="26006" xr:uid="{8B17AE92-7AB1-4430-9A11-4E6184E0C8A3}"/>
    <cellStyle name="Millares 7 4 4 4" xfId="12877" xr:uid="{00000000-0005-0000-0000-000055390000}"/>
    <cellStyle name="Millares 7 4 4 4 2" xfId="30382" xr:uid="{0CB3DC30-EC53-4FF2-8A5A-CB1F51ED6B5A}"/>
    <cellStyle name="Millares 7 4 4 5" xfId="21630" xr:uid="{2FBB321D-E93A-4103-91C4-8D032DB38E47}"/>
    <cellStyle name="Millares 7 4 5" xfId="5217" xr:uid="{00000000-0005-0000-0000-000056390000}"/>
    <cellStyle name="Millares 7 4 5 2" xfId="9594" xr:uid="{00000000-0005-0000-0000-000057390000}"/>
    <cellStyle name="Millares 7 4 5 2 2" xfId="18347" xr:uid="{00000000-0005-0000-0000-000058390000}"/>
    <cellStyle name="Millares 7 4 5 2 2 2" xfId="35852" xr:uid="{8B376825-2C24-4D38-B686-C27D27ABAFFE}"/>
    <cellStyle name="Millares 7 4 5 2 3" xfId="27100" xr:uid="{4F46D7AF-B500-4329-951F-BF649D1E19BE}"/>
    <cellStyle name="Millares 7 4 5 3" xfId="13971" xr:uid="{00000000-0005-0000-0000-000059390000}"/>
    <cellStyle name="Millares 7 4 5 3 2" xfId="31476" xr:uid="{A1C29335-E203-43A5-9910-ECF9E2EC1ABF}"/>
    <cellStyle name="Millares 7 4 5 4" xfId="22724" xr:uid="{14A10623-EE6C-4147-8796-8B9084EEE6EE}"/>
    <cellStyle name="Millares 7 4 6" xfId="7406" xr:uid="{00000000-0005-0000-0000-00005A390000}"/>
    <cellStyle name="Millares 7 4 6 2" xfId="16159" xr:uid="{00000000-0005-0000-0000-00005B390000}"/>
    <cellStyle name="Millares 7 4 6 2 2" xfId="33664" xr:uid="{9DA909F2-1A32-48CF-9992-6A9B1908C384}"/>
    <cellStyle name="Millares 7 4 6 3" xfId="24912" xr:uid="{E6364C5B-3301-43B6-9143-480C3EA1917A}"/>
    <cellStyle name="Millares 7 4 7" xfId="11783" xr:uid="{00000000-0005-0000-0000-00005C390000}"/>
    <cellStyle name="Millares 7 4 7 2" xfId="29288" xr:uid="{3AA802F4-F94A-45D7-92BA-7704C2320B0B}"/>
    <cellStyle name="Millares 7 4 8" xfId="20536" xr:uid="{30E4C9AE-7F61-446C-9887-0D29ABF3CA61}"/>
    <cellStyle name="Millares 7 5" xfId="2906" xr:uid="{00000000-0005-0000-0000-00005D390000}"/>
    <cellStyle name="Millares 7 5 2" xfId="3185" xr:uid="{00000000-0005-0000-0000-00005E390000}"/>
    <cellStyle name="Millares 7 5 2 2" xfId="3738" xr:uid="{00000000-0005-0000-0000-00005F390000}"/>
    <cellStyle name="Millares 7 5 2 2 2" xfId="4834" xr:uid="{00000000-0005-0000-0000-000060390000}"/>
    <cellStyle name="Millares 7 5 2 2 2 2" xfId="7023" xr:uid="{00000000-0005-0000-0000-000061390000}"/>
    <cellStyle name="Millares 7 5 2 2 2 2 2" xfId="11400" xr:uid="{00000000-0005-0000-0000-000062390000}"/>
    <cellStyle name="Millares 7 5 2 2 2 2 2 2" xfId="20153" xr:uid="{00000000-0005-0000-0000-000063390000}"/>
    <cellStyle name="Millares 7 5 2 2 2 2 2 2 2" xfId="37658" xr:uid="{274314A2-D604-489F-98BA-F79083B43F05}"/>
    <cellStyle name="Millares 7 5 2 2 2 2 2 3" xfId="28906" xr:uid="{9FA593FF-1022-4E67-A622-C683AEE18468}"/>
    <cellStyle name="Millares 7 5 2 2 2 2 3" xfId="15777" xr:uid="{00000000-0005-0000-0000-000064390000}"/>
    <cellStyle name="Millares 7 5 2 2 2 2 3 2" xfId="33282" xr:uid="{4904CDEB-0EE3-43E4-B444-2DC01ACE20D0}"/>
    <cellStyle name="Millares 7 5 2 2 2 2 4" xfId="24530" xr:uid="{D124F7A2-0443-47EB-ADF3-EC90DF49A3AB}"/>
    <cellStyle name="Millares 7 5 2 2 2 3" xfId="9212" xr:uid="{00000000-0005-0000-0000-000065390000}"/>
    <cellStyle name="Millares 7 5 2 2 2 3 2" xfId="17965" xr:uid="{00000000-0005-0000-0000-000066390000}"/>
    <cellStyle name="Millares 7 5 2 2 2 3 2 2" xfId="35470" xr:uid="{6DD47844-C9BC-4823-8132-36DDA7EBCBA1}"/>
    <cellStyle name="Millares 7 5 2 2 2 3 3" xfId="26718" xr:uid="{18D545DB-C358-44E7-B79E-6D37BFD9B7A0}"/>
    <cellStyle name="Millares 7 5 2 2 2 4" xfId="13589" xr:uid="{00000000-0005-0000-0000-000067390000}"/>
    <cellStyle name="Millares 7 5 2 2 2 4 2" xfId="31094" xr:uid="{AB5952A9-FFB8-44A0-986C-66514DBD477F}"/>
    <cellStyle name="Millares 7 5 2 2 2 5" xfId="22342" xr:uid="{89F8A35A-F183-4937-941E-12946975399E}"/>
    <cellStyle name="Millares 7 5 2 2 3" xfId="5929" xr:uid="{00000000-0005-0000-0000-000068390000}"/>
    <cellStyle name="Millares 7 5 2 2 3 2" xfId="10306" xr:uid="{00000000-0005-0000-0000-000069390000}"/>
    <cellStyle name="Millares 7 5 2 2 3 2 2" xfId="19059" xr:uid="{00000000-0005-0000-0000-00006A390000}"/>
    <cellStyle name="Millares 7 5 2 2 3 2 2 2" xfId="36564" xr:uid="{7B489B9F-11C8-4634-BD08-D43785554B55}"/>
    <cellStyle name="Millares 7 5 2 2 3 2 3" xfId="27812" xr:uid="{5ECAB15D-1C91-4E5D-8B1E-AC260F02C5C5}"/>
    <cellStyle name="Millares 7 5 2 2 3 3" xfId="14683" xr:uid="{00000000-0005-0000-0000-00006B390000}"/>
    <cellStyle name="Millares 7 5 2 2 3 3 2" xfId="32188" xr:uid="{33ACE4BB-728A-4A4C-81EC-B585F1E17461}"/>
    <cellStyle name="Millares 7 5 2 2 3 4" xfId="23436" xr:uid="{74D599BE-EF30-4F9D-83B3-849971B495FC}"/>
    <cellStyle name="Millares 7 5 2 2 4" xfId="8118" xr:uid="{00000000-0005-0000-0000-00006C390000}"/>
    <cellStyle name="Millares 7 5 2 2 4 2" xfId="16871" xr:uid="{00000000-0005-0000-0000-00006D390000}"/>
    <cellStyle name="Millares 7 5 2 2 4 2 2" xfId="34376" xr:uid="{3756DC47-13B2-4D5E-BE26-FD611B420EDE}"/>
    <cellStyle name="Millares 7 5 2 2 4 3" xfId="25624" xr:uid="{22801F52-0A08-444B-85E4-699445C47721}"/>
    <cellStyle name="Millares 7 5 2 2 5" xfId="12495" xr:uid="{00000000-0005-0000-0000-00006E390000}"/>
    <cellStyle name="Millares 7 5 2 2 5 2" xfId="30000" xr:uid="{41D56D73-B8C2-4F51-B6E6-F9BAFD7DF92D}"/>
    <cellStyle name="Millares 7 5 2 2 6" xfId="21248" xr:uid="{9ADF4F6C-554F-4340-B0A4-BDE47F6BE91B}"/>
    <cellStyle name="Millares 7 5 2 3" xfId="4286" xr:uid="{00000000-0005-0000-0000-00006F390000}"/>
    <cellStyle name="Millares 7 5 2 3 2" xfId="6475" xr:uid="{00000000-0005-0000-0000-000070390000}"/>
    <cellStyle name="Millares 7 5 2 3 2 2" xfId="10852" xr:uid="{00000000-0005-0000-0000-000071390000}"/>
    <cellStyle name="Millares 7 5 2 3 2 2 2" xfId="19605" xr:uid="{00000000-0005-0000-0000-000072390000}"/>
    <cellStyle name="Millares 7 5 2 3 2 2 2 2" xfId="37110" xr:uid="{BFC912B1-6C35-4DB1-9525-DFB00632A26B}"/>
    <cellStyle name="Millares 7 5 2 3 2 2 3" xfId="28358" xr:uid="{82092F94-382F-40CE-8F38-F9D6B4C4D883}"/>
    <cellStyle name="Millares 7 5 2 3 2 3" xfId="15229" xr:uid="{00000000-0005-0000-0000-000073390000}"/>
    <cellStyle name="Millares 7 5 2 3 2 3 2" xfId="32734" xr:uid="{121734D6-C992-4180-BA6A-3A9E5CB7093F}"/>
    <cellStyle name="Millares 7 5 2 3 2 4" xfId="23982" xr:uid="{5C3D67C6-EC4F-4964-BB4E-0E00CBA37A18}"/>
    <cellStyle name="Millares 7 5 2 3 3" xfId="8664" xr:uid="{00000000-0005-0000-0000-000074390000}"/>
    <cellStyle name="Millares 7 5 2 3 3 2" xfId="17417" xr:uid="{00000000-0005-0000-0000-000075390000}"/>
    <cellStyle name="Millares 7 5 2 3 3 2 2" xfId="34922" xr:uid="{830C280E-F628-4559-8B7E-E62264A94C96}"/>
    <cellStyle name="Millares 7 5 2 3 3 3" xfId="26170" xr:uid="{0DB8B198-FD51-4023-B56F-1C7B152A0CA9}"/>
    <cellStyle name="Millares 7 5 2 3 4" xfId="13041" xr:uid="{00000000-0005-0000-0000-000076390000}"/>
    <cellStyle name="Millares 7 5 2 3 4 2" xfId="30546" xr:uid="{9DCD7D7B-6833-4CC3-8590-EB91E1181B4E}"/>
    <cellStyle name="Millares 7 5 2 3 5" xfId="21794" xr:uid="{8BD716AF-C241-43FB-95AC-0C9D8815CDD1}"/>
    <cellStyle name="Millares 7 5 2 4" xfId="5381" xr:uid="{00000000-0005-0000-0000-000077390000}"/>
    <cellStyle name="Millares 7 5 2 4 2" xfId="9758" xr:uid="{00000000-0005-0000-0000-000078390000}"/>
    <cellStyle name="Millares 7 5 2 4 2 2" xfId="18511" xr:uid="{00000000-0005-0000-0000-000079390000}"/>
    <cellStyle name="Millares 7 5 2 4 2 2 2" xfId="36016" xr:uid="{893EA43A-AA6D-4931-930D-BA1D0E2AA654}"/>
    <cellStyle name="Millares 7 5 2 4 2 3" xfId="27264" xr:uid="{F9002C6A-9E81-4AD7-A5E2-F1BDA5B57B7F}"/>
    <cellStyle name="Millares 7 5 2 4 3" xfId="14135" xr:uid="{00000000-0005-0000-0000-00007A390000}"/>
    <cellStyle name="Millares 7 5 2 4 3 2" xfId="31640" xr:uid="{6D35C6A7-FFDE-4D71-AC20-C532862E9996}"/>
    <cellStyle name="Millares 7 5 2 4 4" xfId="22888" xr:uid="{DCC6B61D-848D-480A-9A17-C1954F7B5D74}"/>
    <cellStyle name="Millares 7 5 2 5" xfId="7570" xr:uid="{00000000-0005-0000-0000-00007B390000}"/>
    <cellStyle name="Millares 7 5 2 5 2" xfId="16323" xr:uid="{00000000-0005-0000-0000-00007C390000}"/>
    <cellStyle name="Millares 7 5 2 5 2 2" xfId="33828" xr:uid="{BB1A4484-C492-4307-806E-FD97782F8DE9}"/>
    <cellStyle name="Millares 7 5 2 5 3" xfId="25076" xr:uid="{EDAF9A42-4CB6-47D2-BA18-810963F3518E}"/>
    <cellStyle name="Millares 7 5 2 6" xfId="11947" xr:uid="{00000000-0005-0000-0000-00007D390000}"/>
    <cellStyle name="Millares 7 5 2 6 2" xfId="29452" xr:uid="{4BBCA962-09A0-4FCD-B442-EF1B1C661FAA}"/>
    <cellStyle name="Millares 7 5 2 7" xfId="20700" xr:uid="{34A3D507-A231-4812-9AC8-E8DF5F11EEB4}"/>
    <cellStyle name="Millares 7 5 3" xfId="3464" xr:uid="{00000000-0005-0000-0000-00007E390000}"/>
    <cellStyle name="Millares 7 5 3 2" xfId="4560" xr:uid="{00000000-0005-0000-0000-00007F390000}"/>
    <cellStyle name="Millares 7 5 3 2 2" xfId="6749" xr:uid="{00000000-0005-0000-0000-000080390000}"/>
    <cellStyle name="Millares 7 5 3 2 2 2" xfId="11126" xr:uid="{00000000-0005-0000-0000-000081390000}"/>
    <cellStyle name="Millares 7 5 3 2 2 2 2" xfId="19879" xr:uid="{00000000-0005-0000-0000-000082390000}"/>
    <cellStyle name="Millares 7 5 3 2 2 2 2 2" xfId="37384" xr:uid="{91679438-C456-4C4D-8C6E-31217378D4EE}"/>
    <cellStyle name="Millares 7 5 3 2 2 2 3" xfId="28632" xr:uid="{AFBC52DB-B395-4B52-B7A2-1F44DF91FCC1}"/>
    <cellStyle name="Millares 7 5 3 2 2 3" xfId="15503" xr:uid="{00000000-0005-0000-0000-000083390000}"/>
    <cellStyle name="Millares 7 5 3 2 2 3 2" xfId="33008" xr:uid="{4A701D50-6E5B-4351-A10B-01A36BF84D98}"/>
    <cellStyle name="Millares 7 5 3 2 2 4" xfId="24256" xr:uid="{8264741F-DB92-4091-9AE7-D92541CB33E1}"/>
    <cellStyle name="Millares 7 5 3 2 3" xfId="8938" xr:uid="{00000000-0005-0000-0000-000084390000}"/>
    <cellStyle name="Millares 7 5 3 2 3 2" xfId="17691" xr:uid="{00000000-0005-0000-0000-000085390000}"/>
    <cellStyle name="Millares 7 5 3 2 3 2 2" xfId="35196" xr:uid="{0541391B-912F-4EC2-BA19-CD91460AFBF6}"/>
    <cellStyle name="Millares 7 5 3 2 3 3" xfId="26444" xr:uid="{31299A2E-D85C-4326-8A45-E8122E6E2A0B}"/>
    <cellStyle name="Millares 7 5 3 2 4" xfId="13315" xr:uid="{00000000-0005-0000-0000-000086390000}"/>
    <cellStyle name="Millares 7 5 3 2 4 2" xfId="30820" xr:uid="{7D20D940-B458-40C3-9B84-A887B90B067A}"/>
    <cellStyle name="Millares 7 5 3 2 5" xfId="22068" xr:uid="{9C3D52BE-B892-4701-8C0B-577A0DAEA4BA}"/>
    <cellStyle name="Millares 7 5 3 3" xfId="5655" xr:uid="{00000000-0005-0000-0000-000087390000}"/>
    <cellStyle name="Millares 7 5 3 3 2" xfId="10032" xr:uid="{00000000-0005-0000-0000-000088390000}"/>
    <cellStyle name="Millares 7 5 3 3 2 2" xfId="18785" xr:uid="{00000000-0005-0000-0000-000089390000}"/>
    <cellStyle name="Millares 7 5 3 3 2 2 2" xfId="36290" xr:uid="{CC6670CA-A0A5-45C2-900F-199731A708B5}"/>
    <cellStyle name="Millares 7 5 3 3 2 3" xfId="27538" xr:uid="{D7EDBCD4-63D9-4338-B3B4-E81A326DEFE9}"/>
    <cellStyle name="Millares 7 5 3 3 3" xfId="14409" xr:uid="{00000000-0005-0000-0000-00008A390000}"/>
    <cellStyle name="Millares 7 5 3 3 3 2" xfId="31914" xr:uid="{1DD841E3-E9DE-4DE2-BDC1-C3BE90DC03C8}"/>
    <cellStyle name="Millares 7 5 3 3 4" xfId="23162" xr:uid="{C102D3B3-85ED-44BC-808F-E328279023E1}"/>
    <cellStyle name="Millares 7 5 3 4" xfId="7844" xr:uid="{00000000-0005-0000-0000-00008B390000}"/>
    <cellStyle name="Millares 7 5 3 4 2" xfId="16597" xr:uid="{00000000-0005-0000-0000-00008C390000}"/>
    <cellStyle name="Millares 7 5 3 4 2 2" xfId="34102" xr:uid="{5A0ACA11-00FB-4AEF-AB82-4909FD845E96}"/>
    <cellStyle name="Millares 7 5 3 4 3" xfId="25350" xr:uid="{C4CDE3C6-EEBC-4AE9-98EF-5ADEB7525FDA}"/>
    <cellStyle name="Millares 7 5 3 5" xfId="12221" xr:uid="{00000000-0005-0000-0000-00008D390000}"/>
    <cellStyle name="Millares 7 5 3 5 2" xfId="29726" xr:uid="{B3442A3F-5DEC-44F4-BC48-D70F255353B3}"/>
    <cellStyle name="Millares 7 5 3 6" xfId="20974" xr:uid="{FD08650C-3EBB-45DB-9FF1-A2DE9063A39C}"/>
    <cellStyle name="Millares 7 5 4" xfId="4012" xr:uid="{00000000-0005-0000-0000-00008E390000}"/>
    <cellStyle name="Millares 7 5 4 2" xfId="6201" xr:uid="{00000000-0005-0000-0000-00008F390000}"/>
    <cellStyle name="Millares 7 5 4 2 2" xfId="10578" xr:uid="{00000000-0005-0000-0000-000090390000}"/>
    <cellStyle name="Millares 7 5 4 2 2 2" xfId="19331" xr:uid="{00000000-0005-0000-0000-000091390000}"/>
    <cellStyle name="Millares 7 5 4 2 2 2 2" xfId="36836" xr:uid="{B14D7E3D-DA6F-4DBA-8764-B51CC75EA219}"/>
    <cellStyle name="Millares 7 5 4 2 2 3" xfId="28084" xr:uid="{75F4EA53-79F9-4B57-A3A1-12417EBDC7BB}"/>
    <cellStyle name="Millares 7 5 4 2 3" xfId="14955" xr:uid="{00000000-0005-0000-0000-000092390000}"/>
    <cellStyle name="Millares 7 5 4 2 3 2" xfId="32460" xr:uid="{6378107F-6EBF-4680-B4CD-5017F0388C2B}"/>
    <cellStyle name="Millares 7 5 4 2 4" xfId="23708" xr:uid="{20DB176F-0478-493D-8357-12DCF890A495}"/>
    <cellStyle name="Millares 7 5 4 3" xfId="8390" xr:uid="{00000000-0005-0000-0000-000093390000}"/>
    <cellStyle name="Millares 7 5 4 3 2" xfId="17143" xr:uid="{00000000-0005-0000-0000-000094390000}"/>
    <cellStyle name="Millares 7 5 4 3 2 2" xfId="34648" xr:uid="{A88674B3-D1F7-46F9-9AA8-553E4E6AA16F}"/>
    <cellStyle name="Millares 7 5 4 3 3" xfId="25896" xr:uid="{A04CB00F-3A61-4EDA-9F10-A66AE6F9CD7F}"/>
    <cellStyle name="Millares 7 5 4 4" xfId="12767" xr:uid="{00000000-0005-0000-0000-000095390000}"/>
    <cellStyle name="Millares 7 5 4 4 2" xfId="30272" xr:uid="{EEA82DF7-7FE5-4AAF-BE8C-3500514D8401}"/>
    <cellStyle name="Millares 7 5 4 5" xfId="21520" xr:uid="{EA2795F0-E624-4E87-A138-4C2A272BFED8}"/>
    <cellStyle name="Millares 7 5 5" xfId="5107" xr:uid="{00000000-0005-0000-0000-000096390000}"/>
    <cellStyle name="Millares 7 5 5 2" xfId="9484" xr:uid="{00000000-0005-0000-0000-000097390000}"/>
    <cellStyle name="Millares 7 5 5 2 2" xfId="18237" xr:uid="{00000000-0005-0000-0000-000098390000}"/>
    <cellStyle name="Millares 7 5 5 2 2 2" xfId="35742" xr:uid="{408ABAD3-E3A0-4B78-93EB-0C6BEDD2D179}"/>
    <cellStyle name="Millares 7 5 5 2 3" xfId="26990" xr:uid="{E83C1886-F556-4964-970D-A718E84F0C26}"/>
    <cellStyle name="Millares 7 5 5 3" xfId="13861" xr:uid="{00000000-0005-0000-0000-000099390000}"/>
    <cellStyle name="Millares 7 5 5 3 2" xfId="31366" xr:uid="{0CB6AA47-2086-4BA9-9DD1-F3E1F0AC3A0D}"/>
    <cellStyle name="Millares 7 5 5 4" xfId="22614" xr:uid="{45BFBE8B-D106-425F-A261-C0178D920FCF}"/>
    <cellStyle name="Millares 7 5 6" xfId="7296" xr:uid="{00000000-0005-0000-0000-00009A390000}"/>
    <cellStyle name="Millares 7 5 6 2" xfId="16049" xr:uid="{00000000-0005-0000-0000-00009B390000}"/>
    <cellStyle name="Millares 7 5 6 2 2" xfId="33554" xr:uid="{6452C910-BF73-49D8-9829-0BE9C8B3AD9A}"/>
    <cellStyle name="Millares 7 5 6 3" xfId="24802" xr:uid="{A9C1E1FE-FB1A-4160-B453-A02A6E010351}"/>
    <cellStyle name="Millares 7 5 7" xfId="11673" xr:uid="{00000000-0005-0000-0000-00009C390000}"/>
    <cellStyle name="Millares 7 5 7 2" xfId="29178" xr:uid="{C306296E-BF53-47A2-9386-41829820AA9A}"/>
    <cellStyle name="Millares 7 5 8" xfId="20426" xr:uid="{D74F126D-E8F8-41E2-B3B1-DDBAE40B582E}"/>
    <cellStyle name="Millares 7 6" xfId="3135" xr:uid="{00000000-0005-0000-0000-00009D390000}"/>
    <cellStyle name="Millares 7 6 2" xfId="3689" xr:uid="{00000000-0005-0000-0000-00009E390000}"/>
    <cellStyle name="Millares 7 6 2 2" xfId="4785" xr:uid="{00000000-0005-0000-0000-00009F390000}"/>
    <cellStyle name="Millares 7 6 2 2 2" xfId="6974" xr:uid="{00000000-0005-0000-0000-0000A0390000}"/>
    <cellStyle name="Millares 7 6 2 2 2 2" xfId="11351" xr:uid="{00000000-0005-0000-0000-0000A1390000}"/>
    <cellStyle name="Millares 7 6 2 2 2 2 2" xfId="20104" xr:uid="{00000000-0005-0000-0000-0000A2390000}"/>
    <cellStyle name="Millares 7 6 2 2 2 2 2 2" xfId="37609" xr:uid="{2584527C-45E4-4682-8D38-69119FF8F394}"/>
    <cellStyle name="Millares 7 6 2 2 2 2 3" xfId="28857" xr:uid="{B8B8DC97-D0EC-421E-9B78-E72EA58BECAD}"/>
    <cellStyle name="Millares 7 6 2 2 2 3" xfId="15728" xr:uid="{00000000-0005-0000-0000-0000A3390000}"/>
    <cellStyle name="Millares 7 6 2 2 2 3 2" xfId="33233" xr:uid="{E5D79920-D908-4AD6-82D0-DE5C2BEDDCDD}"/>
    <cellStyle name="Millares 7 6 2 2 2 4" xfId="24481" xr:uid="{01F82456-0556-4611-944A-7D7716DD48B9}"/>
    <cellStyle name="Millares 7 6 2 2 3" xfId="9163" xr:uid="{00000000-0005-0000-0000-0000A4390000}"/>
    <cellStyle name="Millares 7 6 2 2 3 2" xfId="17916" xr:uid="{00000000-0005-0000-0000-0000A5390000}"/>
    <cellStyle name="Millares 7 6 2 2 3 2 2" xfId="35421" xr:uid="{3E844A42-966D-4D51-B375-ABB40EE56B23}"/>
    <cellStyle name="Millares 7 6 2 2 3 3" xfId="26669" xr:uid="{22E81703-0ABD-44B6-B917-C863463028D4}"/>
    <cellStyle name="Millares 7 6 2 2 4" xfId="13540" xr:uid="{00000000-0005-0000-0000-0000A6390000}"/>
    <cellStyle name="Millares 7 6 2 2 4 2" xfId="31045" xr:uid="{469DC1E4-5205-404D-9D29-C5E9957663D5}"/>
    <cellStyle name="Millares 7 6 2 2 5" xfId="22293" xr:uid="{429F9515-54B6-4273-93CF-23EFEFB17B28}"/>
    <cellStyle name="Millares 7 6 2 3" xfId="5880" xr:uid="{00000000-0005-0000-0000-0000A7390000}"/>
    <cellStyle name="Millares 7 6 2 3 2" xfId="10257" xr:uid="{00000000-0005-0000-0000-0000A8390000}"/>
    <cellStyle name="Millares 7 6 2 3 2 2" xfId="19010" xr:uid="{00000000-0005-0000-0000-0000A9390000}"/>
    <cellStyle name="Millares 7 6 2 3 2 2 2" xfId="36515" xr:uid="{F5EB6E85-488E-4D13-AE42-C1EE1D742E2C}"/>
    <cellStyle name="Millares 7 6 2 3 2 3" xfId="27763" xr:uid="{0AC30AA5-3B78-4F01-9C3A-453503AF7312}"/>
    <cellStyle name="Millares 7 6 2 3 3" xfId="14634" xr:uid="{00000000-0005-0000-0000-0000AA390000}"/>
    <cellStyle name="Millares 7 6 2 3 3 2" xfId="32139" xr:uid="{8FF82CF2-E988-4A9E-9ACF-FB94CA8FB086}"/>
    <cellStyle name="Millares 7 6 2 3 4" xfId="23387" xr:uid="{0D0774F4-80C3-4552-BE0F-FA9822966095}"/>
    <cellStyle name="Millares 7 6 2 4" xfId="8069" xr:uid="{00000000-0005-0000-0000-0000AB390000}"/>
    <cellStyle name="Millares 7 6 2 4 2" xfId="16822" xr:uid="{00000000-0005-0000-0000-0000AC390000}"/>
    <cellStyle name="Millares 7 6 2 4 2 2" xfId="34327" xr:uid="{00FE3B4B-772D-4D74-9071-7896CCEBAD40}"/>
    <cellStyle name="Millares 7 6 2 4 3" xfId="25575" xr:uid="{740AA584-8033-4E73-A7A4-06AC627384B5}"/>
    <cellStyle name="Millares 7 6 2 5" xfId="12446" xr:uid="{00000000-0005-0000-0000-0000AD390000}"/>
    <cellStyle name="Millares 7 6 2 5 2" xfId="29951" xr:uid="{046A18EF-3F8B-4DDE-B7A2-1C49A34AA2BD}"/>
    <cellStyle name="Millares 7 6 2 6" xfId="21199" xr:uid="{B150E5A1-F9DB-4151-84F3-3DEF30E81739}"/>
    <cellStyle name="Millares 7 6 3" xfId="4237" xr:uid="{00000000-0005-0000-0000-0000AE390000}"/>
    <cellStyle name="Millares 7 6 3 2" xfId="6426" xr:uid="{00000000-0005-0000-0000-0000AF390000}"/>
    <cellStyle name="Millares 7 6 3 2 2" xfId="10803" xr:uid="{00000000-0005-0000-0000-0000B0390000}"/>
    <cellStyle name="Millares 7 6 3 2 2 2" xfId="19556" xr:uid="{00000000-0005-0000-0000-0000B1390000}"/>
    <cellStyle name="Millares 7 6 3 2 2 2 2" xfId="37061" xr:uid="{81A0C5AE-80C5-48D5-B110-A9CFCD064174}"/>
    <cellStyle name="Millares 7 6 3 2 2 3" xfId="28309" xr:uid="{36AE44EA-A9F2-4DBF-82CF-5AFC7D7157CD}"/>
    <cellStyle name="Millares 7 6 3 2 3" xfId="15180" xr:uid="{00000000-0005-0000-0000-0000B2390000}"/>
    <cellStyle name="Millares 7 6 3 2 3 2" xfId="32685" xr:uid="{64FD07C8-1D50-4D4B-8130-1CA93BD538DE}"/>
    <cellStyle name="Millares 7 6 3 2 4" xfId="23933" xr:uid="{0C431F0E-870D-4EAA-B2A8-9D42034943B4}"/>
    <cellStyle name="Millares 7 6 3 3" xfId="8615" xr:uid="{00000000-0005-0000-0000-0000B3390000}"/>
    <cellStyle name="Millares 7 6 3 3 2" xfId="17368" xr:uid="{00000000-0005-0000-0000-0000B4390000}"/>
    <cellStyle name="Millares 7 6 3 3 2 2" xfId="34873" xr:uid="{F3894F86-10BF-4CEF-91A1-A53262BE0177}"/>
    <cellStyle name="Millares 7 6 3 3 3" xfId="26121" xr:uid="{0F3575BD-ACA1-4A8F-8382-B3F546FC2476}"/>
    <cellStyle name="Millares 7 6 3 4" xfId="12992" xr:uid="{00000000-0005-0000-0000-0000B5390000}"/>
    <cellStyle name="Millares 7 6 3 4 2" xfId="30497" xr:uid="{026FD0E8-AF15-403A-8259-06E36AAEA147}"/>
    <cellStyle name="Millares 7 6 3 5" xfId="21745" xr:uid="{E8F9125D-A191-408F-9C03-7F84CA79EC74}"/>
    <cellStyle name="Millares 7 6 4" xfId="5332" xr:uid="{00000000-0005-0000-0000-0000B6390000}"/>
    <cellStyle name="Millares 7 6 4 2" xfId="9709" xr:uid="{00000000-0005-0000-0000-0000B7390000}"/>
    <cellStyle name="Millares 7 6 4 2 2" xfId="18462" xr:uid="{00000000-0005-0000-0000-0000B8390000}"/>
    <cellStyle name="Millares 7 6 4 2 2 2" xfId="35967" xr:uid="{E68DA839-2CF6-49E9-B8A7-97DC247FA67A}"/>
    <cellStyle name="Millares 7 6 4 2 3" xfId="27215" xr:uid="{CC720657-0BCD-4E25-B1A3-51C4493E360F}"/>
    <cellStyle name="Millares 7 6 4 3" xfId="14086" xr:uid="{00000000-0005-0000-0000-0000B9390000}"/>
    <cellStyle name="Millares 7 6 4 3 2" xfId="31591" xr:uid="{5FFBF745-1A4E-4096-A12A-521AF707FA6E}"/>
    <cellStyle name="Millares 7 6 4 4" xfId="22839" xr:uid="{38E6D6EF-D728-4988-AA4B-E906236C2322}"/>
    <cellStyle name="Millares 7 6 5" xfId="7521" xr:uid="{00000000-0005-0000-0000-0000BA390000}"/>
    <cellStyle name="Millares 7 6 5 2" xfId="16274" xr:uid="{00000000-0005-0000-0000-0000BB390000}"/>
    <cellStyle name="Millares 7 6 5 2 2" xfId="33779" xr:uid="{C7811A29-5718-41C5-B6A3-E29CF3F6D89B}"/>
    <cellStyle name="Millares 7 6 5 3" xfId="25027" xr:uid="{C49EF1BC-29F9-449F-B2D1-D5FF88D64354}"/>
    <cellStyle name="Millares 7 6 6" xfId="11898" xr:uid="{00000000-0005-0000-0000-0000BC390000}"/>
    <cellStyle name="Millares 7 6 6 2" xfId="29403" xr:uid="{AF61DB46-8997-4808-80EA-9DA415885D2D}"/>
    <cellStyle name="Millares 7 6 7" xfId="20651" xr:uid="{B63AFF67-BE31-4DEB-82A8-E0E67B2030C0}"/>
    <cellStyle name="Millares 7 7" xfId="3414" xr:uid="{00000000-0005-0000-0000-0000BD390000}"/>
    <cellStyle name="Millares 7 7 2" xfId="4511" xr:uid="{00000000-0005-0000-0000-0000BE390000}"/>
    <cellStyle name="Millares 7 7 2 2" xfId="6700" xr:uid="{00000000-0005-0000-0000-0000BF390000}"/>
    <cellStyle name="Millares 7 7 2 2 2" xfId="11077" xr:uid="{00000000-0005-0000-0000-0000C0390000}"/>
    <cellStyle name="Millares 7 7 2 2 2 2" xfId="19830" xr:uid="{00000000-0005-0000-0000-0000C1390000}"/>
    <cellStyle name="Millares 7 7 2 2 2 2 2" xfId="37335" xr:uid="{9D3D43A3-92AB-423D-A7C3-A862A247D767}"/>
    <cellStyle name="Millares 7 7 2 2 2 3" xfId="28583" xr:uid="{E46BC9C7-18D8-4DE1-B59A-6CFFFF7CEB97}"/>
    <cellStyle name="Millares 7 7 2 2 3" xfId="15454" xr:uid="{00000000-0005-0000-0000-0000C2390000}"/>
    <cellStyle name="Millares 7 7 2 2 3 2" xfId="32959" xr:uid="{11D316EA-DC98-46D1-945F-A0B0F8F47067}"/>
    <cellStyle name="Millares 7 7 2 2 4" xfId="24207" xr:uid="{48430037-39B8-4835-951B-0844BE979D01}"/>
    <cellStyle name="Millares 7 7 2 3" xfId="8889" xr:uid="{00000000-0005-0000-0000-0000C3390000}"/>
    <cellStyle name="Millares 7 7 2 3 2" xfId="17642" xr:uid="{00000000-0005-0000-0000-0000C4390000}"/>
    <cellStyle name="Millares 7 7 2 3 2 2" xfId="35147" xr:uid="{96B4307F-FA8D-4311-BC8D-0FFF056187F5}"/>
    <cellStyle name="Millares 7 7 2 3 3" xfId="26395" xr:uid="{E8D13481-42EC-4ABF-A0E8-EA2BECBC637C}"/>
    <cellStyle name="Millares 7 7 2 4" xfId="13266" xr:uid="{00000000-0005-0000-0000-0000C5390000}"/>
    <cellStyle name="Millares 7 7 2 4 2" xfId="30771" xr:uid="{58D8DBA6-8E7C-4871-A4F1-1F010A6CE88D}"/>
    <cellStyle name="Millares 7 7 2 5" xfId="22019" xr:uid="{7BAD261B-0937-4390-8B3C-9A229A7B353C}"/>
    <cellStyle name="Millares 7 7 3" xfId="5606" xr:uid="{00000000-0005-0000-0000-0000C6390000}"/>
    <cellStyle name="Millares 7 7 3 2" xfId="9983" xr:uid="{00000000-0005-0000-0000-0000C7390000}"/>
    <cellStyle name="Millares 7 7 3 2 2" xfId="18736" xr:uid="{00000000-0005-0000-0000-0000C8390000}"/>
    <cellStyle name="Millares 7 7 3 2 2 2" xfId="36241" xr:uid="{1D0F362F-90D9-4615-8B20-22E06EA6FF76}"/>
    <cellStyle name="Millares 7 7 3 2 3" xfId="27489" xr:uid="{CB3C2A64-4103-4606-80DB-9BB22A15BE45}"/>
    <cellStyle name="Millares 7 7 3 3" xfId="14360" xr:uid="{00000000-0005-0000-0000-0000C9390000}"/>
    <cellStyle name="Millares 7 7 3 3 2" xfId="31865" xr:uid="{3A2C028A-0811-4E54-80F2-146B76DBB3E9}"/>
    <cellStyle name="Millares 7 7 3 4" xfId="23113" xr:uid="{E0A1DDC8-1665-46AE-9134-7B424A22772E}"/>
    <cellStyle name="Millares 7 7 4" xfId="7795" xr:uid="{00000000-0005-0000-0000-0000CA390000}"/>
    <cellStyle name="Millares 7 7 4 2" xfId="16548" xr:uid="{00000000-0005-0000-0000-0000CB390000}"/>
    <cellStyle name="Millares 7 7 4 2 2" xfId="34053" xr:uid="{D6416B39-B948-4645-A292-8105C416E241}"/>
    <cellStyle name="Millares 7 7 4 3" xfId="25301" xr:uid="{DC5C44DC-28AD-42B7-8266-C7BAB8DFB887}"/>
    <cellStyle name="Millares 7 7 5" xfId="12172" xr:uid="{00000000-0005-0000-0000-0000CC390000}"/>
    <cellStyle name="Millares 7 7 5 2" xfId="29677" xr:uid="{3900ED79-C3D8-4DB5-BCFC-56184CFFD826}"/>
    <cellStyle name="Millares 7 7 6" xfId="20925" xr:uid="{BF742F06-B555-46DA-9464-6BC5D68493D5}"/>
    <cellStyle name="Millares 7 8" xfId="3964" xr:uid="{00000000-0005-0000-0000-0000CD390000}"/>
    <cellStyle name="Millares 7 8 2" xfId="6153" xr:uid="{00000000-0005-0000-0000-0000CE390000}"/>
    <cellStyle name="Millares 7 8 2 2" xfId="10530" xr:uid="{00000000-0005-0000-0000-0000CF390000}"/>
    <cellStyle name="Millares 7 8 2 2 2" xfId="19283" xr:uid="{00000000-0005-0000-0000-0000D0390000}"/>
    <cellStyle name="Millares 7 8 2 2 2 2" xfId="36788" xr:uid="{6F4AD104-45A0-4327-99C1-4235FF05BC81}"/>
    <cellStyle name="Millares 7 8 2 2 3" xfId="28036" xr:uid="{CC8175F7-6BF0-4BC7-B4DA-755FABCE6518}"/>
    <cellStyle name="Millares 7 8 2 3" xfId="14907" xr:uid="{00000000-0005-0000-0000-0000D1390000}"/>
    <cellStyle name="Millares 7 8 2 3 2" xfId="32412" xr:uid="{3495C071-B3DE-459D-855E-A2C435C29A61}"/>
    <cellStyle name="Millares 7 8 2 4" xfId="23660" xr:uid="{D739CCD4-B2EF-4702-82E4-DD4F0F647C74}"/>
    <cellStyle name="Millares 7 8 3" xfId="8342" xr:uid="{00000000-0005-0000-0000-0000D2390000}"/>
    <cellStyle name="Millares 7 8 3 2" xfId="17095" xr:uid="{00000000-0005-0000-0000-0000D3390000}"/>
    <cellStyle name="Millares 7 8 3 2 2" xfId="34600" xr:uid="{C4658425-248C-4A2A-A92B-530FC398999D}"/>
    <cellStyle name="Millares 7 8 3 3" xfId="25848" xr:uid="{E7DED20D-F67A-4E4E-A492-D17568F54860}"/>
    <cellStyle name="Millares 7 8 4" xfId="12719" xr:uid="{00000000-0005-0000-0000-0000D4390000}"/>
    <cellStyle name="Millares 7 8 4 2" xfId="30224" xr:uid="{CDA5ABD7-822B-4B21-A6FF-871E6BE19A8D}"/>
    <cellStyle name="Millares 7 8 5" xfId="21472" xr:uid="{A6DE07AE-3301-47C7-94CD-5273A2C22DB9}"/>
    <cellStyle name="Millares 7 9" xfId="5059" xr:uid="{00000000-0005-0000-0000-0000D5390000}"/>
    <cellStyle name="Millares 7 9 2" xfId="9436" xr:uid="{00000000-0005-0000-0000-0000D6390000}"/>
    <cellStyle name="Millares 7 9 2 2" xfId="18189" xr:uid="{00000000-0005-0000-0000-0000D7390000}"/>
    <cellStyle name="Millares 7 9 2 2 2" xfId="35694" xr:uid="{D1333C47-BF52-498E-9C92-FC1755BE22CA}"/>
    <cellStyle name="Millares 7 9 2 3" xfId="26942" xr:uid="{7C5147C7-DBCB-44FA-BEEF-79DBFB5D5409}"/>
    <cellStyle name="Millares 7 9 3" xfId="13813" xr:uid="{00000000-0005-0000-0000-0000D8390000}"/>
    <cellStyle name="Millares 7 9 3 2" xfId="31318" xr:uid="{4E0A7C10-9B00-4EDE-A4B8-D838DE52E517}"/>
    <cellStyle name="Millares 7 9 4" xfId="22566" xr:uid="{8A0D97ED-1BF9-49CD-8587-192C79464E19}"/>
    <cellStyle name="Millares 8" xfId="242" xr:uid="{00000000-0005-0000-0000-0000D9390000}"/>
    <cellStyle name="Millares 8 10" xfId="7250" xr:uid="{00000000-0005-0000-0000-0000DA390000}"/>
    <cellStyle name="Millares 8 10 2" xfId="16003" xr:uid="{00000000-0005-0000-0000-0000DB390000}"/>
    <cellStyle name="Millares 8 10 2 2" xfId="33508" xr:uid="{CF2B99A8-52C1-403F-810C-3BA9FACD62D3}"/>
    <cellStyle name="Millares 8 10 3" xfId="24756" xr:uid="{7413B73A-7385-4D54-80B5-D793DEF380FF}"/>
    <cellStyle name="Millares 8 11" xfId="11627" xr:uid="{00000000-0005-0000-0000-0000DC390000}"/>
    <cellStyle name="Millares 8 11 2" xfId="29132" xr:uid="{A59AD1F6-D1D4-4547-8E2E-CE145C5777A1}"/>
    <cellStyle name="Millares 8 12" xfId="20380" xr:uid="{25BE33EA-632D-472F-BC6F-A8460B743940}"/>
    <cellStyle name="Millares 8 2" xfId="243" xr:uid="{00000000-0005-0000-0000-0000DD390000}"/>
    <cellStyle name="Millares 8 2 10" xfId="11628" xr:uid="{00000000-0005-0000-0000-0000DE390000}"/>
    <cellStyle name="Millares 8 2 10 2" xfId="29133" xr:uid="{AE78F185-4BF3-4F87-83BF-57E5C6D7EA3F}"/>
    <cellStyle name="Millares 8 2 11" xfId="20381" xr:uid="{9DE143EA-AD18-4553-98B9-A3F1A5674C12}"/>
    <cellStyle name="Millares 8 2 2" xfId="2967" xr:uid="{00000000-0005-0000-0000-0000DF390000}"/>
    <cellStyle name="Millares 8 2 2 2" xfId="3079" xr:uid="{00000000-0005-0000-0000-0000E0390000}"/>
    <cellStyle name="Millares 8 2 2 2 2" xfId="3355" xr:uid="{00000000-0005-0000-0000-0000E1390000}"/>
    <cellStyle name="Millares 8 2 2 2 2 2" xfId="3908" xr:uid="{00000000-0005-0000-0000-0000E2390000}"/>
    <cellStyle name="Millares 8 2 2 2 2 2 2" xfId="5004" xr:uid="{00000000-0005-0000-0000-0000E3390000}"/>
    <cellStyle name="Millares 8 2 2 2 2 2 2 2" xfId="7193" xr:uid="{00000000-0005-0000-0000-0000E4390000}"/>
    <cellStyle name="Millares 8 2 2 2 2 2 2 2 2" xfId="11570" xr:uid="{00000000-0005-0000-0000-0000E5390000}"/>
    <cellStyle name="Millares 8 2 2 2 2 2 2 2 2 2" xfId="20323" xr:uid="{00000000-0005-0000-0000-0000E6390000}"/>
    <cellStyle name="Millares 8 2 2 2 2 2 2 2 2 2 2" xfId="37828" xr:uid="{D972C000-3E3F-4A87-ABB3-B1CBEB6686D8}"/>
    <cellStyle name="Millares 8 2 2 2 2 2 2 2 2 3" xfId="29076" xr:uid="{8F46EA39-3A4D-4784-9C16-CE6652E33C91}"/>
    <cellStyle name="Millares 8 2 2 2 2 2 2 2 3" xfId="15947" xr:uid="{00000000-0005-0000-0000-0000E7390000}"/>
    <cellStyle name="Millares 8 2 2 2 2 2 2 2 3 2" xfId="33452" xr:uid="{EF83B9A8-F5C5-4F02-9F96-7334B7EA099F}"/>
    <cellStyle name="Millares 8 2 2 2 2 2 2 2 4" xfId="24700" xr:uid="{07384E7B-6E6F-44FE-BA43-9BB56564D6C8}"/>
    <cellStyle name="Millares 8 2 2 2 2 2 2 3" xfId="9382" xr:uid="{00000000-0005-0000-0000-0000E8390000}"/>
    <cellStyle name="Millares 8 2 2 2 2 2 2 3 2" xfId="18135" xr:uid="{00000000-0005-0000-0000-0000E9390000}"/>
    <cellStyle name="Millares 8 2 2 2 2 2 2 3 2 2" xfId="35640" xr:uid="{12420E48-024E-4E2D-9855-A82CBDD1CE7F}"/>
    <cellStyle name="Millares 8 2 2 2 2 2 2 3 3" xfId="26888" xr:uid="{A3FCCA4B-9B73-455F-B776-0D51BAE0B60D}"/>
    <cellStyle name="Millares 8 2 2 2 2 2 2 4" xfId="13759" xr:uid="{00000000-0005-0000-0000-0000EA390000}"/>
    <cellStyle name="Millares 8 2 2 2 2 2 2 4 2" xfId="31264" xr:uid="{68E5DEA0-AE04-470B-8406-1486A13E0C6F}"/>
    <cellStyle name="Millares 8 2 2 2 2 2 2 5" xfId="22512" xr:uid="{0639A360-D94F-4761-B7AC-21141E02F6E9}"/>
    <cellStyle name="Millares 8 2 2 2 2 2 3" xfId="6099" xr:uid="{00000000-0005-0000-0000-0000EB390000}"/>
    <cellStyle name="Millares 8 2 2 2 2 2 3 2" xfId="10476" xr:uid="{00000000-0005-0000-0000-0000EC390000}"/>
    <cellStyle name="Millares 8 2 2 2 2 2 3 2 2" xfId="19229" xr:uid="{00000000-0005-0000-0000-0000ED390000}"/>
    <cellStyle name="Millares 8 2 2 2 2 2 3 2 2 2" xfId="36734" xr:uid="{3952D3F3-95D8-40CF-B206-9DB2BAB62EBC}"/>
    <cellStyle name="Millares 8 2 2 2 2 2 3 2 3" xfId="27982" xr:uid="{971A3FAC-DE25-44C4-9F94-058542E27994}"/>
    <cellStyle name="Millares 8 2 2 2 2 2 3 3" xfId="14853" xr:uid="{00000000-0005-0000-0000-0000EE390000}"/>
    <cellStyle name="Millares 8 2 2 2 2 2 3 3 2" xfId="32358" xr:uid="{9F55B874-9425-483B-92CF-EB82E844CEAD}"/>
    <cellStyle name="Millares 8 2 2 2 2 2 3 4" xfId="23606" xr:uid="{15B490B3-A105-48FD-AB7B-E6D6DFF814F8}"/>
    <cellStyle name="Millares 8 2 2 2 2 2 4" xfId="8288" xr:uid="{00000000-0005-0000-0000-0000EF390000}"/>
    <cellStyle name="Millares 8 2 2 2 2 2 4 2" xfId="17041" xr:uid="{00000000-0005-0000-0000-0000F0390000}"/>
    <cellStyle name="Millares 8 2 2 2 2 2 4 2 2" xfId="34546" xr:uid="{D7F3E1A2-837F-49F6-8FC4-6E22F7E9F612}"/>
    <cellStyle name="Millares 8 2 2 2 2 2 4 3" xfId="25794" xr:uid="{D68FBADA-B16A-48E0-9090-115D81898D76}"/>
    <cellStyle name="Millares 8 2 2 2 2 2 5" xfId="12665" xr:uid="{00000000-0005-0000-0000-0000F1390000}"/>
    <cellStyle name="Millares 8 2 2 2 2 2 5 2" xfId="30170" xr:uid="{206D5908-5E0A-432A-BDF3-DA7F7E3C8936}"/>
    <cellStyle name="Millares 8 2 2 2 2 2 6" xfId="21418" xr:uid="{254A8AAE-A131-48FF-8BE8-25B3AB25E6E8}"/>
    <cellStyle name="Millares 8 2 2 2 2 3" xfId="4456" xr:uid="{00000000-0005-0000-0000-0000F2390000}"/>
    <cellStyle name="Millares 8 2 2 2 2 3 2" xfId="6645" xr:uid="{00000000-0005-0000-0000-0000F3390000}"/>
    <cellStyle name="Millares 8 2 2 2 2 3 2 2" xfId="11022" xr:uid="{00000000-0005-0000-0000-0000F4390000}"/>
    <cellStyle name="Millares 8 2 2 2 2 3 2 2 2" xfId="19775" xr:uid="{00000000-0005-0000-0000-0000F5390000}"/>
    <cellStyle name="Millares 8 2 2 2 2 3 2 2 2 2" xfId="37280" xr:uid="{5E7BF87B-6E73-4CC8-B2FA-88417026B487}"/>
    <cellStyle name="Millares 8 2 2 2 2 3 2 2 3" xfId="28528" xr:uid="{DE938BB3-A069-49AE-834F-042B8E29585F}"/>
    <cellStyle name="Millares 8 2 2 2 2 3 2 3" xfId="15399" xr:uid="{00000000-0005-0000-0000-0000F6390000}"/>
    <cellStyle name="Millares 8 2 2 2 2 3 2 3 2" xfId="32904" xr:uid="{25020818-2605-4B26-951C-6ABAB518D531}"/>
    <cellStyle name="Millares 8 2 2 2 2 3 2 4" xfId="24152" xr:uid="{7CDBED3D-D3FC-4495-891C-94A7C809E19B}"/>
    <cellStyle name="Millares 8 2 2 2 2 3 3" xfId="8834" xr:uid="{00000000-0005-0000-0000-0000F7390000}"/>
    <cellStyle name="Millares 8 2 2 2 2 3 3 2" xfId="17587" xr:uid="{00000000-0005-0000-0000-0000F8390000}"/>
    <cellStyle name="Millares 8 2 2 2 2 3 3 2 2" xfId="35092" xr:uid="{506D85D7-5663-4C7C-94B9-CFF0AAF9E6CE}"/>
    <cellStyle name="Millares 8 2 2 2 2 3 3 3" xfId="26340" xr:uid="{679CBC2D-9604-4A30-8800-FC0B876BE69F}"/>
    <cellStyle name="Millares 8 2 2 2 2 3 4" xfId="13211" xr:uid="{00000000-0005-0000-0000-0000F9390000}"/>
    <cellStyle name="Millares 8 2 2 2 2 3 4 2" xfId="30716" xr:uid="{768AE5FE-13E8-439A-8102-D51F28109BF8}"/>
    <cellStyle name="Millares 8 2 2 2 2 3 5" xfId="21964" xr:uid="{E9E4D4AB-5566-4C94-973C-08C355A738F1}"/>
    <cellStyle name="Millares 8 2 2 2 2 4" xfId="5551" xr:uid="{00000000-0005-0000-0000-0000FA390000}"/>
    <cellStyle name="Millares 8 2 2 2 2 4 2" xfId="9928" xr:uid="{00000000-0005-0000-0000-0000FB390000}"/>
    <cellStyle name="Millares 8 2 2 2 2 4 2 2" xfId="18681" xr:uid="{00000000-0005-0000-0000-0000FC390000}"/>
    <cellStyle name="Millares 8 2 2 2 2 4 2 2 2" xfId="36186" xr:uid="{21E6D9E1-62A9-4DDA-BAAA-5BA1304FC2C2}"/>
    <cellStyle name="Millares 8 2 2 2 2 4 2 3" xfId="27434" xr:uid="{65C8DBA5-26A5-48A0-9EE1-7F5CBD6C3EB4}"/>
    <cellStyle name="Millares 8 2 2 2 2 4 3" xfId="14305" xr:uid="{00000000-0005-0000-0000-0000FD390000}"/>
    <cellStyle name="Millares 8 2 2 2 2 4 3 2" xfId="31810" xr:uid="{FE9C3F79-EAFF-4279-B6D1-441B24FAD21D}"/>
    <cellStyle name="Millares 8 2 2 2 2 4 4" xfId="23058" xr:uid="{2DADA154-887D-4D6B-BED8-1F7B25A287A5}"/>
    <cellStyle name="Millares 8 2 2 2 2 5" xfId="7740" xr:uid="{00000000-0005-0000-0000-0000FE390000}"/>
    <cellStyle name="Millares 8 2 2 2 2 5 2" xfId="16493" xr:uid="{00000000-0005-0000-0000-0000FF390000}"/>
    <cellStyle name="Millares 8 2 2 2 2 5 2 2" xfId="33998" xr:uid="{080A96A0-143C-4AA9-9315-1DAE58B251AC}"/>
    <cellStyle name="Millares 8 2 2 2 2 5 3" xfId="25246" xr:uid="{7D026196-8627-4067-BA61-3A519AB646A5}"/>
    <cellStyle name="Millares 8 2 2 2 2 6" xfId="12117" xr:uid="{00000000-0005-0000-0000-0000003A0000}"/>
    <cellStyle name="Millares 8 2 2 2 2 6 2" xfId="29622" xr:uid="{B6A39933-5CD3-4F97-A37B-8ADA754CDCDF}"/>
    <cellStyle name="Millares 8 2 2 2 2 7" xfId="20870" xr:uid="{0DA89270-6EEF-4C6E-B62E-60D2CC5029B3}"/>
    <cellStyle name="Millares 8 2 2 2 3" xfId="3634" xr:uid="{00000000-0005-0000-0000-0000013A0000}"/>
    <cellStyle name="Millares 8 2 2 2 3 2" xfId="4730" xr:uid="{00000000-0005-0000-0000-0000023A0000}"/>
    <cellStyle name="Millares 8 2 2 2 3 2 2" xfId="6919" xr:uid="{00000000-0005-0000-0000-0000033A0000}"/>
    <cellStyle name="Millares 8 2 2 2 3 2 2 2" xfId="11296" xr:uid="{00000000-0005-0000-0000-0000043A0000}"/>
    <cellStyle name="Millares 8 2 2 2 3 2 2 2 2" xfId="20049" xr:uid="{00000000-0005-0000-0000-0000053A0000}"/>
    <cellStyle name="Millares 8 2 2 2 3 2 2 2 2 2" xfId="37554" xr:uid="{D0DC79D4-5274-485F-9355-FBE82234C5BF}"/>
    <cellStyle name="Millares 8 2 2 2 3 2 2 2 3" xfId="28802" xr:uid="{77459BA9-C210-4609-ACFE-AEBFC05F6FB3}"/>
    <cellStyle name="Millares 8 2 2 2 3 2 2 3" xfId="15673" xr:uid="{00000000-0005-0000-0000-0000063A0000}"/>
    <cellStyle name="Millares 8 2 2 2 3 2 2 3 2" xfId="33178" xr:uid="{25F3404F-3CEC-4C53-92FF-63139A1FF83B}"/>
    <cellStyle name="Millares 8 2 2 2 3 2 2 4" xfId="24426" xr:uid="{AC91F292-274A-4308-B034-02C94C085D26}"/>
    <cellStyle name="Millares 8 2 2 2 3 2 3" xfId="9108" xr:uid="{00000000-0005-0000-0000-0000073A0000}"/>
    <cellStyle name="Millares 8 2 2 2 3 2 3 2" xfId="17861" xr:uid="{00000000-0005-0000-0000-0000083A0000}"/>
    <cellStyle name="Millares 8 2 2 2 3 2 3 2 2" xfId="35366" xr:uid="{E41792B0-6A47-4140-BCCF-7E327F3563B2}"/>
    <cellStyle name="Millares 8 2 2 2 3 2 3 3" xfId="26614" xr:uid="{7A2D7CC6-F5FE-4209-B0E2-5C8BC7B67ED6}"/>
    <cellStyle name="Millares 8 2 2 2 3 2 4" xfId="13485" xr:uid="{00000000-0005-0000-0000-0000093A0000}"/>
    <cellStyle name="Millares 8 2 2 2 3 2 4 2" xfId="30990" xr:uid="{2AD1132F-62CB-4665-9447-818CED56B121}"/>
    <cellStyle name="Millares 8 2 2 2 3 2 5" xfId="22238" xr:uid="{8D3E88AF-3C35-4159-9221-3A8575FE1BFA}"/>
    <cellStyle name="Millares 8 2 2 2 3 3" xfId="5825" xr:uid="{00000000-0005-0000-0000-00000A3A0000}"/>
    <cellStyle name="Millares 8 2 2 2 3 3 2" xfId="10202" xr:uid="{00000000-0005-0000-0000-00000B3A0000}"/>
    <cellStyle name="Millares 8 2 2 2 3 3 2 2" xfId="18955" xr:uid="{00000000-0005-0000-0000-00000C3A0000}"/>
    <cellStyle name="Millares 8 2 2 2 3 3 2 2 2" xfId="36460" xr:uid="{83ED46D6-98C1-4B4D-A487-E3F71F7C0EB6}"/>
    <cellStyle name="Millares 8 2 2 2 3 3 2 3" xfId="27708" xr:uid="{A4FC08B8-D3EE-4964-A441-78200945332C}"/>
    <cellStyle name="Millares 8 2 2 2 3 3 3" xfId="14579" xr:uid="{00000000-0005-0000-0000-00000D3A0000}"/>
    <cellStyle name="Millares 8 2 2 2 3 3 3 2" xfId="32084" xr:uid="{4135E744-96D7-471C-9312-DEC480B40994}"/>
    <cellStyle name="Millares 8 2 2 2 3 3 4" xfId="23332" xr:uid="{060417BB-B297-467B-A8B5-21BDE28652BA}"/>
    <cellStyle name="Millares 8 2 2 2 3 4" xfId="8014" xr:uid="{00000000-0005-0000-0000-00000E3A0000}"/>
    <cellStyle name="Millares 8 2 2 2 3 4 2" xfId="16767" xr:uid="{00000000-0005-0000-0000-00000F3A0000}"/>
    <cellStyle name="Millares 8 2 2 2 3 4 2 2" xfId="34272" xr:uid="{5435C6D0-D907-4555-A52A-7ED2FF9F84E9}"/>
    <cellStyle name="Millares 8 2 2 2 3 4 3" xfId="25520" xr:uid="{CBB3933B-1AD2-4A7E-8529-CB84A0AA6529}"/>
    <cellStyle name="Millares 8 2 2 2 3 5" xfId="12391" xr:uid="{00000000-0005-0000-0000-0000103A0000}"/>
    <cellStyle name="Millares 8 2 2 2 3 5 2" xfId="29896" xr:uid="{C3D66285-AD34-41F9-BE30-65DD676D816B}"/>
    <cellStyle name="Millares 8 2 2 2 3 6" xfId="21144" xr:uid="{23009F51-52FC-4185-BF85-5CBE20F947C4}"/>
    <cellStyle name="Millares 8 2 2 2 4" xfId="4182" xr:uid="{00000000-0005-0000-0000-0000113A0000}"/>
    <cellStyle name="Millares 8 2 2 2 4 2" xfId="6371" xr:uid="{00000000-0005-0000-0000-0000123A0000}"/>
    <cellStyle name="Millares 8 2 2 2 4 2 2" xfId="10748" xr:uid="{00000000-0005-0000-0000-0000133A0000}"/>
    <cellStyle name="Millares 8 2 2 2 4 2 2 2" xfId="19501" xr:uid="{00000000-0005-0000-0000-0000143A0000}"/>
    <cellStyle name="Millares 8 2 2 2 4 2 2 2 2" xfId="37006" xr:uid="{A382C5D7-A435-4AE7-948D-61C8F15FCCE3}"/>
    <cellStyle name="Millares 8 2 2 2 4 2 2 3" xfId="28254" xr:uid="{F974575F-56F0-43AA-90B1-7E434F913144}"/>
    <cellStyle name="Millares 8 2 2 2 4 2 3" xfId="15125" xr:uid="{00000000-0005-0000-0000-0000153A0000}"/>
    <cellStyle name="Millares 8 2 2 2 4 2 3 2" xfId="32630" xr:uid="{B03528B1-E0A4-4D49-B28E-17BCE91AA551}"/>
    <cellStyle name="Millares 8 2 2 2 4 2 4" xfId="23878" xr:uid="{64079466-DE86-48BC-93FE-059B246BA2B3}"/>
    <cellStyle name="Millares 8 2 2 2 4 3" xfId="8560" xr:uid="{00000000-0005-0000-0000-0000163A0000}"/>
    <cellStyle name="Millares 8 2 2 2 4 3 2" xfId="17313" xr:uid="{00000000-0005-0000-0000-0000173A0000}"/>
    <cellStyle name="Millares 8 2 2 2 4 3 2 2" xfId="34818" xr:uid="{3D1818AE-5C6F-4F9D-84FD-A1BC24A0AFD4}"/>
    <cellStyle name="Millares 8 2 2 2 4 3 3" xfId="26066" xr:uid="{00AEC3C2-6B63-4BAD-A9F8-7C4D032BCF9D}"/>
    <cellStyle name="Millares 8 2 2 2 4 4" xfId="12937" xr:uid="{00000000-0005-0000-0000-0000183A0000}"/>
    <cellStyle name="Millares 8 2 2 2 4 4 2" xfId="30442" xr:uid="{7F446879-86FD-4C4E-B672-F92AB2F1D526}"/>
    <cellStyle name="Millares 8 2 2 2 4 5" xfId="21690" xr:uid="{D3782546-813F-43E3-8BD0-82112A6FAB54}"/>
    <cellStyle name="Millares 8 2 2 2 5" xfId="5277" xr:uid="{00000000-0005-0000-0000-0000193A0000}"/>
    <cellStyle name="Millares 8 2 2 2 5 2" xfId="9654" xr:uid="{00000000-0005-0000-0000-00001A3A0000}"/>
    <cellStyle name="Millares 8 2 2 2 5 2 2" xfId="18407" xr:uid="{00000000-0005-0000-0000-00001B3A0000}"/>
    <cellStyle name="Millares 8 2 2 2 5 2 2 2" xfId="35912" xr:uid="{BD292552-3585-484B-B739-4A60A0AF5207}"/>
    <cellStyle name="Millares 8 2 2 2 5 2 3" xfId="27160" xr:uid="{41DFEB01-B6C3-48EC-AA54-0269EE79EB9E}"/>
    <cellStyle name="Millares 8 2 2 2 5 3" xfId="14031" xr:uid="{00000000-0005-0000-0000-00001C3A0000}"/>
    <cellStyle name="Millares 8 2 2 2 5 3 2" xfId="31536" xr:uid="{9D007FBB-E434-4E56-A3F5-6CC856D5AA5C}"/>
    <cellStyle name="Millares 8 2 2 2 5 4" xfId="22784" xr:uid="{6C6311B1-460C-4AD6-89E8-54AF5C40AD05}"/>
    <cellStyle name="Millares 8 2 2 2 6" xfId="7466" xr:uid="{00000000-0005-0000-0000-00001D3A0000}"/>
    <cellStyle name="Millares 8 2 2 2 6 2" xfId="16219" xr:uid="{00000000-0005-0000-0000-00001E3A0000}"/>
    <cellStyle name="Millares 8 2 2 2 6 2 2" xfId="33724" xr:uid="{9C4768C4-2B62-4A00-9418-14CF93B5CC8E}"/>
    <cellStyle name="Millares 8 2 2 2 6 3" xfId="24972" xr:uid="{23F3CCDF-4EA0-4084-A07E-54E138D124CE}"/>
    <cellStyle name="Millares 8 2 2 2 7" xfId="11843" xr:uid="{00000000-0005-0000-0000-00001F3A0000}"/>
    <cellStyle name="Millares 8 2 2 2 7 2" xfId="29348" xr:uid="{FFCE8E46-224C-4F2B-8030-64DCBAC78C98}"/>
    <cellStyle name="Millares 8 2 2 2 8" xfId="20596" xr:uid="{377FAEAC-9F4E-4B16-9B43-676E35C97722}"/>
    <cellStyle name="Millares 8 2 2 3" xfId="3243" xr:uid="{00000000-0005-0000-0000-0000203A0000}"/>
    <cellStyle name="Millares 8 2 2 3 2" xfId="3796" xr:uid="{00000000-0005-0000-0000-0000213A0000}"/>
    <cellStyle name="Millares 8 2 2 3 2 2" xfId="4892" xr:uid="{00000000-0005-0000-0000-0000223A0000}"/>
    <cellStyle name="Millares 8 2 2 3 2 2 2" xfId="7081" xr:uid="{00000000-0005-0000-0000-0000233A0000}"/>
    <cellStyle name="Millares 8 2 2 3 2 2 2 2" xfId="11458" xr:uid="{00000000-0005-0000-0000-0000243A0000}"/>
    <cellStyle name="Millares 8 2 2 3 2 2 2 2 2" xfId="20211" xr:uid="{00000000-0005-0000-0000-0000253A0000}"/>
    <cellStyle name="Millares 8 2 2 3 2 2 2 2 2 2" xfId="37716" xr:uid="{C6E0F21E-E937-4947-9017-35B866750A0E}"/>
    <cellStyle name="Millares 8 2 2 3 2 2 2 2 3" xfId="28964" xr:uid="{0E960F26-BBC7-4EF1-A19D-56565279D3B3}"/>
    <cellStyle name="Millares 8 2 2 3 2 2 2 3" xfId="15835" xr:uid="{00000000-0005-0000-0000-0000263A0000}"/>
    <cellStyle name="Millares 8 2 2 3 2 2 2 3 2" xfId="33340" xr:uid="{8DAB01E6-C0D6-40F9-AE1B-99731EE01A46}"/>
    <cellStyle name="Millares 8 2 2 3 2 2 2 4" xfId="24588" xr:uid="{D7C0DD61-4787-4CFD-B6B7-9BE7F818250C}"/>
    <cellStyle name="Millares 8 2 2 3 2 2 3" xfId="9270" xr:uid="{00000000-0005-0000-0000-0000273A0000}"/>
    <cellStyle name="Millares 8 2 2 3 2 2 3 2" xfId="18023" xr:uid="{00000000-0005-0000-0000-0000283A0000}"/>
    <cellStyle name="Millares 8 2 2 3 2 2 3 2 2" xfId="35528" xr:uid="{918930D7-90E3-4816-9A04-1B67CCB6240F}"/>
    <cellStyle name="Millares 8 2 2 3 2 2 3 3" xfId="26776" xr:uid="{DA67242F-2E6D-4AF7-A6BD-D8B4F9424902}"/>
    <cellStyle name="Millares 8 2 2 3 2 2 4" xfId="13647" xr:uid="{00000000-0005-0000-0000-0000293A0000}"/>
    <cellStyle name="Millares 8 2 2 3 2 2 4 2" xfId="31152" xr:uid="{A6AE5497-C2A3-4D01-B921-920C2E0A1106}"/>
    <cellStyle name="Millares 8 2 2 3 2 2 5" xfId="22400" xr:uid="{557FDB61-153E-4837-BDB8-77D5D3A970E4}"/>
    <cellStyle name="Millares 8 2 2 3 2 3" xfId="5987" xr:uid="{00000000-0005-0000-0000-00002A3A0000}"/>
    <cellStyle name="Millares 8 2 2 3 2 3 2" xfId="10364" xr:uid="{00000000-0005-0000-0000-00002B3A0000}"/>
    <cellStyle name="Millares 8 2 2 3 2 3 2 2" xfId="19117" xr:uid="{00000000-0005-0000-0000-00002C3A0000}"/>
    <cellStyle name="Millares 8 2 2 3 2 3 2 2 2" xfId="36622" xr:uid="{D451EC41-CA53-4D46-810B-27BAE06B0408}"/>
    <cellStyle name="Millares 8 2 2 3 2 3 2 3" xfId="27870" xr:uid="{2B41493B-92C8-481D-9181-49029B743A1E}"/>
    <cellStyle name="Millares 8 2 2 3 2 3 3" xfId="14741" xr:uid="{00000000-0005-0000-0000-00002D3A0000}"/>
    <cellStyle name="Millares 8 2 2 3 2 3 3 2" xfId="32246" xr:uid="{4E435254-A54B-4556-81FE-1E9FEB67968F}"/>
    <cellStyle name="Millares 8 2 2 3 2 3 4" xfId="23494" xr:uid="{11C7A595-FFBF-449F-A56D-82B59F98F911}"/>
    <cellStyle name="Millares 8 2 2 3 2 4" xfId="8176" xr:uid="{00000000-0005-0000-0000-00002E3A0000}"/>
    <cellStyle name="Millares 8 2 2 3 2 4 2" xfId="16929" xr:uid="{00000000-0005-0000-0000-00002F3A0000}"/>
    <cellStyle name="Millares 8 2 2 3 2 4 2 2" xfId="34434" xr:uid="{1BF796A0-6E10-4D00-83F2-141497FDCCDF}"/>
    <cellStyle name="Millares 8 2 2 3 2 4 3" xfId="25682" xr:uid="{175CB555-5CC2-4FDE-9929-BF27F91210BF}"/>
    <cellStyle name="Millares 8 2 2 3 2 5" xfId="12553" xr:uid="{00000000-0005-0000-0000-0000303A0000}"/>
    <cellStyle name="Millares 8 2 2 3 2 5 2" xfId="30058" xr:uid="{F588890B-8BF0-4662-B53F-5F3D20620C39}"/>
    <cellStyle name="Millares 8 2 2 3 2 6" xfId="21306" xr:uid="{CACEDED4-2D70-463B-8BD1-EC2709D99B45}"/>
    <cellStyle name="Millares 8 2 2 3 3" xfId="4344" xr:uid="{00000000-0005-0000-0000-0000313A0000}"/>
    <cellStyle name="Millares 8 2 2 3 3 2" xfId="6533" xr:uid="{00000000-0005-0000-0000-0000323A0000}"/>
    <cellStyle name="Millares 8 2 2 3 3 2 2" xfId="10910" xr:uid="{00000000-0005-0000-0000-0000333A0000}"/>
    <cellStyle name="Millares 8 2 2 3 3 2 2 2" xfId="19663" xr:uid="{00000000-0005-0000-0000-0000343A0000}"/>
    <cellStyle name="Millares 8 2 2 3 3 2 2 2 2" xfId="37168" xr:uid="{FBE8B0D5-7B75-42B5-8661-696AA1DA03CA}"/>
    <cellStyle name="Millares 8 2 2 3 3 2 2 3" xfId="28416" xr:uid="{06182DED-BC6F-4568-86EE-59B83374FDC0}"/>
    <cellStyle name="Millares 8 2 2 3 3 2 3" xfId="15287" xr:uid="{00000000-0005-0000-0000-0000353A0000}"/>
    <cellStyle name="Millares 8 2 2 3 3 2 3 2" xfId="32792" xr:uid="{5B4020AB-42E6-454C-9453-FC78C0C6D0BB}"/>
    <cellStyle name="Millares 8 2 2 3 3 2 4" xfId="24040" xr:uid="{4D68399A-A039-472E-89B0-9D289B2F226F}"/>
    <cellStyle name="Millares 8 2 2 3 3 3" xfId="8722" xr:uid="{00000000-0005-0000-0000-0000363A0000}"/>
    <cellStyle name="Millares 8 2 2 3 3 3 2" xfId="17475" xr:uid="{00000000-0005-0000-0000-0000373A0000}"/>
    <cellStyle name="Millares 8 2 2 3 3 3 2 2" xfId="34980" xr:uid="{00B97B51-42A3-4BF4-8331-7FE01A4E7BDE}"/>
    <cellStyle name="Millares 8 2 2 3 3 3 3" xfId="26228" xr:uid="{92BE6C77-3C2B-4B99-8DD7-DC83BE1AC157}"/>
    <cellStyle name="Millares 8 2 2 3 3 4" xfId="13099" xr:uid="{00000000-0005-0000-0000-0000383A0000}"/>
    <cellStyle name="Millares 8 2 2 3 3 4 2" xfId="30604" xr:uid="{119409F1-F203-43EB-9F25-C63F637A04D8}"/>
    <cellStyle name="Millares 8 2 2 3 3 5" xfId="21852" xr:uid="{D0E2B199-03B6-4510-B973-405B21A789A0}"/>
    <cellStyle name="Millares 8 2 2 3 4" xfId="5439" xr:uid="{00000000-0005-0000-0000-0000393A0000}"/>
    <cellStyle name="Millares 8 2 2 3 4 2" xfId="9816" xr:uid="{00000000-0005-0000-0000-00003A3A0000}"/>
    <cellStyle name="Millares 8 2 2 3 4 2 2" xfId="18569" xr:uid="{00000000-0005-0000-0000-00003B3A0000}"/>
    <cellStyle name="Millares 8 2 2 3 4 2 2 2" xfId="36074" xr:uid="{26A7828A-2B37-4715-9DFE-91F34F076D75}"/>
    <cellStyle name="Millares 8 2 2 3 4 2 3" xfId="27322" xr:uid="{546418D0-A267-4800-8D12-0417E7AD2F86}"/>
    <cellStyle name="Millares 8 2 2 3 4 3" xfId="14193" xr:uid="{00000000-0005-0000-0000-00003C3A0000}"/>
    <cellStyle name="Millares 8 2 2 3 4 3 2" xfId="31698" xr:uid="{0D102E86-A265-4457-8716-679ACC80052F}"/>
    <cellStyle name="Millares 8 2 2 3 4 4" xfId="22946" xr:uid="{1D2AA3BD-DB94-4F06-B425-67801FED1FEC}"/>
    <cellStyle name="Millares 8 2 2 3 5" xfId="7628" xr:uid="{00000000-0005-0000-0000-00003D3A0000}"/>
    <cellStyle name="Millares 8 2 2 3 5 2" xfId="16381" xr:uid="{00000000-0005-0000-0000-00003E3A0000}"/>
    <cellStyle name="Millares 8 2 2 3 5 2 2" xfId="33886" xr:uid="{05739DC7-3825-43ED-BBF6-9A3D7258B303}"/>
    <cellStyle name="Millares 8 2 2 3 5 3" xfId="25134" xr:uid="{A69B54CD-603B-4A81-A47E-2579525A1DBC}"/>
    <cellStyle name="Millares 8 2 2 3 6" xfId="12005" xr:uid="{00000000-0005-0000-0000-00003F3A0000}"/>
    <cellStyle name="Millares 8 2 2 3 6 2" xfId="29510" xr:uid="{4CB6D21F-BFD9-4D4A-8397-F06F3C9254D8}"/>
    <cellStyle name="Millares 8 2 2 3 7" xfId="20758" xr:uid="{1C47E7D1-9F69-4BA7-8824-51AC8131728E}"/>
    <cellStyle name="Millares 8 2 2 4" xfId="3522" xr:uid="{00000000-0005-0000-0000-0000403A0000}"/>
    <cellStyle name="Millares 8 2 2 4 2" xfId="4618" xr:uid="{00000000-0005-0000-0000-0000413A0000}"/>
    <cellStyle name="Millares 8 2 2 4 2 2" xfId="6807" xr:uid="{00000000-0005-0000-0000-0000423A0000}"/>
    <cellStyle name="Millares 8 2 2 4 2 2 2" xfId="11184" xr:uid="{00000000-0005-0000-0000-0000433A0000}"/>
    <cellStyle name="Millares 8 2 2 4 2 2 2 2" xfId="19937" xr:uid="{00000000-0005-0000-0000-0000443A0000}"/>
    <cellStyle name="Millares 8 2 2 4 2 2 2 2 2" xfId="37442" xr:uid="{B739CFEA-BA50-4529-936B-64C7237CE6D9}"/>
    <cellStyle name="Millares 8 2 2 4 2 2 2 3" xfId="28690" xr:uid="{21FCB506-2655-424E-B80C-E5DDCD41F2FE}"/>
    <cellStyle name="Millares 8 2 2 4 2 2 3" xfId="15561" xr:uid="{00000000-0005-0000-0000-0000453A0000}"/>
    <cellStyle name="Millares 8 2 2 4 2 2 3 2" xfId="33066" xr:uid="{0CE16BD0-8533-411D-AEEE-73D450872783}"/>
    <cellStyle name="Millares 8 2 2 4 2 2 4" xfId="24314" xr:uid="{5A672286-894A-482E-B0E1-84FFF320AAC5}"/>
    <cellStyle name="Millares 8 2 2 4 2 3" xfId="8996" xr:uid="{00000000-0005-0000-0000-0000463A0000}"/>
    <cellStyle name="Millares 8 2 2 4 2 3 2" xfId="17749" xr:uid="{00000000-0005-0000-0000-0000473A0000}"/>
    <cellStyle name="Millares 8 2 2 4 2 3 2 2" xfId="35254" xr:uid="{DC20AB9D-DB20-421B-BA94-4A38281502A9}"/>
    <cellStyle name="Millares 8 2 2 4 2 3 3" xfId="26502" xr:uid="{58955F39-F7F9-4FE0-A69F-85A217433C70}"/>
    <cellStyle name="Millares 8 2 2 4 2 4" xfId="13373" xr:uid="{00000000-0005-0000-0000-0000483A0000}"/>
    <cellStyle name="Millares 8 2 2 4 2 4 2" xfId="30878" xr:uid="{D5CCBEC3-2C36-4955-BBAF-F2A5154A851E}"/>
    <cellStyle name="Millares 8 2 2 4 2 5" xfId="22126" xr:uid="{CEE3BA8D-98F4-44BF-AA78-D0913FE831B2}"/>
    <cellStyle name="Millares 8 2 2 4 3" xfId="5713" xr:uid="{00000000-0005-0000-0000-0000493A0000}"/>
    <cellStyle name="Millares 8 2 2 4 3 2" xfId="10090" xr:uid="{00000000-0005-0000-0000-00004A3A0000}"/>
    <cellStyle name="Millares 8 2 2 4 3 2 2" xfId="18843" xr:uid="{00000000-0005-0000-0000-00004B3A0000}"/>
    <cellStyle name="Millares 8 2 2 4 3 2 2 2" xfId="36348" xr:uid="{2C2DD12B-CEAE-4F15-935D-60CA89A7F91E}"/>
    <cellStyle name="Millares 8 2 2 4 3 2 3" xfId="27596" xr:uid="{A14B37AB-50E6-4198-AF01-D95812EC1A5C}"/>
    <cellStyle name="Millares 8 2 2 4 3 3" xfId="14467" xr:uid="{00000000-0005-0000-0000-00004C3A0000}"/>
    <cellStyle name="Millares 8 2 2 4 3 3 2" xfId="31972" xr:uid="{6D8AFCDC-F78D-401F-9161-CBF5D5640291}"/>
    <cellStyle name="Millares 8 2 2 4 3 4" xfId="23220" xr:uid="{1333BCBB-0E7E-465C-A399-34E47F04D8BC}"/>
    <cellStyle name="Millares 8 2 2 4 4" xfId="7902" xr:uid="{00000000-0005-0000-0000-00004D3A0000}"/>
    <cellStyle name="Millares 8 2 2 4 4 2" xfId="16655" xr:uid="{00000000-0005-0000-0000-00004E3A0000}"/>
    <cellStyle name="Millares 8 2 2 4 4 2 2" xfId="34160" xr:uid="{3A5818B3-4788-4EBA-8770-519101F36A1F}"/>
    <cellStyle name="Millares 8 2 2 4 4 3" xfId="25408" xr:uid="{B5AB62DB-E894-4C03-ACD7-E0A38CACDD84}"/>
    <cellStyle name="Millares 8 2 2 4 5" xfId="12279" xr:uid="{00000000-0005-0000-0000-00004F3A0000}"/>
    <cellStyle name="Millares 8 2 2 4 5 2" xfId="29784" xr:uid="{E2C24B5A-2EB2-42C9-8563-212154C572DB}"/>
    <cellStyle name="Millares 8 2 2 4 6" xfId="21032" xr:uid="{26B27029-427D-4A3F-97BA-7FBEF3A3BD6F}"/>
    <cellStyle name="Millares 8 2 2 5" xfId="4070" xr:uid="{00000000-0005-0000-0000-0000503A0000}"/>
    <cellStyle name="Millares 8 2 2 5 2" xfId="6259" xr:uid="{00000000-0005-0000-0000-0000513A0000}"/>
    <cellStyle name="Millares 8 2 2 5 2 2" xfId="10636" xr:uid="{00000000-0005-0000-0000-0000523A0000}"/>
    <cellStyle name="Millares 8 2 2 5 2 2 2" xfId="19389" xr:uid="{00000000-0005-0000-0000-0000533A0000}"/>
    <cellStyle name="Millares 8 2 2 5 2 2 2 2" xfId="36894" xr:uid="{D95A96F0-A01D-4F4D-87DC-1EA31A99CBC7}"/>
    <cellStyle name="Millares 8 2 2 5 2 2 3" xfId="28142" xr:uid="{EB215B90-B85D-4A15-90D9-4F117F8C70D9}"/>
    <cellStyle name="Millares 8 2 2 5 2 3" xfId="15013" xr:uid="{00000000-0005-0000-0000-0000543A0000}"/>
    <cellStyle name="Millares 8 2 2 5 2 3 2" xfId="32518" xr:uid="{5AA175E4-79B8-4AF3-84A8-600CEBC1EF87}"/>
    <cellStyle name="Millares 8 2 2 5 2 4" xfId="23766" xr:uid="{45DA2704-F268-4CED-BEF2-F72A0310780E}"/>
    <cellStyle name="Millares 8 2 2 5 3" xfId="8448" xr:uid="{00000000-0005-0000-0000-0000553A0000}"/>
    <cellStyle name="Millares 8 2 2 5 3 2" xfId="17201" xr:uid="{00000000-0005-0000-0000-0000563A0000}"/>
    <cellStyle name="Millares 8 2 2 5 3 2 2" xfId="34706" xr:uid="{3C3C4A98-9EB8-4736-BA9B-73606E640127}"/>
    <cellStyle name="Millares 8 2 2 5 3 3" xfId="25954" xr:uid="{B7D674B3-066C-412D-937B-DAEF0F2027A9}"/>
    <cellStyle name="Millares 8 2 2 5 4" xfId="12825" xr:uid="{00000000-0005-0000-0000-0000573A0000}"/>
    <cellStyle name="Millares 8 2 2 5 4 2" xfId="30330" xr:uid="{7D34AADE-9EE5-4E1C-A789-1853FCFAE7A4}"/>
    <cellStyle name="Millares 8 2 2 5 5" xfId="21578" xr:uid="{F23D5897-18A7-4D6E-A9B3-4451C5C8AE4F}"/>
    <cellStyle name="Millares 8 2 2 6" xfId="5165" xr:uid="{00000000-0005-0000-0000-0000583A0000}"/>
    <cellStyle name="Millares 8 2 2 6 2" xfId="9542" xr:uid="{00000000-0005-0000-0000-0000593A0000}"/>
    <cellStyle name="Millares 8 2 2 6 2 2" xfId="18295" xr:uid="{00000000-0005-0000-0000-00005A3A0000}"/>
    <cellStyle name="Millares 8 2 2 6 2 2 2" xfId="35800" xr:uid="{84FF7A63-841D-46E0-AC22-BEB99805678A}"/>
    <cellStyle name="Millares 8 2 2 6 2 3" xfId="27048" xr:uid="{853985AC-9A86-476E-80BE-C4517CAA90AD}"/>
    <cellStyle name="Millares 8 2 2 6 3" xfId="13919" xr:uid="{00000000-0005-0000-0000-00005B3A0000}"/>
    <cellStyle name="Millares 8 2 2 6 3 2" xfId="31424" xr:uid="{EF97ADD8-63B0-44AD-8442-4E87E4B3BCD8}"/>
    <cellStyle name="Millares 8 2 2 6 4" xfId="22672" xr:uid="{16483520-7742-4AE0-A787-DB9E4BD68657}"/>
    <cellStyle name="Millares 8 2 2 7" xfId="7354" xr:uid="{00000000-0005-0000-0000-00005C3A0000}"/>
    <cellStyle name="Millares 8 2 2 7 2" xfId="16107" xr:uid="{00000000-0005-0000-0000-00005D3A0000}"/>
    <cellStyle name="Millares 8 2 2 7 2 2" xfId="33612" xr:uid="{AF638702-3A8D-4E46-BB8E-4F610959A146}"/>
    <cellStyle name="Millares 8 2 2 7 3" xfId="24860" xr:uid="{CF8D0405-9314-4EAD-B761-4C4A6F8F8B8A}"/>
    <cellStyle name="Millares 8 2 2 8" xfId="11731" xr:uid="{00000000-0005-0000-0000-00005E3A0000}"/>
    <cellStyle name="Millares 8 2 2 8 2" xfId="29236" xr:uid="{7DB2F6FA-EE02-4F5B-85DD-7D65F486FABB}"/>
    <cellStyle name="Millares 8 2 2 9" xfId="20484" xr:uid="{5EF53C9A-6E4A-4059-92AD-6436AAF1E2F5}"/>
    <cellStyle name="Millares 8 2 3" xfId="3022" xr:uid="{00000000-0005-0000-0000-00005F3A0000}"/>
    <cellStyle name="Millares 8 2 3 2" xfId="3298" xr:uid="{00000000-0005-0000-0000-0000603A0000}"/>
    <cellStyle name="Millares 8 2 3 2 2" xfId="3851" xr:uid="{00000000-0005-0000-0000-0000613A0000}"/>
    <cellStyle name="Millares 8 2 3 2 2 2" xfId="4947" xr:uid="{00000000-0005-0000-0000-0000623A0000}"/>
    <cellStyle name="Millares 8 2 3 2 2 2 2" xfId="7136" xr:uid="{00000000-0005-0000-0000-0000633A0000}"/>
    <cellStyle name="Millares 8 2 3 2 2 2 2 2" xfId="11513" xr:uid="{00000000-0005-0000-0000-0000643A0000}"/>
    <cellStyle name="Millares 8 2 3 2 2 2 2 2 2" xfId="20266" xr:uid="{00000000-0005-0000-0000-0000653A0000}"/>
    <cellStyle name="Millares 8 2 3 2 2 2 2 2 2 2" xfId="37771" xr:uid="{23630AF2-CC94-4473-AFD8-F0619BE8F682}"/>
    <cellStyle name="Millares 8 2 3 2 2 2 2 2 3" xfId="29019" xr:uid="{87F96235-82BD-4F12-BDDF-147B8B841916}"/>
    <cellStyle name="Millares 8 2 3 2 2 2 2 3" xfId="15890" xr:uid="{00000000-0005-0000-0000-0000663A0000}"/>
    <cellStyle name="Millares 8 2 3 2 2 2 2 3 2" xfId="33395" xr:uid="{9A7F34AF-BCB7-44CD-999F-1C4B208388E1}"/>
    <cellStyle name="Millares 8 2 3 2 2 2 2 4" xfId="24643" xr:uid="{D9DA9DB4-A1D1-4686-93E5-FC11D09117B9}"/>
    <cellStyle name="Millares 8 2 3 2 2 2 3" xfId="9325" xr:uid="{00000000-0005-0000-0000-0000673A0000}"/>
    <cellStyle name="Millares 8 2 3 2 2 2 3 2" xfId="18078" xr:uid="{00000000-0005-0000-0000-0000683A0000}"/>
    <cellStyle name="Millares 8 2 3 2 2 2 3 2 2" xfId="35583" xr:uid="{0C200F6C-1203-465A-BA33-4A6520E347F8}"/>
    <cellStyle name="Millares 8 2 3 2 2 2 3 3" xfId="26831" xr:uid="{A2B87C3E-F362-44A5-9F08-44D0CD79E93A}"/>
    <cellStyle name="Millares 8 2 3 2 2 2 4" xfId="13702" xr:uid="{00000000-0005-0000-0000-0000693A0000}"/>
    <cellStyle name="Millares 8 2 3 2 2 2 4 2" xfId="31207" xr:uid="{219C7BD2-947E-4F2D-AD6A-D51F67B5326A}"/>
    <cellStyle name="Millares 8 2 3 2 2 2 5" xfId="22455" xr:uid="{4026D19E-8B19-44FF-A11F-0A431E02D0FD}"/>
    <cellStyle name="Millares 8 2 3 2 2 3" xfId="6042" xr:uid="{00000000-0005-0000-0000-00006A3A0000}"/>
    <cellStyle name="Millares 8 2 3 2 2 3 2" xfId="10419" xr:uid="{00000000-0005-0000-0000-00006B3A0000}"/>
    <cellStyle name="Millares 8 2 3 2 2 3 2 2" xfId="19172" xr:uid="{00000000-0005-0000-0000-00006C3A0000}"/>
    <cellStyle name="Millares 8 2 3 2 2 3 2 2 2" xfId="36677" xr:uid="{505DB9EB-6CF2-4C50-A08A-F4226AF7A0B6}"/>
    <cellStyle name="Millares 8 2 3 2 2 3 2 3" xfId="27925" xr:uid="{03D31E9F-1519-4840-BA34-8C1E88A423E4}"/>
    <cellStyle name="Millares 8 2 3 2 2 3 3" xfId="14796" xr:uid="{00000000-0005-0000-0000-00006D3A0000}"/>
    <cellStyle name="Millares 8 2 3 2 2 3 3 2" xfId="32301" xr:uid="{D7439E40-7D62-404B-A743-D86D3D5078F3}"/>
    <cellStyle name="Millares 8 2 3 2 2 3 4" xfId="23549" xr:uid="{364CE885-50E6-47CD-9A8C-849EFCD56969}"/>
    <cellStyle name="Millares 8 2 3 2 2 4" xfId="8231" xr:uid="{00000000-0005-0000-0000-00006E3A0000}"/>
    <cellStyle name="Millares 8 2 3 2 2 4 2" xfId="16984" xr:uid="{00000000-0005-0000-0000-00006F3A0000}"/>
    <cellStyle name="Millares 8 2 3 2 2 4 2 2" xfId="34489" xr:uid="{5CA0F9B0-1661-4DF0-8D2D-FD7817602A2F}"/>
    <cellStyle name="Millares 8 2 3 2 2 4 3" xfId="25737" xr:uid="{E1F7039C-E087-415E-B293-A2CD2CA190CF}"/>
    <cellStyle name="Millares 8 2 3 2 2 5" xfId="12608" xr:uid="{00000000-0005-0000-0000-0000703A0000}"/>
    <cellStyle name="Millares 8 2 3 2 2 5 2" xfId="30113" xr:uid="{AF157C3B-505B-4289-9E4E-0CA88D0BC76B}"/>
    <cellStyle name="Millares 8 2 3 2 2 6" xfId="21361" xr:uid="{1FE5C918-8B6F-4716-8A71-96F38934B7C1}"/>
    <cellStyle name="Millares 8 2 3 2 3" xfId="4399" xr:uid="{00000000-0005-0000-0000-0000713A0000}"/>
    <cellStyle name="Millares 8 2 3 2 3 2" xfId="6588" xr:uid="{00000000-0005-0000-0000-0000723A0000}"/>
    <cellStyle name="Millares 8 2 3 2 3 2 2" xfId="10965" xr:uid="{00000000-0005-0000-0000-0000733A0000}"/>
    <cellStyle name="Millares 8 2 3 2 3 2 2 2" xfId="19718" xr:uid="{00000000-0005-0000-0000-0000743A0000}"/>
    <cellStyle name="Millares 8 2 3 2 3 2 2 2 2" xfId="37223" xr:uid="{9F212921-76D0-4864-94D9-70A693BAD12C}"/>
    <cellStyle name="Millares 8 2 3 2 3 2 2 3" xfId="28471" xr:uid="{23AED9BD-F33A-4215-9A06-54B931E8ECEE}"/>
    <cellStyle name="Millares 8 2 3 2 3 2 3" xfId="15342" xr:uid="{00000000-0005-0000-0000-0000753A0000}"/>
    <cellStyle name="Millares 8 2 3 2 3 2 3 2" xfId="32847" xr:uid="{215F2CC7-A0F6-47A7-9F9F-311789FD190C}"/>
    <cellStyle name="Millares 8 2 3 2 3 2 4" xfId="24095" xr:uid="{5E9FBF50-5942-4FC6-B1D2-E835EDDD3534}"/>
    <cellStyle name="Millares 8 2 3 2 3 3" xfId="8777" xr:uid="{00000000-0005-0000-0000-0000763A0000}"/>
    <cellStyle name="Millares 8 2 3 2 3 3 2" xfId="17530" xr:uid="{00000000-0005-0000-0000-0000773A0000}"/>
    <cellStyle name="Millares 8 2 3 2 3 3 2 2" xfId="35035" xr:uid="{AD4667B8-4AD5-4660-A6B9-B25DF8632F5F}"/>
    <cellStyle name="Millares 8 2 3 2 3 3 3" xfId="26283" xr:uid="{5407DF02-DD2C-4602-88A8-9A5D62D6CFC4}"/>
    <cellStyle name="Millares 8 2 3 2 3 4" xfId="13154" xr:uid="{00000000-0005-0000-0000-0000783A0000}"/>
    <cellStyle name="Millares 8 2 3 2 3 4 2" xfId="30659" xr:uid="{739313CD-EF26-41F2-A530-1B425854E30B}"/>
    <cellStyle name="Millares 8 2 3 2 3 5" xfId="21907" xr:uid="{940F1A27-723C-4F72-861D-4AA87461008E}"/>
    <cellStyle name="Millares 8 2 3 2 4" xfId="5494" xr:uid="{00000000-0005-0000-0000-0000793A0000}"/>
    <cellStyle name="Millares 8 2 3 2 4 2" xfId="9871" xr:uid="{00000000-0005-0000-0000-00007A3A0000}"/>
    <cellStyle name="Millares 8 2 3 2 4 2 2" xfId="18624" xr:uid="{00000000-0005-0000-0000-00007B3A0000}"/>
    <cellStyle name="Millares 8 2 3 2 4 2 2 2" xfId="36129" xr:uid="{39422E5D-7682-4B9E-97F9-19B9EDCDE9FF}"/>
    <cellStyle name="Millares 8 2 3 2 4 2 3" xfId="27377" xr:uid="{D22CF4CA-6084-463B-829A-6CA3BE9EC3A5}"/>
    <cellStyle name="Millares 8 2 3 2 4 3" xfId="14248" xr:uid="{00000000-0005-0000-0000-00007C3A0000}"/>
    <cellStyle name="Millares 8 2 3 2 4 3 2" xfId="31753" xr:uid="{71F05B1F-27B4-4F78-9EFD-8BE4A427AB8E}"/>
    <cellStyle name="Millares 8 2 3 2 4 4" xfId="23001" xr:uid="{5126CA8B-4185-4805-9DC5-419C5C3CC159}"/>
    <cellStyle name="Millares 8 2 3 2 5" xfId="7683" xr:uid="{00000000-0005-0000-0000-00007D3A0000}"/>
    <cellStyle name="Millares 8 2 3 2 5 2" xfId="16436" xr:uid="{00000000-0005-0000-0000-00007E3A0000}"/>
    <cellStyle name="Millares 8 2 3 2 5 2 2" xfId="33941" xr:uid="{F2B44152-28DE-47DC-B99B-08FAE3292A3E}"/>
    <cellStyle name="Millares 8 2 3 2 5 3" xfId="25189" xr:uid="{486175F8-1814-4183-B3C2-388C54B72AD0}"/>
    <cellStyle name="Millares 8 2 3 2 6" xfId="12060" xr:uid="{00000000-0005-0000-0000-00007F3A0000}"/>
    <cellStyle name="Millares 8 2 3 2 6 2" xfId="29565" xr:uid="{BD8595B9-F550-4534-B494-151AA17CF1EA}"/>
    <cellStyle name="Millares 8 2 3 2 7" xfId="20813" xr:uid="{DBC0ADA1-1C9D-44D7-A29C-0D048FF46288}"/>
    <cellStyle name="Millares 8 2 3 3" xfId="3577" xr:uid="{00000000-0005-0000-0000-0000803A0000}"/>
    <cellStyle name="Millares 8 2 3 3 2" xfId="4673" xr:uid="{00000000-0005-0000-0000-0000813A0000}"/>
    <cellStyle name="Millares 8 2 3 3 2 2" xfId="6862" xr:uid="{00000000-0005-0000-0000-0000823A0000}"/>
    <cellStyle name="Millares 8 2 3 3 2 2 2" xfId="11239" xr:uid="{00000000-0005-0000-0000-0000833A0000}"/>
    <cellStyle name="Millares 8 2 3 3 2 2 2 2" xfId="19992" xr:uid="{00000000-0005-0000-0000-0000843A0000}"/>
    <cellStyle name="Millares 8 2 3 3 2 2 2 2 2" xfId="37497" xr:uid="{E7130B1A-892B-4D3D-81B9-A7627BBD74ED}"/>
    <cellStyle name="Millares 8 2 3 3 2 2 2 3" xfId="28745" xr:uid="{120B223A-C6E1-4E6D-A1CE-1721BA2E1E00}"/>
    <cellStyle name="Millares 8 2 3 3 2 2 3" xfId="15616" xr:uid="{00000000-0005-0000-0000-0000853A0000}"/>
    <cellStyle name="Millares 8 2 3 3 2 2 3 2" xfId="33121" xr:uid="{0B0E957F-6C7C-421F-AE17-B90286581055}"/>
    <cellStyle name="Millares 8 2 3 3 2 2 4" xfId="24369" xr:uid="{F57E6D0E-6229-4488-8596-734EA99B00D0}"/>
    <cellStyle name="Millares 8 2 3 3 2 3" xfId="9051" xr:uid="{00000000-0005-0000-0000-0000863A0000}"/>
    <cellStyle name="Millares 8 2 3 3 2 3 2" xfId="17804" xr:uid="{00000000-0005-0000-0000-0000873A0000}"/>
    <cellStyle name="Millares 8 2 3 3 2 3 2 2" xfId="35309" xr:uid="{CBD6ABBC-F87C-4407-A741-2ACC07B8EF46}"/>
    <cellStyle name="Millares 8 2 3 3 2 3 3" xfId="26557" xr:uid="{40F471E6-9129-4711-AC92-5EBABCD660D3}"/>
    <cellStyle name="Millares 8 2 3 3 2 4" xfId="13428" xr:uid="{00000000-0005-0000-0000-0000883A0000}"/>
    <cellStyle name="Millares 8 2 3 3 2 4 2" xfId="30933" xr:uid="{2C069C2B-DE4F-454D-B60B-E0C851A0E429}"/>
    <cellStyle name="Millares 8 2 3 3 2 5" xfId="22181" xr:uid="{0CC3BA73-1EA3-4422-A759-B9329B2E926F}"/>
    <cellStyle name="Millares 8 2 3 3 3" xfId="5768" xr:uid="{00000000-0005-0000-0000-0000893A0000}"/>
    <cellStyle name="Millares 8 2 3 3 3 2" xfId="10145" xr:uid="{00000000-0005-0000-0000-00008A3A0000}"/>
    <cellStyle name="Millares 8 2 3 3 3 2 2" xfId="18898" xr:uid="{00000000-0005-0000-0000-00008B3A0000}"/>
    <cellStyle name="Millares 8 2 3 3 3 2 2 2" xfId="36403" xr:uid="{1088861B-431B-4080-9089-16FD672909BF}"/>
    <cellStyle name="Millares 8 2 3 3 3 2 3" xfId="27651" xr:uid="{F0F84C15-E9A3-41E6-BE43-92AB69722898}"/>
    <cellStyle name="Millares 8 2 3 3 3 3" xfId="14522" xr:uid="{00000000-0005-0000-0000-00008C3A0000}"/>
    <cellStyle name="Millares 8 2 3 3 3 3 2" xfId="32027" xr:uid="{26F199D7-7874-44F0-AB94-91A4D3CB7E3E}"/>
    <cellStyle name="Millares 8 2 3 3 3 4" xfId="23275" xr:uid="{FF13DA66-CE71-40B2-B281-387178E9A8ED}"/>
    <cellStyle name="Millares 8 2 3 3 4" xfId="7957" xr:uid="{00000000-0005-0000-0000-00008D3A0000}"/>
    <cellStyle name="Millares 8 2 3 3 4 2" xfId="16710" xr:uid="{00000000-0005-0000-0000-00008E3A0000}"/>
    <cellStyle name="Millares 8 2 3 3 4 2 2" xfId="34215" xr:uid="{7B34F5BB-DF1E-4BCD-B04E-7090011A171D}"/>
    <cellStyle name="Millares 8 2 3 3 4 3" xfId="25463" xr:uid="{4601DD29-6630-4334-AF4A-C5165406640F}"/>
    <cellStyle name="Millares 8 2 3 3 5" xfId="12334" xr:uid="{00000000-0005-0000-0000-00008F3A0000}"/>
    <cellStyle name="Millares 8 2 3 3 5 2" xfId="29839" xr:uid="{E9947430-C136-47F1-AB9C-EFE13803C7FA}"/>
    <cellStyle name="Millares 8 2 3 3 6" xfId="21087" xr:uid="{1BAA5E99-B080-4B39-A287-AEB03BBD44A1}"/>
    <cellStyle name="Millares 8 2 3 4" xfId="4125" xr:uid="{00000000-0005-0000-0000-0000903A0000}"/>
    <cellStyle name="Millares 8 2 3 4 2" xfId="6314" xr:uid="{00000000-0005-0000-0000-0000913A0000}"/>
    <cellStyle name="Millares 8 2 3 4 2 2" xfId="10691" xr:uid="{00000000-0005-0000-0000-0000923A0000}"/>
    <cellStyle name="Millares 8 2 3 4 2 2 2" xfId="19444" xr:uid="{00000000-0005-0000-0000-0000933A0000}"/>
    <cellStyle name="Millares 8 2 3 4 2 2 2 2" xfId="36949" xr:uid="{A049277A-9BEE-4603-BA95-76C3C7599CF2}"/>
    <cellStyle name="Millares 8 2 3 4 2 2 3" xfId="28197" xr:uid="{A804CDEB-D5FD-4C7A-8A10-EAF6D8C19C26}"/>
    <cellStyle name="Millares 8 2 3 4 2 3" xfId="15068" xr:uid="{00000000-0005-0000-0000-0000943A0000}"/>
    <cellStyle name="Millares 8 2 3 4 2 3 2" xfId="32573" xr:uid="{A57949F6-8052-4BBC-AB14-8033C02C4E33}"/>
    <cellStyle name="Millares 8 2 3 4 2 4" xfId="23821" xr:uid="{08AC7105-FCA9-44BB-B1DF-711566D395AC}"/>
    <cellStyle name="Millares 8 2 3 4 3" xfId="8503" xr:uid="{00000000-0005-0000-0000-0000953A0000}"/>
    <cellStyle name="Millares 8 2 3 4 3 2" xfId="17256" xr:uid="{00000000-0005-0000-0000-0000963A0000}"/>
    <cellStyle name="Millares 8 2 3 4 3 2 2" xfId="34761" xr:uid="{4C5AACFE-1F0A-4C63-B177-EFBCDD975F02}"/>
    <cellStyle name="Millares 8 2 3 4 3 3" xfId="26009" xr:uid="{0728D77D-8DF8-475D-BBB6-7ECEE1718DC1}"/>
    <cellStyle name="Millares 8 2 3 4 4" xfId="12880" xr:uid="{00000000-0005-0000-0000-0000973A0000}"/>
    <cellStyle name="Millares 8 2 3 4 4 2" xfId="30385" xr:uid="{A78C1BD5-9E75-4D1A-B6E4-E1463A46BD45}"/>
    <cellStyle name="Millares 8 2 3 4 5" xfId="21633" xr:uid="{F97275D6-C441-444D-9DEB-E40161586641}"/>
    <cellStyle name="Millares 8 2 3 5" xfId="5220" xr:uid="{00000000-0005-0000-0000-0000983A0000}"/>
    <cellStyle name="Millares 8 2 3 5 2" xfId="9597" xr:uid="{00000000-0005-0000-0000-0000993A0000}"/>
    <cellStyle name="Millares 8 2 3 5 2 2" xfId="18350" xr:uid="{00000000-0005-0000-0000-00009A3A0000}"/>
    <cellStyle name="Millares 8 2 3 5 2 2 2" xfId="35855" xr:uid="{5A7683C8-2970-4B56-841F-E6B7E3887FFF}"/>
    <cellStyle name="Millares 8 2 3 5 2 3" xfId="27103" xr:uid="{68C5D83B-CAF4-4C32-B37D-88DF6AA112E7}"/>
    <cellStyle name="Millares 8 2 3 5 3" xfId="13974" xr:uid="{00000000-0005-0000-0000-00009B3A0000}"/>
    <cellStyle name="Millares 8 2 3 5 3 2" xfId="31479" xr:uid="{4672E97C-0D43-493F-89CC-88B9B9E3CBB4}"/>
    <cellStyle name="Millares 8 2 3 5 4" xfId="22727" xr:uid="{87DF332C-BAE0-4AAD-821F-31869DC18707}"/>
    <cellStyle name="Millares 8 2 3 6" xfId="7409" xr:uid="{00000000-0005-0000-0000-00009C3A0000}"/>
    <cellStyle name="Millares 8 2 3 6 2" xfId="16162" xr:uid="{00000000-0005-0000-0000-00009D3A0000}"/>
    <cellStyle name="Millares 8 2 3 6 2 2" xfId="33667" xr:uid="{8D4705D6-1F51-43B9-8341-5B8F2C6E6A0B}"/>
    <cellStyle name="Millares 8 2 3 6 3" xfId="24915" xr:uid="{95949A63-C0FE-429F-AC7D-B03D491D3824}"/>
    <cellStyle name="Millares 8 2 3 7" xfId="11786" xr:uid="{00000000-0005-0000-0000-00009E3A0000}"/>
    <cellStyle name="Millares 8 2 3 7 2" xfId="29291" xr:uid="{B08A0C72-2A12-4AE7-B1F8-D187408F62C3}"/>
    <cellStyle name="Millares 8 2 3 8" xfId="20539" xr:uid="{FC5F03E6-E5F8-43C8-AE19-71756BA3FF17}"/>
    <cellStyle name="Millares 8 2 4" xfId="2909" xr:uid="{00000000-0005-0000-0000-00009F3A0000}"/>
    <cellStyle name="Millares 8 2 4 2" xfId="3188" xr:uid="{00000000-0005-0000-0000-0000A03A0000}"/>
    <cellStyle name="Millares 8 2 4 2 2" xfId="3741" xr:uid="{00000000-0005-0000-0000-0000A13A0000}"/>
    <cellStyle name="Millares 8 2 4 2 2 2" xfId="4837" xr:uid="{00000000-0005-0000-0000-0000A23A0000}"/>
    <cellStyle name="Millares 8 2 4 2 2 2 2" xfId="7026" xr:uid="{00000000-0005-0000-0000-0000A33A0000}"/>
    <cellStyle name="Millares 8 2 4 2 2 2 2 2" xfId="11403" xr:uid="{00000000-0005-0000-0000-0000A43A0000}"/>
    <cellStyle name="Millares 8 2 4 2 2 2 2 2 2" xfId="20156" xr:uid="{00000000-0005-0000-0000-0000A53A0000}"/>
    <cellStyle name="Millares 8 2 4 2 2 2 2 2 2 2" xfId="37661" xr:uid="{9CFDA473-CC21-4B33-8525-F09E5880A06F}"/>
    <cellStyle name="Millares 8 2 4 2 2 2 2 2 3" xfId="28909" xr:uid="{3E8561D2-2459-4B63-BCF3-AA41773C7FCD}"/>
    <cellStyle name="Millares 8 2 4 2 2 2 2 3" xfId="15780" xr:uid="{00000000-0005-0000-0000-0000A63A0000}"/>
    <cellStyle name="Millares 8 2 4 2 2 2 2 3 2" xfId="33285" xr:uid="{0B08020F-5345-49E9-9C91-16837440B115}"/>
    <cellStyle name="Millares 8 2 4 2 2 2 2 4" xfId="24533" xr:uid="{6CD4ACAC-6F71-472C-97F3-A44BEDE1A23A}"/>
    <cellStyle name="Millares 8 2 4 2 2 2 3" xfId="9215" xr:uid="{00000000-0005-0000-0000-0000A73A0000}"/>
    <cellStyle name="Millares 8 2 4 2 2 2 3 2" xfId="17968" xr:uid="{00000000-0005-0000-0000-0000A83A0000}"/>
    <cellStyle name="Millares 8 2 4 2 2 2 3 2 2" xfId="35473" xr:uid="{B37B8631-DB69-4F64-9690-C38DEDF17EC4}"/>
    <cellStyle name="Millares 8 2 4 2 2 2 3 3" xfId="26721" xr:uid="{A2E83D9A-96E5-4734-904F-002C3B9C4651}"/>
    <cellStyle name="Millares 8 2 4 2 2 2 4" xfId="13592" xr:uid="{00000000-0005-0000-0000-0000A93A0000}"/>
    <cellStyle name="Millares 8 2 4 2 2 2 4 2" xfId="31097" xr:uid="{D5644BC4-2E49-4EF7-9DC1-55939682819E}"/>
    <cellStyle name="Millares 8 2 4 2 2 2 5" xfId="22345" xr:uid="{4DEE8293-067D-4062-AAEF-B7E424A65FA3}"/>
    <cellStyle name="Millares 8 2 4 2 2 3" xfId="5932" xr:uid="{00000000-0005-0000-0000-0000AA3A0000}"/>
    <cellStyle name="Millares 8 2 4 2 2 3 2" xfId="10309" xr:uid="{00000000-0005-0000-0000-0000AB3A0000}"/>
    <cellStyle name="Millares 8 2 4 2 2 3 2 2" xfId="19062" xr:uid="{00000000-0005-0000-0000-0000AC3A0000}"/>
    <cellStyle name="Millares 8 2 4 2 2 3 2 2 2" xfId="36567" xr:uid="{D7EAA1BB-1569-4355-B624-A4BA0DCD73E6}"/>
    <cellStyle name="Millares 8 2 4 2 2 3 2 3" xfId="27815" xr:uid="{03E44DA3-B384-4716-95F6-4A5F1D7779CA}"/>
    <cellStyle name="Millares 8 2 4 2 2 3 3" xfId="14686" xr:uid="{00000000-0005-0000-0000-0000AD3A0000}"/>
    <cellStyle name="Millares 8 2 4 2 2 3 3 2" xfId="32191" xr:uid="{F64208A3-F905-4062-BBD4-C5751B74DA8E}"/>
    <cellStyle name="Millares 8 2 4 2 2 3 4" xfId="23439" xr:uid="{41FF738C-7D03-4D48-8B1F-24DB73E0A328}"/>
    <cellStyle name="Millares 8 2 4 2 2 4" xfId="8121" xr:uid="{00000000-0005-0000-0000-0000AE3A0000}"/>
    <cellStyle name="Millares 8 2 4 2 2 4 2" xfId="16874" xr:uid="{00000000-0005-0000-0000-0000AF3A0000}"/>
    <cellStyle name="Millares 8 2 4 2 2 4 2 2" xfId="34379" xr:uid="{B2970D74-D263-482B-AE42-08A98E242590}"/>
    <cellStyle name="Millares 8 2 4 2 2 4 3" xfId="25627" xr:uid="{664B5EF7-10EF-4899-8F44-5C3912692BDB}"/>
    <cellStyle name="Millares 8 2 4 2 2 5" xfId="12498" xr:uid="{00000000-0005-0000-0000-0000B03A0000}"/>
    <cellStyle name="Millares 8 2 4 2 2 5 2" xfId="30003" xr:uid="{C5A90359-FD20-47F4-90C0-B4E850DECD15}"/>
    <cellStyle name="Millares 8 2 4 2 2 6" xfId="21251" xr:uid="{42D4D7EB-BC33-4D2D-9C78-FC8CE81B96C9}"/>
    <cellStyle name="Millares 8 2 4 2 3" xfId="4289" xr:uid="{00000000-0005-0000-0000-0000B13A0000}"/>
    <cellStyle name="Millares 8 2 4 2 3 2" xfId="6478" xr:uid="{00000000-0005-0000-0000-0000B23A0000}"/>
    <cellStyle name="Millares 8 2 4 2 3 2 2" xfId="10855" xr:uid="{00000000-0005-0000-0000-0000B33A0000}"/>
    <cellStyle name="Millares 8 2 4 2 3 2 2 2" xfId="19608" xr:uid="{00000000-0005-0000-0000-0000B43A0000}"/>
    <cellStyle name="Millares 8 2 4 2 3 2 2 2 2" xfId="37113" xr:uid="{C26EFDE1-805D-4259-88E0-23E030FCDFCA}"/>
    <cellStyle name="Millares 8 2 4 2 3 2 2 3" xfId="28361" xr:uid="{7526A0D7-A9C1-4D3D-BA95-FB1828FD5705}"/>
    <cellStyle name="Millares 8 2 4 2 3 2 3" xfId="15232" xr:uid="{00000000-0005-0000-0000-0000B53A0000}"/>
    <cellStyle name="Millares 8 2 4 2 3 2 3 2" xfId="32737" xr:uid="{9DB16D67-E358-48E3-BC0C-529F076B2652}"/>
    <cellStyle name="Millares 8 2 4 2 3 2 4" xfId="23985" xr:uid="{0908F9C9-BD90-40DC-B273-3DDD0948C151}"/>
    <cellStyle name="Millares 8 2 4 2 3 3" xfId="8667" xr:uid="{00000000-0005-0000-0000-0000B63A0000}"/>
    <cellStyle name="Millares 8 2 4 2 3 3 2" xfId="17420" xr:uid="{00000000-0005-0000-0000-0000B73A0000}"/>
    <cellStyle name="Millares 8 2 4 2 3 3 2 2" xfId="34925" xr:uid="{9C47868D-8FB2-4A5B-BA44-609C4FEE8028}"/>
    <cellStyle name="Millares 8 2 4 2 3 3 3" xfId="26173" xr:uid="{184BEFAE-E8E5-402B-9A88-6A9E80CA9503}"/>
    <cellStyle name="Millares 8 2 4 2 3 4" xfId="13044" xr:uid="{00000000-0005-0000-0000-0000B83A0000}"/>
    <cellStyle name="Millares 8 2 4 2 3 4 2" xfId="30549" xr:uid="{CAE7272F-8A5F-4709-9C24-A721D9C16F2C}"/>
    <cellStyle name="Millares 8 2 4 2 3 5" xfId="21797" xr:uid="{452C923D-BECD-4FD1-98AD-D269927F1C12}"/>
    <cellStyle name="Millares 8 2 4 2 4" xfId="5384" xr:uid="{00000000-0005-0000-0000-0000B93A0000}"/>
    <cellStyle name="Millares 8 2 4 2 4 2" xfId="9761" xr:uid="{00000000-0005-0000-0000-0000BA3A0000}"/>
    <cellStyle name="Millares 8 2 4 2 4 2 2" xfId="18514" xr:uid="{00000000-0005-0000-0000-0000BB3A0000}"/>
    <cellStyle name="Millares 8 2 4 2 4 2 2 2" xfId="36019" xr:uid="{7C2F256B-C8B7-42FA-B7FD-DEE41D9FA993}"/>
    <cellStyle name="Millares 8 2 4 2 4 2 3" xfId="27267" xr:uid="{5E71759C-88E9-4774-A8D6-75ED783DE088}"/>
    <cellStyle name="Millares 8 2 4 2 4 3" xfId="14138" xr:uid="{00000000-0005-0000-0000-0000BC3A0000}"/>
    <cellStyle name="Millares 8 2 4 2 4 3 2" xfId="31643" xr:uid="{1B1FFDD4-5B8A-4765-860B-035A987634D0}"/>
    <cellStyle name="Millares 8 2 4 2 4 4" xfId="22891" xr:uid="{BB731C7B-E69A-45F4-BAF1-8127A39FFDCC}"/>
    <cellStyle name="Millares 8 2 4 2 5" xfId="7573" xr:uid="{00000000-0005-0000-0000-0000BD3A0000}"/>
    <cellStyle name="Millares 8 2 4 2 5 2" xfId="16326" xr:uid="{00000000-0005-0000-0000-0000BE3A0000}"/>
    <cellStyle name="Millares 8 2 4 2 5 2 2" xfId="33831" xr:uid="{11DD54E0-DA8B-48EE-8A8D-36E9CE0B33B1}"/>
    <cellStyle name="Millares 8 2 4 2 5 3" xfId="25079" xr:uid="{487158C2-FAE2-4349-A34D-96470DFFFF04}"/>
    <cellStyle name="Millares 8 2 4 2 6" xfId="11950" xr:uid="{00000000-0005-0000-0000-0000BF3A0000}"/>
    <cellStyle name="Millares 8 2 4 2 6 2" xfId="29455" xr:uid="{76F86A37-429A-4E58-9DA7-67B14D264FAE}"/>
    <cellStyle name="Millares 8 2 4 2 7" xfId="20703" xr:uid="{BE0E17A8-7ADB-40DD-9F1A-6F5A0EAE3855}"/>
    <cellStyle name="Millares 8 2 4 3" xfId="3467" xr:uid="{00000000-0005-0000-0000-0000C03A0000}"/>
    <cellStyle name="Millares 8 2 4 3 2" xfId="4563" xr:uid="{00000000-0005-0000-0000-0000C13A0000}"/>
    <cellStyle name="Millares 8 2 4 3 2 2" xfId="6752" xr:uid="{00000000-0005-0000-0000-0000C23A0000}"/>
    <cellStyle name="Millares 8 2 4 3 2 2 2" xfId="11129" xr:uid="{00000000-0005-0000-0000-0000C33A0000}"/>
    <cellStyle name="Millares 8 2 4 3 2 2 2 2" xfId="19882" xr:uid="{00000000-0005-0000-0000-0000C43A0000}"/>
    <cellStyle name="Millares 8 2 4 3 2 2 2 2 2" xfId="37387" xr:uid="{D351F0A6-39CC-499D-99E8-71791659801C}"/>
    <cellStyle name="Millares 8 2 4 3 2 2 2 3" xfId="28635" xr:uid="{7E5576F0-C7C5-46C7-B52E-7DBF37B3FA2F}"/>
    <cellStyle name="Millares 8 2 4 3 2 2 3" xfId="15506" xr:uid="{00000000-0005-0000-0000-0000C53A0000}"/>
    <cellStyle name="Millares 8 2 4 3 2 2 3 2" xfId="33011" xr:uid="{3B6BCDBF-82AA-47D0-A087-05250AC643B4}"/>
    <cellStyle name="Millares 8 2 4 3 2 2 4" xfId="24259" xr:uid="{3FD416C8-9DD7-4250-8EA1-CA10071F792A}"/>
    <cellStyle name="Millares 8 2 4 3 2 3" xfId="8941" xr:uid="{00000000-0005-0000-0000-0000C63A0000}"/>
    <cellStyle name="Millares 8 2 4 3 2 3 2" xfId="17694" xr:uid="{00000000-0005-0000-0000-0000C73A0000}"/>
    <cellStyle name="Millares 8 2 4 3 2 3 2 2" xfId="35199" xr:uid="{6932A963-98EF-4068-AD26-38BDE6B5C069}"/>
    <cellStyle name="Millares 8 2 4 3 2 3 3" xfId="26447" xr:uid="{8D60954E-E84F-47EE-BBA5-BADDDFF4BA67}"/>
    <cellStyle name="Millares 8 2 4 3 2 4" xfId="13318" xr:uid="{00000000-0005-0000-0000-0000C83A0000}"/>
    <cellStyle name="Millares 8 2 4 3 2 4 2" xfId="30823" xr:uid="{345280EC-329F-4483-96B7-CA1BF8A72508}"/>
    <cellStyle name="Millares 8 2 4 3 2 5" xfId="22071" xr:uid="{9898346B-3A7D-4AE8-B36A-44DC3463881C}"/>
    <cellStyle name="Millares 8 2 4 3 3" xfId="5658" xr:uid="{00000000-0005-0000-0000-0000C93A0000}"/>
    <cellStyle name="Millares 8 2 4 3 3 2" xfId="10035" xr:uid="{00000000-0005-0000-0000-0000CA3A0000}"/>
    <cellStyle name="Millares 8 2 4 3 3 2 2" xfId="18788" xr:uid="{00000000-0005-0000-0000-0000CB3A0000}"/>
    <cellStyle name="Millares 8 2 4 3 3 2 2 2" xfId="36293" xr:uid="{5506FE90-A28A-4B6F-9200-FEDF184746D1}"/>
    <cellStyle name="Millares 8 2 4 3 3 2 3" xfId="27541" xr:uid="{0EB78C84-77AF-4B7D-ACF8-930411F35BB8}"/>
    <cellStyle name="Millares 8 2 4 3 3 3" xfId="14412" xr:uid="{00000000-0005-0000-0000-0000CC3A0000}"/>
    <cellStyle name="Millares 8 2 4 3 3 3 2" xfId="31917" xr:uid="{7D3316AA-FAE3-4561-8512-D3281DDA29D2}"/>
    <cellStyle name="Millares 8 2 4 3 3 4" xfId="23165" xr:uid="{EEF35382-760B-4C81-B28F-3142344DA217}"/>
    <cellStyle name="Millares 8 2 4 3 4" xfId="7847" xr:uid="{00000000-0005-0000-0000-0000CD3A0000}"/>
    <cellStyle name="Millares 8 2 4 3 4 2" xfId="16600" xr:uid="{00000000-0005-0000-0000-0000CE3A0000}"/>
    <cellStyle name="Millares 8 2 4 3 4 2 2" xfId="34105" xr:uid="{51572D01-D3AC-457A-9A38-9B96E43C921D}"/>
    <cellStyle name="Millares 8 2 4 3 4 3" xfId="25353" xr:uid="{8F8E3CC8-A044-4591-815D-BBD064A88034}"/>
    <cellStyle name="Millares 8 2 4 3 5" xfId="12224" xr:uid="{00000000-0005-0000-0000-0000CF3A0000}"/>
    <cellStyle name="Millares 8 2 4 3 5 2" xfId="29729" xr:uid="{11D0C85A-0856-460A-8AA3-56958741A768}"/>
    <cellStyle name="Millares 8 2 4 3 6" xfId="20977" xr:uid="{FE694E9C-7069-439D-8DBC-1F252B5C5F4F}"/>
    <cellStyle name="Millares 8 2 4 4" xfId="4015" xr:uid="{00000000-0005-0000-0000-0000D03A0000}"/>
    <cellStyle name="Millares 8 2 4 4 2" xfId="6204" xr:uid="{00000000-0005-0000-0000-0000D13A0000}"/>
    <cellStyle name="Millares 8 2 4 4 2 2" xfId="10581" xr:uid="{00000000-0005-0000-0000-0000D23A0000}"/>
    <cellStyle name="Millares 8 2 4 4 2 2 2" xfId="19334" xr:uid="{00000000-0005-0000-0000-0000D33A0000}"/>
    <cellStyle name="Millares 8 2 4 4 2 2 2 2" xfId="36839" xr:uid="{5206A57A-5C84-4555-8C89-8BE09920CA66}"/>
    <cellStyle name="Millares 8 2 4 4 2 2 3" xfId="28087" xr:uid="{E097FA69-A7D3-477F-A83D-FC1BB44092BF}"/>
    <cellStyle name="Millares 8 2 4 4 2 3" xfId="14958" xr:uid="{00000000-0005-0000-0000-0000D43A0000}"/>
    <cellStyle name="Millares 8 2 4 4 2 3 2" xfId="32463" xr:uid="{08D52946-55E6-496B-A6E0-86F88582A730}"/>
    <cellStyle name="Millares 8 2 4 4 2 4" xfId="23711" xr:uid="{71001357-9846-4D96-A0DD-94A16ABCD30B}"/>
    <cellStyle name="Millares 8 2 4 4 3" xfId="8393" xr:uid="{00000000-0005-0000-0000-0000D53A0000}"/>
    <cellStyle name="Millares 8 2 4 4 3 2" xfId="17146" xr:uid="{00000000-0005-0000-0000-0000D63A0000}"/>
    <cellStyle name="Millares 8 2 4 4 3 2 2" xfId="34651" xr:uid="{79145F8D-B515-4CB7-BD64-66FD56A0073F}"/>
    <cellStyle name="Millares 8 2 4 4 3 3" xfId="25899" xr:uid="{C3521E12-929A-4E86-A564-B1D13AC6E8F7}"/>
    <cellStyle name="Millares 8 2 4 4 4" xfId="12770" xr:uid="{00000000-0005-0000-0000-0000D73A0000}"/>
    <cellStyle name="Millares 8 2 4 4 4 2" xfId="30275" xr:uid="{1B14CBD1-28A3-4AC7-920A-FA1CDB9A72B1}"/>
    <cellStyle name="Millares 8 2 4 4 5" xfId="21523" xr:uid="{E50FA279-C9DE-49F0-8231-8887F2D24FDB}"/>
    <cellStyle name="Millares 8 2 4 5" xfId="5110" xr:uid="{00000000-0005-0000-0000-0000D83A0000}"/>
    <cellStyle name="Millares 8 2 4 5 2" xfId="9487" xr:uid="{00000000-0005-0000-0000-0000D93A0000}"/>
    <cellStyle name="Millares 8 2 4 5 2 2" xfId="18240" xr:uid="{00000000-0005-0000-0000-0000DA3A0000}"/>
    <cellStyle name="Millares 8 2 4 5 2 2 2" xfId="35745" xr:uid="{8DE48F9A-616E-4137-9F8D-8C748D4916BD}"/>
    <cellStyle name="Millares 8 2 4 5 2 3" xfId="26993" xr:uid="{79980B37-38BF-43BA-AB5B-E2BB12F7A25C}"/>
    <cellStyle name="Millares 8 2 4 5 3" xfId="13864" xr:uid="{00000000-0005-0000-0000-0000DB3A0000}"/>
    <cellStyle name="Millares 8 2 4 5 3 2" xfId="31369" xr:uid="{8E4DFD27-474D-441D-B995-1A24A5770854}"/>
    <cellStyle name="Millares 8 2 4 5 4" xfId="22617" xr:uid="{FBBA1ADC-099B-4748-8F27-16B591C4F449}"/>
    <cellStyle name="Millares 8 2 4 6" xfId="7299" xr:uid="{00000000-0005-0000-0000-0000DC3A0000}"/>
    <cellStyle name="Millares 8 2 4 6 2" xfId="16052" xr:uid="{00000000-0005-0000-0000-0000DD3A0000}"/>
    <cellStyle name="Millares 8 2 4 6 2 2" xfId="33557" xr:uid="{3E2F2F91-7A24-4575-B80F-CA57F1F976D9}"/>
    <cellStyle name="Millares 8 2 4 6 3" xfId="24805" xr:uid="{61C1F619-6C2A-4E6E-A7A4-27BC81764D84}"/>
    <cellStyle name="Millares 8 2 4 7" xfId="11676" xr:uid="{00000000-0005-0000-0000-0000DE3A0000}"/>
    <cellStyle name="Millares 8 2 4 7 2" xfId="29181" xr:uid="{F650E306-CF94-483A-BED0-F67B88CB430C}"/>
    <cellStyle name="Millares 8 2 4 8" xfId="20429" xr:uid="{74100E52-36F6-4E4C-A0E7-764277A5E961}"/>
    <cellStyle name="Millares 8 2 5" xfId="3138" xr:uid="{00000000-0005-0000-0000-0000DF3A0000}"/>
    <cellStyle name="Millares 8 2 5 2" xfId="3692" xr:uid="{00000000-0005-0000-0000-0000E03A0000}"/>
    <cellStyle name="Millares 8 2 5 2 2" xfId="4788" xr:uid="{00000000-0005-0000-0000-0000E13A0000}"/>
    <cellStyle name="Millares 8 2 5 2 2 2" xfId="6977" xr:uid="{00000000-0005-0000-0000-0000E23A0000}"/>
    <cellStyle name="Millares 8 2 5 2 2 2 2" xfId="11354" xr:uid="{00000000-0005-0000-0000-0000E33A0000}"/>
    <cellStyle name="Millares 8 2 5 2 2 2 2 2" xfId="20107" xr:uid="{00000000-0005-0000-0000-0000E43A0000}"/>
    <cellStyle name="Millares 8 2 5 2 2 2 2 2 2" xfId="37612" xr:uid="{15408088-72ED-40E3-8DE9-2D23144D7B00}"/>
    <cellStyle name="Millares 8 2 5 2 2 2 2 3" xfId="28860" xr:uid="{F6C2513F-435E-42AA-B8DD-FFF7AFB8A700}"/>
    <cellStyle name="Millares 8 2 5 2 2 2 3" xfId="15731" xr:uid="{00000000-0005-0000-0000-0000E53A0000}"/>
    <cellStyle name="Millares 8 2 5 2 2 2 3 2" xfId="33236" xr:uid="{70A768B5-68C8-40F3-8A79-257AFF48639B}"/>
    <cellStyle name="Millares 8 2 5 2 2 2 4" xfId="24484" xr:uid="{EFBF3B7C-7CC6-4296-B55C-D36124289A94}"/>
    <cellStyle name="Millares 8 2 5 2 2 3" xfId="9166" xr:uid="{00000000-0005-0000-0000-0000E63A0000}"/>
    <cellStyle name="Millares 8 2 5 2 2 3 2" xfId="17919" xr:uid="{00000000-0005-0000-0000-0000E73A0000}"/>
    <cellStyle name="Millares 8 2 5 2 2 3 2 2" xfId="35424" xr:uid="{7E30031C-FF38-4997-ABAB-0C10572214C6}"/>
    <cellStyle name="Millares 8 2 5 2 2 3 3" xfId="26672" xr:uid="{F327CEB0-122C-469F-981D-6AFD7E96B8C6}"/>
    <cellStyle name="Millares 8 2 5 2 2 4" xfId="13543" xr:uid="{00000000-0005-0000-0000-0000E83A0000}"/>
    <cellStyle name="Millares 8 2 5 2 2 4 2" xfId="31048" xr:uid="{13D75C88-96B8-426C-A2FC-59749894B5CB}"/>
    <cellStyle name="Millares 8 2 5 2 2 5" xfId="22296" xr:uid="{4AC9D55C-D26B-45D1-A28F-CF2773BA5F65}"/>
    <cellStyle name="Millares 8 2 5 2 3" xfId="5883" xr:uid="{00000000-0005-0000-0000-0000E93A0000}"/>
    <cellStyle name="Millares 8 2 5 2 3 2" xfId="10260" xr:uid="{00000000-0005-0000-0000-0000EA3A0000}"/>
    <cellStyle name="Millares 8 2 5 2 3 2 2" xfId="19013" xr:uid="{00000000-0005-0000-0000-0000EB3A0000}"/>
    <cellStyle name="Millares 8 2 5 2 3 2 2 2" xfId="36518" xr:uid="{1A9407BB-D509-42B3-936A-6A2F7DA7C8C4}"/>
    <cellStyle name="Millares 8 2 5 2 3 2 3" xfId="27766" xr:uid="{3D158A77-70BB-464E-BC4B-AFE74997D58F}"/>
    <cellStyle name="Millares 8 2 5 2 3 3" xfId="14637" xr:uid="{00000000-0005-0000-0000-0000EC3A0000}"/>
    <cellStyle name="Millares 8 2 5 2 3 3 2" xfId="32142" xr:uid="{CC269E83-A9C4-4972-ADCC-8E9C10FC99EE}"/>
    <cellStyle name="Millares 8 2 5 2 3 4" xfId="23390" xr:uid="{DDE769CF-DEB1-4CC8-A0C7-B83ADA186AD5}"/>
    <cellStyle name="Millares 8 2 5 2 4" xfId="8072" xr:uid="{00000000-0005-0000-0000-0000ED3A0000}"/>
    <cellStyle name="Millares 8 2 5 2 4 2" xfId="16825" xr:uid="{00000000-0005-0000-0000-0000EE3A0000}"/>
    <cellStyle name="Millares 8 2 5 2 4 2 2" xfId="34330" xr:uid="{488BEC00-127E-4A02-84CB-DFC006E1A2BB}"/>
    <cellStyle name="Millares 8 2 5 2 4 3" xfId="25578" xr:uid="{5E05DD82-7465-4DB6-9025-793232175EDF}"/>
    <cellStyle name="Millares 8 2 5 2 5" xfId="12449" xr:uid="{00000000-0005-0000-0000-0000EF3A0000}"/>
    <cellStyle name="Millares 8 2 5 2 5 2" xfId="29954" xr:uid="{80AD37AE-70C1-47F8-9F30-923A48B2DDCA}"/>
    <cellStyle name="Millares 8 2 5 2 6" xfId="21202" xr:uid="{DFB35949-22BC-4854-9C29-388C68D19A3E}"/>
    <cellStyle name="Millares 8 2 5 3" xfId="4240" xr:uid="{00000000-0005-0000-0000-0000F03A0000}"/>
    <cellStyle name="Millares 8 2 5 3 2" xfId="6429" xr:uid="{00000000-0005-0000-0000-0000F13A0000}"/>
    <cellStyle name="Millares 8 2 5 3 2 2" xfId="10806" xr:uid="{00000000-0005-0000-0000-0000F23A0000}"/>
    <cellStyle name="Millares 8 2 5 3 2 2 2" xfId="19559" xr:uid="{00000000-0005-0000-0000-0000F33A0000}"/>
    <cellStyle name="Millares 8 2 5 3 2 2 2 2" xfId="37064" xr:uid="{A7A7FE5D-61D4-4805-BC2B-6432AE992FFF}"/>
    <cellStyle name="Millares 8 2 5 3 2 2 3" xfId="28312" xr:uid="{609788CA-A60E-4F91-8725-3268F174634B}"/>
    <cellStyle name="Millares 8 2 5 3 2 3" xfId="15183" xr:uid="{00000000-0005-0000-0000-0000F43A0000}"/>
    <cellStyle name="Millares 8 2 5 3 2 3 2" xfId="32688" xr:uid="{38B5A4C4-DE4E-47AF-83EC-7C2B6546C7E4}"/>
    <cellStyle name="Millares 8 2 5 3 2 4" xfId="23936" xr:uid="{1586A41D-504E-4FAB-BD60-D80321E0B712}"/>
    <cellStyle name="Millares 8 2 5 3 3" xfId="8618" xr:uid="{00000000-0005-0000-0000-0000F53A0000}"/>
    <cellStyle name="Millares 8 2 5 3 3 2" xfId="17371" xr:uid="{00000000-0005-0000-0000-0000F63A0000}"/>
    <cellStyle name="Millares 8 2 5 3 3 2 2" xfId="34876" xr:uid="{4C751455-8330-4D3C-9E5D-CACE1FB29989}"/>
    <cellStyle name="Millares 8 2 5 3 3 3" xfId="26124" xr:uid="{5463A373-132A-43D5-B133-8A8DCE22C3E0}"/>
    <cellStyle name="Millares 8 2 5 3 4" xfId="12995" xr:uid="{00000000-0005-0000-0000-0000F73A0000}"/>
    <cellStyle name="Millares 8 2 5 3 4 2" xfId="30500" xr:uid="{368A1540-DA4E-476E-9532-9020B9A906C8}"/>
    <cellStyle name="Millares 8 2 5 3 5" xfId="21748" xr:uid="{2A2690C9-1F91-4DAC-81BE-3F382488E2AC}"/>
    <cellStyle name="Millares 8 2 5 4" xfId="5335" xr:uid="{00000000-0005-0000-0000-0000F83A0000}"/>
    <cellStyle name="Millares 8 2 5 4 2" xfId="9712" xr:uid="{00000000-0005-0000-0000-0000F93A0000}"/>
    <cellStyle name="Millares 8 2 5 4 2 2" xfId="18465" xr:uid="{00000000-0005-0000-0000-0000FA3A0000}"/>
    <cellStyle name="Millares 8 2 5 4 2 2 2" xfId="35970" xr:uid="{D6BE310D-3C83-49B7-A2B2-045592291ADA}"/>
    <cellStyle name="Millares 8 2 5 4 2 3" xfId="27218" xr:uid="{E456C291-2786-420A-8C49-8F68AE4768DB}"/>
    <cellStyle name="Millares 8 2 5 4 3" xfId="14089" xr:uid="{00000000-0005-0000-0000-0000FB3A0000}"/>
    <cellStyle name="Millares 8 2 5 4 3 2" xfId="31594" xr:uid="{7EBB17BD-FDAA-450D-9849-BB9DA848E5D0}"/>
    <cellStyle name="Millares 8 2 5 4 4" xfId="22842" xr:uid="{B94396E3-8EC9-45A4-8175-1E548B283345}"/>
    <cellStyle name="Millares 8 2 5 5" xfId="7524" xr:uid="{00000000-0005-0000-0000-0000FC3A0000}"/>
    <cellStyle name="Millares 8 2 5 5 2" xfId="16277" xr:uid="{00000000-0005-0000-0000-0000FD3A0000}"/>
    <cellStyle name="Millares 8 2 5 5 2 2" xfId="33782" xr:uid="{8BFA57EB-F645-4D56-9F2A-5B92DB1C9ACB}"/>
    <cellStyle name="Millares 8 2 5 5 3" xfId="25030" xr:uid="{14346598-763D-4881-B565-1D36B1DA0C0B}"/>
    <cellStyle name="Millares 8 2 5 6" xfId="11901" xr:uid="{00000000-0005-0000-0000-0000FE3A0000}"/>
    <cellStyle name="Millares 8 2 5 6 2" xfId="29406" xr:uid="{DF1ED943-D52A-4235-ADFD-F00167F7ED63}"/>
    <cellStyle name="Millares 8 2 5 7" xfId="20654" xr:uid="{3D546972-619E-44E9-B403-8DC5757BAE12}"/>
    <cellStyle name="Millares 8 2 6" xfId="3417" xr:uid="{00000000-0005-0000-0000-0000FF3A0000}"/>
    <cellStyle name="Millares 8 2 6 2" xfId="4514" xr:uid="{00000000-0005-0000-0000-0000003B0000}"/>
    <cellStyle name="Millares 8 2 6 2 2" xfId="6703" xr:uid="{00000000-0005-0000-0000-0000013B0000}"/>
    <cellStyle name="Millares 8 2 6 2 2 2" xfId="11080" xr:uid="{00000000-0005-0000-0000-0000023B0000}"/>
    <cellStyle name="Millares 8 2 6 2 2 2 2" xfId="19833" xr:uid="{00000000-0005-0000-0000-0000033B0000}"/>
    <cellStyle name="Millares 8 2 6 2 2 2 2 2" xfId="37338" xr:uid="{57804571-02E7-44EA-9D62-2DD82657D4B5}"/>
    <cellStyle name="Millares 8 2 6 2 2 2 3" xfId="28586" xr:uid="{F08B4B57-E8C6-4808-B071-DE6E425B7F60}"/>
    <cellStyle name="Millares 8 2 6 2 2 3" xfId="15457" xr:uid="{00000000-0005-0000-0000-0000043B0000}"/>
    <cellStyle name="Millares 8 2 6 2 2 3 2" xfId="32962" xr:uid="{E60AD2EF-4E85-400B-AE3C-5E20BEC3C68B}"/>
    <cellStyle name="Millares 8 2 6 2 2 4" xfId="24210" xr:uid="{FD92BFE1-6864-4E10-AFE0-735E28A50FF9}"/>
    <cellStyle name="Millares 8 2 6 2 3" xfId="8892" xr:uid="{00000000-0005-0000-0000-0000053B0000}"/>
    <cellStyle name="Millares 8 2 6 2 3 2" xfId="17645" xr:uid="{00000000-0005-0000-0000-0000063B0000}"/>
    <cellStyle name="Millares 8 2 6 2 3 2 2" xfId="35150" xr:uid="{7CA02255-3AD9-4773-A952-FD554F2258E2}"/>
    <cellStyle name="Millares 8 2 6 2 3 3" xfId="26398" xr:uid="{AC30CD97-170D-4D40-968B-2DCE8EABA77D}"/>
    <cellStyle name="Millares 8 2 6 2 4" xfId="13269" xr:uid="{00000000-0005-0000-0000-0000073B0000}"/>
    <cellStyle name="Millares 8 2 6 2 4 2" xfId="30774" xr:uid="{C0DE48EC-B2B3-4F16-963F-09FF9037DD52}"/>
    <cellStyle name="Millares 8 2 6 2 5" xfId="22022" xr:uid="{69D88FF5-8D8F-48D6-B7FD-D59BA21FF624}"/>
    <cellStyle name="Millares 8 2 6 3" xfId="5609" xr:uid="{00000000-0005-0000-0000-0000083B0000}"/>
    <cellStyle name="Millares 8 2 6 3 2" xfId="9986" xr:uid="{00000000-0005-0000-0000-0000093B0000}"/>
    <cellStyle name="Millares 8 2 6 3 2 2" xfId="18739" xr:uid="{00000000-0005-0000-0000-00000A3B0000}"/>
    <cellStyle name="Millares 8 2 6 3 2 2 2" xfId="36244" xr:uid="{30CB65F9-0C14-4234-8931-EB8738CFD7E5}"/>
    <cellStyle name="Millares 8 2 6 3 2 3" xfId="27492" xr:uid="{1CB9A0F0-6594-42A9-AE9C-DAADC4776C39}"/>
    <cellStyle name="Millares 8 2 6 3 3" xfId="14363" xr:uid="{00000000-0005-0000-0000-00000B3B0000}"/>
    <cellStyle name="Millares 8 2 6 3 3 2" xfId="31868" xr:uid="{65B02564-863D-4433-8E40-D4DB1C37E865}"/>
    <cellStyle name="Millares 8 2 6 3 4" xfId="23116" xr:uid="{866BBDC2-DB28-468A-A253-CC078B2D28CA}"/>
    <cellStyle name="Millares 8 2 6 4" xfId="7798" xr:uid="{00000000-0005-0000-0000-00000C3B0000}"/>
    <cellStyle name="Millares 8 2 6 4 2" xfId="16551" xr:uid="{00000000-0005-0000-0000-00000D3B0000}"/>
    <cellStyle name="Millares 8 2 6 4 2 2" xfId="34056" xr:uid="{68CE592A-5AA1-4C35-882A-6F08703846DF}"/>
    <cellStyle name="Millares 8 2 6 4 3" xfId="25304" xr:uid="{909B8BF9-3EE8-4AB4-844D-26B181E40B74}"/>
    <cellStyle name="Millares 8 2 6 5" xfId="12175" xr:uid="{00000000-0005-0000-0000-00000E3B0000}"/>
    <cellStyle name="Millares 8 2 6 5 2" xfId="29680" xr:uid="{22657293-B07C-4BD7-B13B-93A0020A47AC}"/>
    <cellStyle name="Millares 8 2 6 6" xfId="20928" xr:uid="{7EDB7A25-649B-4C7C-9F49-1D3D79252A17}"/>
    <cellStyle name="Millares 8 2 7" xfId="3967" xr:uid="{00000000-0005-0000-0000-00000F3B0000}"/>
    <cellStyle name="Millares 8 2 7 2" xfId="6156" xr:uid="{00000000-0005-0000-0000-0000103B0000}"/>
    <cellStyle name="Millares 8 2 7 2 2" xfId="10533" xr:uid="{00000000-0005-0000-0000-0000113B0000}"/>
    <cellStyle name="Millares 8 2 7 2 2 2" xfId="19286" xr:uid="{00000000-0005-0000-0000-0000123B0000}"/>
    <cellStyle name="Millares 8 2 7 2 2 2 2" xfId="36791" xr:uid="{F5C27197-1783-4F63-9F97-EABB82405100}"/>
    <cellStyle name="Millares 8 2 7 2 2 3" xfId="28039" xr:uid="{EB5FC95A-AC9C-44F6-B40C-67544BE1F6B1}"/>
    <cellStyle name="Millares 8 2 7 2 3" xfId="14910" xr:uid="{00000000-0005-0000-0000-0000133B0000}"/>
    <cellStyle name="Millares 8 2 7 2 3 2" xfId="32415" xr:uid="{2D8F9E29-243C-43E5-ACCE-9E9582866B16}"/>
    <cellStyle name="Millares 8 2 7 2 4" xfId="23663" xr:uid="{74755FD2-6B20-43AF-B1CD-E4E2B75313F2}"/>
    <cellStyle name="Millares 8 2 7 3" xfId="8345" xr:uid="{00000000-0005-0000-0000-0000143B0000}"/>
    <cellStyle name="Millares 8 2 7 3 2" xfId="17098" xr:uid="{00000000-0005-0000-0000-0000153B0000}"/>
    <cellStyle name="Millares 8 2 7 3 2 2" xfId="34603" xr:uid="{D33BF757-2298-438D-A5C1-BE90E3F8779E}"/>
    <cellStyle name="Millares 8 2 7 3 3" xfId="25851" xr:uid="{21311076-E2F1-416C-A87E-01CE9FC129B0}"/>
    <cellStyle name="Millares 8 2 7 4" xfId="12722" xr:uid="{00000000-0005-0000-0000-0000163B0000}"/>
    <cellStyle name="Millares 8 2 7 4 2" xfId="30227" xr:uid="{E8350B98-36D7-488A-9C67-D6591D2BC254}"/>
    <cellStyle name="Millares 8 2 7 5" xfId="21475" xr:uid="{A2DC5CD2-327B-4C92-8BB9-456935063447}"/>
    <cellStyle name="Millares 8 2 8" xfId="5062" xr:uid="{00000000-0005-0000-0000-0000173B0000}"/>
    <cellStyle name="Millares 8 2 8 2" xfId="9439" xr:uid="{00000000-0005-0000-0000-0000183B0000}"/>
    <cellStyle name="Millares 8 2 8 2 2" xfId="18192" xr:uid="{00000000-0005-0000-0000-0000193B0000}"/>
    <cellStyle name="Millares 8 2 8 2 2 2" xfId="35697" xr:uid="{5EBD53ED-46C8-4898-918F-C5263BA5B591}"/>
    <cellStyle name="Millares 8 2 8 2 3" xfId="26945" xr:uid="{D7F9CC2F-A522-4747-8753-4F2325C9F4CB}"/>
    <cellStyle name="Millares 8 2 8 3" xfId="13816" xr:uid="{00000000-0005-0000-0000-00001A3B0000}"/>
    <cellStyle name="Millares 8 2 8 3 2" xfId="31321" xr:uid="{0F624E72-0699-4939-90A1-8C3C9F25621D}"/>
    <cellStyle name="Millares 8 2 8 4" xfId="22569" xr:uid="{2DD75394-B55A-47CF-AB07-6374AE731AE5}"/>
    <cellStyle name="Millares 8 2 9" xfId="7251" xr:uid="{00000000-0005-0000-0000-00001B3B0000}"/>
    <cellStyle name="Millares 8 2 9 2" xfId="16004" xr:uid="{00000000-0005-0000-0000-00001C3B0000}"/>
    <cellStyle name="Millares 8 2 9 2 2" xfId="33509" xr:uid="{73498A7C-9146-4FCF-BD34-441677FA1537}"/>
    <cellStyle name="Millares 8 2 9 3" xfId="24757" xr:uid="{BA622482-D61F-42C8-8A1F-7DE25AEA8913}"/>
    <cellStyle name="Millares 8 3" xfId="2966" xr:uid="{00000000-0005-0000-0000-00001D3B0000}"/>
    <cellStyle name="Millares 8 3 2" xfId="3078" xr:uid="{00000000-0005-0000-0000-00001E3B0000}"/>
    <cellStyle name="Millares 8 3 2 2" xfId="3354" xr:uid="{00000000-0005-0000-0000-00001F3B0000}"/>
    <cellStyle name="Millares 8 3 2 2 2" xfId="3907" xr:uid="{00000000-0005-0000-0000-0000203B0000}"/>
    <cellStyle name="Millares 8 3 2 2 2 2" xfId="5003" xr:uid="{00000000-0005-0000-0000-0000213B0000}"/>
    <cellStyle name="Millares 8 3 2 2 2 2 2" xfId="7192" xr:uid="{00000000-0005-0000-0000-0000223B0000}"/>
    <cellStyle name="Millares 8 3 2 2 2 2 2 2" xfId="11569" xr:uid="{00000000-0005-0000-0000-0000233B0000}"/>
    <cellStyle name="Millares 8 3 2 2 2 2 2 2 2" xfId="20322" xr:uid="{00000000-0005-0000-0000-0000243B0000}"/>
    <cellStyle name="Millares 8 3 2 2 2 2 2 2 2 2" xfId="37827" xr:uid="{1FB2E89D-4312-4E39-8627-0E0E95D155A1}"/>
    <cellStyle name="Millares 8 3 2 2 2 2 2 2 3" xfId="29075" xr:uid="{7AE29E76-71C7-4F48-8F50-BE2DADA268F0}"/>
    <cellStyle name="Millares 8 3 2 2 2 2 2 3" xfId="15946" xr:uid="{00000000-0005-0000-0000-0000253B0000}"/>
    <cellStyle name="Millares 8 3 2 2 2 2 2 3 2" xfId="33451" xr:uid="{7999DD26-E565-48A7-BF36-0A220E804B7B}"/>
    <cellStyle name="Millares 8 3 2 2 2 2 2 4" xfId="24699" xr:uid="{62CED590-7BF9-431F-A7A3-6AF3BDEADE6A}"/>
    <cellStyle name="Millares 8 3 2 2 2 2 3" xfId="9381" xr:uid="{00000000-0005-0000-0000-0000263B0000}"/>
    <cellStyle name="Millares 8 3 2 2 2 2 3 2" xfId="18134" xr:uid="{00000000-0005-0000-0000-0000273B0000}"/>
    <cellStyle name="Millares 8 3 2 2 2 2 3 2 2" xfId="35639" xr:uid="{8C92003E-5EDF-4090-A5A9-59C6AFA4BA0D}"/>
    <cellStyle name="Millares 8 3 2 2 2 2 3 3" xfId="26887" xr:uid="{2EB22510-0B61-4646-8D67-AFAF9294F8A9}"/>
    <cellStyle name="Millares 8 3 2 2 2 2 4" xfId="13758" xr:uid="{00000000-0005-0000-0000-0000283B0000}"/>
    <cellStyle name="Millares 8 3 2 2 2 2 4 2" xfId="31263" xr:uid="{0337C966-35B9-4AA4-8A1B-DD9F65D3199E}"/>
    <cellStyle name="Millares 8 3 2 2 2 2 5" xfId="22511" xr:uid="{1890AF55-009C-4E00-91CA-A62F527C6EA5}"/>
    <cellStyle name="Millares 8 3 2 2 2 3" xfId="6098" xr:uid="{00000000-0005-0000-0000-0000293B0000}"/>
    <cellStyle name="Millares 8 3 2 2 2 3 2" xfId="10475" xr:uid="{00000000-0005-0000-0000-00002A3B0000}"/>
    <cellStyle name="Millares 8 3 2 2 2 3 2 2" xfId="19228" xr:uid="{00000000-0005-0000-0000-00002B3B0000}"/>
    <cellStyle name="Millares 8 3 2 2 2 3 2 2 2" xfId="36733" xr:uid="{46E60533-C295-4A54-BD8F-784BD5D3EB45}"/>
    <cellStyle name="Millares 8 3 2 2 2 3 2 3" xfId="27981" xr:uid="{85E121DB-9C02-40AB-8060-111CF82F6891}"/>
    <cellStyle name="Millares 8 3 2 2 2 3 3" xfId="14852" xr:uid="{00000000-0005-0000-0000-00002C3B0000}"/>
    <cellStyle name="Millares 8 3 2 2 2 3 3 2" xfId="32357" xr:uid="{08BB4382-0C3D-4486-B9C7-C71A497CE9B3}"/>
    <cellStyle name="Millares 8 3 2 2 2 3 4" xfId="23605" xr:uid="{1AE811B9-D56F-46CE-9019-89BE26E28B01}"/>
    <cellStyle name="Millares 8 3 2 2 2 4" xfId="8287" xr:uid="{00000000-0005-0000-0000-00002D3B0000}"/>
    <cellStyle name="Millares 8 3 2 2 2 4 2" xfId="17040" xr:uid="{00000000-0005-0000-0000-00002E3B0000}"/>
    <cellStyle name="Millares 8 3 2 2 2 4 2 2" xfId="34545" xr:uid="{78D2B78F-18BD-48CB-BDD2-BA40BB43883C}"/>
    <cellStyle name="Millares 8 3 2 2 2 4 3" xfId="25793" xr:uid="{2FECDDEE-C3F1-41FC-A135-CD41CA17AD06}"/>
    <cellStyle name="Millares 8 3 2 2 2 5" xfId="12664" xr:uid="{00000000-0005-0000-0000-00002F3B0000}"/>
    <cellStyle name="Millares 8 3 2 2 2 5 2" xfId="30169" xr:uid="{F2017746-D2C3-408D-A4B7-914CECA61EC5}"/>
    <cellStyle name="Millares 8 3 2 2 2 6" xfId="21417" xr:uid="{C31D4B46-15C3-4CDE-BC6F-F9F31F3D2DB8}"/>
    <cellStyle name="Millares 8 3 2 2 3" xfId="4455" xr:uid="{00000000-0005-0000-0000-0000303B0000}"/>
    <cellStyle name="Millares 8 3 2 2 3 2" xfId="6644" xr:uid="{00000000-0005-0000-0000-0000313B0000}"/>
    <cellStyle name="Millares 8 3 2 2 3 2 2" xfId="11021" xr:uid="{00000000-0005-0000-0000-0000323B0000}"/>
    <cellStyle name="Millares 8 3 2 2 3 2 2 2" xfId="19774" xr:uid="{00000000-0005-0000-0000-0000333B0000}"/>
    <cellStyle name="Millares 8 3 2 2 3 2 2 2 2" xfId="37279" xr:uid="{335717C5-CAE9-4981-8923-27506917BDE7}"/>
    <cellStyle name="Millares 8 3 2 2 3 2 2 3" xfId="28527" xr:uid="{CFFE137D-BA1E-4B95-865F-FD2BAA225E6F}"/>
    <cellStyle name="Millares 8 3 2 2 3 2 3" xfId="15398" xr:uid="{00000000-0005-0000-0000-0000343B0000}"/>
    <cellStyle name="Millares 8 3 2 2 3 2 3 2" xfId="32903" xr:uid="{FFBE1299-69A0-4A0F-BAFF-C3EE031ABFF2}"/>
    <cellStyle name="Millares 8 3 2 2 3 2 4" xfId="24151" xr:uid="{263F0639-2E13-4931-992A-F76CE47ACC7F}"/>
    <cellStyle name="Millares 8 3 2 2 3 3" xfId="8833" xr:uid="{00000000-0005-0000-0000-0000353B0000}"/>
    <cellStyle name="Millares 8 3 2 2 3 3 2" xfId="17586" xr:uid="{00000000-0005-0000-0000-0000363B0000}"/>
    <cellStyle name="Millares 8 3 2 2 3 3 2 2" xfId="35091" xr:uid="{93CEC80A-9473-4D06-B199-C9E964E4F0E6}"/>
    <cellStyle name="Millares 8 3 2 2 3 3 3" xfId="26339" xr:uid="{67171DBE-8E83-406E-86A7-FE8CAD9EBBB6}"/>
    <cellStyle name="Millares 8 3 2 2 3 4" xfId="13210" xr:uid="{00000000-0005-0000-0000-0000373B0000}"/>
    <cellStyle name="Millares 8 3 2 2 3 4 2" xfId="30715" xr:uid="{3AFA379D-0A5A-4076-982E-4B7577D843D8}"/>
    <cellStyle name="Millares 8 3 2 2 3 5" xfId="21963" xr:uid="{32A3E9E5-47E4-4AF6-818D-520B1984EEA3}"/>
    <cellStyle name="Millares 8 3 2 2 4" xfId="5550" xr:uid="{00000000-0005-0000-0000-0000383B0000}"/>
    <cellStyle name="Millares 8 3 2 2 4 2" xfId="9927" xr:uid="{00000000-0005-0000-0000-0000393B0000}"/>
    <cellStyle name="Millares 8 3 2 2 4 2 2" xfId="18680" xr:uid="{00000000-0005-0000-0000-00003A3B0000}"/>
    <cellStyle name="Millares 8 3 2 2 4 2 2 2" xfId="36185" xr:uid="{7C2ABA36-3D3F-4DF5-8A6E-2FD8E54BCD4C}"/>
    <cellStyle name="Millares 8 3 2 2 4 2 3" xfId="27433" xr:uid="{311A7C9F-2EB4-4A54-856C-3FA063C7152C}"/>
    <cellStyle name="Millares 8 3 2 2 4 3" xfId="14304" xr:uid="{00000000-0005-0000-0000-00003B3B0000}"/>
    <cellStyle name="Millares 8 3 2 2 4 3 2" xfId="31809" xr:uid="{048872AE-BF9D-4A37-9078-C8D9718D2C33}"/>
    <cellStyle name="Millares 8 3 2 2 4 4" xfId="23057" xr:uid="{549A7D01-AED6-44C3-987B-BFD207A72065}"/>
    <cellStyle name="Millares 8 3 2 2 5" xfId="7739" xr:uid="{00000000-0005-0000-0000-00003C3B0000}"/>
    <cellStyle name="Millares 8 3 2 2 5 2" xfId="16492" xr:uid="{00000000-0005-0000-0000-00003D3B0000}"/>
    <cellStyle name="Millares 8 3 2 2 5 2 2" xfId="33997" xr:uid="{A2232FAF-5096-41A6-AA10-9F805D5392F1}"/>
    <cellStyle name="Millares 8 3 2 2 5 3" xfId="25245" xr:uid="{A0ABF4A5-C80E-4175-94AC-72040DBBAB2F}"/>
    <cellStyle name="Millares 8 3 2 2 6" xfId="12116" xr:uid="{00000000-0005-0000-0000-00003E3B0000}"/>
    <cellStyle name="Millares 8 3 2 2 6 2" xfId="29621" xr:uid="{C48EE669-9A28-4CD9-802D-FC0EEF200B2D}"/>
    <cellStyle name="Millares 8 3 2 2 7" xfId="20869" xr:uid="{6D0E951D-58A4-4E90-B9A7-2442D341C62F}"/>
    <cellStyle name="Millares 8 3 2 3" xfId="3633" xr:uid="{00000000-0005-0000-0000-00003F3B0000}"/>
    <cellStyle name="Millares 8 3 2 3 2" xfId="4729" xr:uid="{00000000-0005-0000-0000-0000403B0000}"/>
    <cellStyle name="Millares 8 3 2 3 2 2" xfId="6918" xr:uid="{00000000-0005-0000-0000-0000413B0000}"/>
    <cellStyle name="Millares 8 3 2 3 2 2 2" xfId="11295" xr:uid="{00000000-0005-0000-0000-0000423B0000}"/>
    <cellStyle name="Millares 8 3 2 3 2 2 2 2" xfId="20048" xr:uid="{00000000-0005-0000-0000-0000433B0000}"/>
    <cellStyle name="Millares 8 3 2 3 2 2 2 2 2" xfId="37553" xr:uid="{E90C4B33-ADE5-4FE2-94C5-C132887219E1}"/>
    <cellStyle name="Millares 8 3 2 3 2 2 2 3" xfId="28801" xr:uid="{CF1A3646-1153-4D2C-8A04-6AA82796ED1F}"/>
    <cellStyle name="Millares 8 3 2 3 2 2 3" xfId="15672" xr:uid="{00000000-0005-0000-0000-0000443B0000}"/>
    <cellStyle name="Millares 8 3 2 3 2 2 3 2" xfId="33177" xr:uid="{C7A4C03E-8F3F-48C5-A91B-A423FEB2D82B}"/>
    <cellStyle name="Millares 8 3 2 3 2 2 4" xfId="24425" xr:uid="{8FEA9C65-FEB4-49DD-8684-155C348ED2C4}"/>
    <cellStyle name="Millares 8 3 2 3 2 3" xfId="9107" xr:uid="{00000000-0005-0000-0000-0000453B0000}"/>
    <cellStyle name="Millares 8 3 2 3 2 3 2" xfId="17860" xr:uid="{00000000-0005-0000-0000-0000463B0000}"/>
    <cellStyle name="Millares 8 3 2 3 2 3 2 2" xfId="35365" xr:uid="{E8E26A70-E38B-435F-A040-DEA3BFCAEBE1}"/>
    <cellStyle name="Millares 8 3 2 3 2 3 3" xfId="26613" xr:uid="{494AB5DE-2177-4BC1-979A-68487EE5446B}"/>
    <cellStyle name="Millares 8 3 2 3 2 4" xfId="13484" xr:uid="{00000000-0005-0000-0000-0000473B0000}"/>
    <cellStyle name="Millares 8 3 2 3 2 4 2" xfId="30989" xr:uid="{70A57BBB-000F-4A1C-974B-45D8B7F98A4C}"/>
    <cellStyle name="Millares 8 3 2 3 2 5" xfId="22237" xr:uid="{9DB200A7-2858-4638-9A1C-455B8391509F}"/>
    <cellStyle name="Millares 8 3 2 3 3" xfId="5824" xr:uid="{00000000-0005-0000-0000-0000483B0000}"/>
    <cellStyle name="Millares 8 3 2 3 3 2" xfId="10201" xr:uid="{00000000-0005-0000-0000-0000493B0000}"/>
    <cellStyle name="Millares 8 3 2 3 3 2 2" xfId="18954" xr:uid="{00000000-0005-0000-0000-00004A3B0000}"/>
    <cellStyle name="Millares 8 3 2 3 3 2 2 2" xfId="36459" xr:uid="{31838260-8DA5-4641-8894-4C9706F67693}"/>
    <cellStyle name="Millares 8 3 2 3 3 2 3" xfId="27707" xr:uid="{78B0C1C3-2F19-4475-9A07-8FB6C10A20F3}"/>
    <cellStyle name="Millares 8 3 2 3 3 3" xfId="14578" xr:uid="{00000000-0005-0000-0000-00004B3B0000}"/>
    <cellStyle name="Millares 8 3 2 3 3 3 2" xfId="32083" xr:uid="{13434EDD-2CE2-4077-918B-5B923994F62F}"/>
    <cellStyle name="Millares 8 3 2 3 3 4" xfId="23331" xr:uid="{6E4B59A2-4A65-447D-8E2E-0EF88806D292}"/>
    <cellStyle name="Millares 8 3 2 3 4" xfId="8013" xr:uid="{00000000-0005-0000-0000-00004C3B0000}"/>
    <cellStyle name="Millares 8 3 2 3 4 2" xfId="16766" xr:uid="{00000000-0005-0000-0000-00004D3B0000}"/>
    <cellStyle name="Millares 8 3 2 3 4 2 2" xfId="34271" xr:uid="{98BD43C0-C088-4E09-8944-FE29E07D330F}"/>
    <cellStyle name="Millares 8 3 2 3 4 3" xfId="25519" xr:uid="{1D6B92C4-F4CF-48FE-805C-9BB6856405BC}"/>
    <cellStyle name="Millares 8 3 2 3 5" xfId="12390" xr:uid="{00000000-0005-0000-0000-00004E3B0000}"/>
    <cellStyle name="Millares 8 3 2 3 5 2" xfId="29895" xr:uid="{94695775-9262-4F48-992C-D4828B8401E7}"/>
    <cellStyle name="Millares 8 3 2 3 6" xfId="21143" xr:uid="{35328C33-27B6-4904-ABCE-6BFCC2AA2FA9}"/>
    <cellStyle name="Millares 8 3 2 4" xfId="4181" xr:uid="{00000000-0005-0000-0000-00004F3B0000}"/>
    <cellStyle name="Millares 8 3 2 4 2" xfId="6370" xr:uid="{00000000-0005-0000-0000-0000503B0000}"/>
    <cellStyle name="Millares 8 3 2 4 2 2" xfId="10747" xr:uid="{00000000-0005-0000-0000-0000513B0000}"/>
    <cellStyle name="Millares 8 3 2 4 2 2 2" xfId="19500" xr:uid="{00000000-0005-0000-0000-0000523B0000}"/>
    <cellStyle name="Millares 8 3 2 4 2 2 2 2" xfId="37005" xr:uid="{C3515AF5-F5AD-406C-9833-A6BBA3F4A0FC}"/>
    <cellStyle name="Millares 8 3 2 4 2 2 3" xfId="28253" xr:uid="{8E9F3E38-6085-4D6A-BC2A-D6EF35325EC6}"/>
    <cellStyle name="Millares 8 3 2 4 2 3" xfId="15124" xr:uid="{00000000-0005-0000-0000-0000533B0000}"/>
    <cellStyle name="Millares 8 3 2 4 2 3 2" xfId="32629" xr:uid="{6DFE4542-138C-4C23-9336-639BC5548025}"/>
    <cellStyle name="Millares 8 3 2 4 2 4" xfId="23877" xr:uid="{8D88CE88-5C2C-4F2F-BDE0-285F9D40FFF2}"/>
    <cellStyle name="Millares 8 3 2 4 3" xfId="8559" xr:uid="{00000000-0005-0000-0000-0000543B0000}"/>
    <cellStyle name="Millares 8 3 2 4 3 2" xfId="17312" xr:uid="{00000000-0005-0000-0000-0000553B0000}"/>
    <cellStyle name="Millares 8 3 2 4 3 2 2" xfId="34817" xr:uid="{07BB7365-5EB1-451E-BEFD-1E76213F8B91}"/>
    <cellStyle name="Millares 8 3 2 4 3 3" xfId="26065" xr:uid="{B4749996-983E-4996-BCA4-DD077863ACA2}"/>
    <cellStyle name="Millares 8 3 2 4 4" xfId="12936" xr:uid="{00000000-0005-0000-0000-0000563B0000}"/>
    <cellStyle name="Millares 8 3 2 4 4 2" xfId="30441" xr:uid="{654480D1-FE52-4C01-9599-8AA699077EF5}"/>
    <cellStyle name="Millares 8 3 2 4 5" xfId="21689" xr:uid="{773FE760-504A-4576-9C0E-FD488D3F91FF}"/>
    <cellStyle name="Millares 8 3 2 5" xfId="5276" xr:uid="{00000000-0005-0000-0000-0000573B0000}"/>
    <cellStyle name="Millares 8 3 2 5 2" xfId="9653" xr:uid="{00000000-0005-0000-0000-0000583B0000}"/>
    <cellStyle name="Millares 8 3 2 5 2 2" xfId="18406" xr:uid="{00000000-0005-0000-0000-0000593B0000}"/>
    <cellStyle name="Millares 8 3 2 5 2 2 2" xfId="35911" xr:uid="{BCF1B977-7C07-43FC-8EC7-1FC62779C732}"/>
    <cellStyle name="Millares 8 3 2 5 2 3" xfId="27159" xr:uid="{A6FEC97B-B12F-4963-B227-E9BD3579A4D1}"/>
    <cellStyle name="Millares 8 3 2 5 3" xfId="14030" xr:uid="{00000000-0005-0000-0000-00005A3B0000}"/>
    <cellStyle name="Millares 8 3 2 5 3 2" xfId="31535" xr:uid="{9BBBC8EA-9594-4542-BD22-E8075271C59A}"/>
    <cellStyle name="Millares 8 3 2 5 4" xfId="22783" xr:uid="{F1C6216A-23A5-41E0-972A-3D6F3DC49664}"/>
    <cellStyle name="Millares 8 3 2 6" xfId="7465" xr:uid="{00000000-0005-0000-0000-00005B3B0000}"/>
    <cellStyle name="Millares 8 3 2 6 2" xfId="16218" xr:uid="{00000000-0005-0000-0000-00005C3B0000}"/>
    <cellStyle name="Millares 8 3 2 6 2 2" xfId="33723" xr:uid="{C392939B-D066-4314-8761-0CFA566E7F7C}"/>
    <cellStyle name="Millares 8 3 2 6 3" xfId="24971" xr:uid="{42B08D9F-4A2A-48C0-A1E9-9CA70863C195}"/>
    <cellStyle name="Millares 8 3 2 7" xfId="11842" xr:uid="{00000000-0005-0000-0000-00005D3B0000}"/>
    <cellStyle name="Millares 8 3 2 7 2" xfId="29347" xr:uid="{F43568F9-05A0-44BC-8CA8-56D89E2A097A}"/>
    <cellStyle name="Millares 8 3 2 8" xfId="20595" xr:uid="{DD4C2681-4E7B-4449-B7E8-305956F4A1B0}"/>
    <cellStyle name="Millares 8 3 3" xfId="3242" xr:uid="{00000000-0005-0000-0000-00005E3B0000}"/>
    <cellStyle name="Millares 8 3 3 2" xfId="3795" xr:uid="{00000000-0005-0000-0000-00005F3B0000}"/>
    <cellStyle name="Millares 8 3 3 2 2" xfId="4891" xr:uid="{00000000-0005-0000-0000-0000603B0000}"/>
    <cellStyle name="Millares 8 3 3 2 2 2" xfId="7080" xr:uid="{00000000-0005-0000-0000-0000613B0000}"/>
    <cellStyle name="Millares 8 3 3 2 2 2 2" xfId="11457" xr:uid="{00000000-0005-0000-0000-0000623B0000}"/>
    <cellStyle name="Millares 8 3 3 2 2 2 2 2" xfId="20210" xr:uid="{00000000-0005-0000-0000-0000633B0000}"/>
    <cellStyle name="Millares 8 3 3 2 2 2 2 2 2" xfId="37715" xr:uid="{87AB0BE9-01F6-4B8F-BC75-480336EC7CE9}"/>
    <cellStyle name="Millares 8 3 3 2 2 2 2 3" xfId="28963" xr:uid="{AC74AAF6-577A-4A2A-AB29-E077175E5BD0}"/>
    <cellStyle name="Millares 8 3 3 2 2 2 3" xfId="15834" xr:uid="{00000000-0005-0000-0000-0000643B0000}"/>
    <cellStyle name="Millares 8 3 3 2 2 2 3 2" xfId="33339" xr:uid="{79FAC373-ABCC-49E0-BA92-D696AEE6DD5C}"/>
    <cellStyle name="Millares 8 3 3 2 2 2 4" xfId="24587" xr:uid="{298A3A0F-3B17-4456-BA8A-3BF3B617D302}"/>
    <cellStyle name="Millares 8 3 3 2 2 3" xfId="9269" xr:uid="{00000000-0005-0000-0000-0000653B0000}"/>
    <cellStyle name="Millares 8 3 3 2 2 3 2" xfId="18022" xr:uid="{00000000-0005-0000-0000-0000663B0000}"/>
    <cellStyle name="Millares 8 3 3 2 2 3 2 2" xfId="35527" xr:uid="{94B596FD-4BDE-47BD-8BE5-7DEFF01282BB}"/>
    <cellStyle name="Millares 8 3 3 2 2 3 3" xfId="26775" xr:uid="{A73787C5-6E64-4F62-8484-B8FF7904E7B2}"/>
    <cellStyle name="Millares 8 3 3 2 2 4" xfId="13646" xr:uid="{00000000-0005-0000-0000-0000673B0000}"/>
    <cellStyle name="Millares 8 3 3 2 2 4 2" xfId="31151" xr:uid="{726D263F-DD7E-44F8-9AB0-280287C506D0}"/>
    <cellStyle name="Millares 8 3 3 2 2 5" xfId="22399" xr:uid="{85C02595-FD3E-45F6-8C9A-12F436E3A2A1}"/>
    <cellStyle name="Millares 8 3 3 2 3" xfId="5986" xr:uid="{00000000-0005-0000-0000-0000683B0000}"/>
    <cellStyle name="Millares 8 3 3 2 3 2" xfId="10363" xr:uid="{00000000-0005-0000-0000-0000693B0000}"/>
    <cellStyle name="Millares 8 3 3 2 3 2 2" xfId="19116" xr:uid="{00000000-0005-0000-0000-00006A3B0000}"/>
    <cellStyle name="Millares 8 3 3 2 3 2 2 2" xfId="36621" xr:uid="{6A29173D-1AA7-42DA-BB70-BACE28D2EDF5}"/>
    <cellStyle name="Millares 8 3 3 2 3 2 3" xfId="27869" xr:uid="{CAE54BE2-5B9F-4326-943C-8879DF9E238D}"/>
    <cellStyle name="Millares 8 3 3 2 3 3" xfId="14740" xr:uid="{00000000-0005-0000-0000-00006B3B0000}"/>
    <cellStyle name="Millares 8 3 3 2 3 3 2" xfId="32245" xr:uid="{CA37DB5D-F4C0-45E5-BA1C-1258AB97FFFD}"/>
    <cellStyle name="Millares 8 3 3 2 3 4" xfId="23493" xr:uid="{F9F2E04D-8208-4805-B746-39C2A6A30EBA}"/>
    <cellStyle name="Millares 8 3 3 2 4" xfId="8175" xr:uid="{00000000-0005-0000-0000-00006C3B0000}"/>
    <cellStyle name="Millares 8 3 3 2 4 2" xfId="16928" xr:uid="{00000000-0005-0000-0000-00006D3B0000}"/>
    <cellStyle name="Millares 8 3 3 2 4 2 2" xfId="34433" xr:uid="{FBFDC144-F422-4997-89B3-2CB752A177B2}"/>
    <cellStyle name="Millares 8 3 3 2 4 3" xfId="25681" xr:uid="{670AAA5C-9B25-42AA-B0C2-744785BE3C51}"/>
    <cellStyle name="Millares 8 3 3 2 5" xfId="12552" xr:uid="{00000000-0005-0000-0000-00006E3B0000}"/>
    <cellStyle name="Millares 8 3 3 2 5 2" xfId="30057" xr:uid="{131D1377-FC1E-4A4A-9439-5895B15114BC}"/>
    <cellStyle name="Millares 8 3 3 2 6" xfId="21305" xr:uid="{2CBF9F0E-7844-4B84-BACC-536D4C5EE02F}"/>
    <cellStyle name="Millares 8 3 3 3" xfId="4343" xr:uid="{00000000-0005-0000-0000-00006F3B0000}"/>
    <cellStyle name="Millares 8 3 3 3 2" xfId="6532" xr:uid="{00000000-0005-0000-0000-0000703B0000}"/>
    <cellStyle name="Millares 8 3 3 3 2 2" xfId="10909" xr:uid="{00000000-0005-0000-0000-0000713B0000}"/>
    <cellStyle name="Millares 8 3 3 3 2 2 2" xfId="19662" xr:uid="{00000000-0005-0000-0000-0000723B0000}"/>
    <cellStyle name="Millares 8 3 3 3 2 2 2 2" xfId="37167" xr:uid="{A6834900-A566-4685-AA43-10F832F247FD}"/>
    <cellStyle name="Millares 8 3 3 3 2 2 3" xfId="28415" xr:uid="{B857F58C-921C-498D-B685-4D86356627C7}"/>
    <cellStyle name="Millares 8 3 3 3 2 3" xfId="15286" xr:uid="{00000000-0005-0000-0000-0000733B0000}"/>
    <cellStyle name="Millares 8 3 3 3 2 3 2" xfId="32791" xr:uid="{9986B376-909B-4094-9CC6-D9501CAB2A22}"/>
    <cellStyle name="Millares 8 3 3 3 2 4" xfId="24039" xr:uid="{FBD8BDF8-1A6F-4068-855F-8B2319E1E8DB}"/>
    <cellStyle name="Millares 8 3 3 3 3" xfId="8721" xr:uid="{00000000-0005-0000-0000-0000743B0000}"/>
    <cellStyle name="Millares 8 3 3 3 3 2" xfId="17474" xr:uid="{00000000-0005-0000-0000-0000753B0000}"/>
    <cellStyle name="Millares 8 3 3 3 3 2 2" xfId="34979" xr:uid="{1F7FCC82-13E5-4B4D-B945-C43CD7082FB2}"/>
    <cellStyle name="Millares 8 3 3 3 3 3" xfId="26227" xr:uid="{F6464E76-26E2-4E61-BB8A-EC074963B7A3}"/>
    <cellStyle name="Millares 8 3 3 3 4" xfId="13098" xr:uid="{00000000-0005-0000-0000-0000763B0000}"/>
    <cellStyle name="Millares 8 3 3 3 4 2" xfId="30603" xr:uid="{7DC36E4C-D3BB-477C-9086-76D50879E2BF}"/>
    <cellStyle name="Millares 8 3 3 3 5" xfId="21851" xr:uid="{FA44E1BC-E194-44BD-9185-42CD631D38AC}"/>
    <cellStyle name="Millares 8 3 3 4" xfId="5438" xr:uid="{00000000-0005-0000-0000-0000773B0000}"/>
    <cellStyle name="Millares 8 3 3 4 2" xfId="9815" xr:uid="{00000000-0005-0000-0000-0000783B0000}"/>
    <cellStyle name="Millares 8 3 3 4 2 2" xfId="18568" xr:uid="{00000000-0005-0000-0000-0000793B0000}"/>
    <cellStyle name="Millares 8 3 3 4 2 2 2" xfId="36073" xr:uid="{F27589F7-1904-42F0-BE00-6B51707C6424}"/>
    <cellStyle name="Millares 8 3 3 4 2 3" xfId="27321" xr:uid="{3C56608E-4524-4F3A-A541-828359758826}"/>
    <cellStyle name="Millares 8 3 3 4 3" xfId="14192" xr:uid="{00000000-0005-0000-0000-00007A3B0000}"/>
    <cellStyle name="Millares 8 3 3 4 3 2" xfId="31697" xr:uid="{88C159C9-2E7C-476C-83D5-DFDB0970BEEB}"/>
    <cellStyle name="Millares 8 3 3 4 4" xfId="22945" xr:uid="{64130C87-197A-4A1C-A85E-631B7DEAACE8}"/>
    <cellStyle name="Millares 8 3 3 5" xfId="7627" xr:uid="{00000000-0005-0000-0000-00007B3B0000}"/>
    <cellStyle name="Millares 8 3 3 5 2" xfId="16380" xr:uid="{00000000-0005-0000-0000-00007C3B0000}"/>
    <cellStyle name="Millares 8 3 3 5 2 2" xfId="33885" xr:uid="{19C07A4D-F203-415A-8A5F-BC266C16EAD3}"/>
    <cellStyle name="Millares 8 3 3 5 3" xfId="25133" xr:uid="{7722E3DF-16BB-4F2C-96F0-F8BBA0E89C48}"/>
    <cellStyle name="Millares 8 3 3 6" xfId="12004" xr:uid="{00000000-0005-0000-0000-00007D3B0000}"/>
    <cellStyle name="Millares 8 3 3 6 2" xfId="29509" xr:uid="{9B824276-3FC0-4D00-B6DF-92A101A529FF}"/>
    <cellStyle name="Millares 8 3 3 7" xfId="20757" xr:uid="{B1B21E98-E39F-4D8D-B505-DD6BA53C0FE5}"/>
    <cellStyle name="Millares 8 3 4" xfId="3521" xr:uid="{00000000-0005-0000-0000-00007E3B0000}"/>
    <cellStyle name="Millares 8 3 4 2" xfId="4617" xr:uid="{00000000-0005-0000-0000-00007F3B0000}"/>
    <cellStyle name="Millares 8 3 4 2 2" xfId="6806" xr:uid="{00000000-0005-0000-0000-0000803B0000}"/>
    <cellStyle name="Millares 8 3 4 2 2 2" xfId="11183" xr:uid="{00000000-0005-0000-0000-0000813B0000}"/>
    <cellStyle name="Millares 8 3 4 2 2 2 2" xfId="19936" xr:uid="{00000000-0005-0000-0000-0000823B0000}"/>
    <cellStyle name="Millares 8 3 4 2 2 2 2 2" xfId="37441" xr:uid="{7B4A4ECA-C35C-4FA9-9280-D1B0AC85ECA9}"/>
    <cellStyle name="Millares 8 3 4 2 2 2 3" xfId="28689" xr:uid="{C36D2B18-355D-4F4B-8683-6EA1B5AB6C29}"/>
    <cellStyle name="Millares 8 3 4 2 2 3" xfId="15560" xr:uid="{00000000-0005-0000-0000-0000833B0000}"/>
    <cellStyle name="Millares 8 3 4 2 2 3 2" xfId="33065" xr:uid="{05542392-5372-4330-B720-5BF3033C2606}"/>
    <cellStyle name="Millares 8 3 4 2 2 4" xfId="24313" xr:uid="{2AC1A1C9-57DD-4642-92DB-A0E7679BE2FF}"/>
    <cellStyle name="Millares 8 3 4 2 3" xfId="8995" xr:uid="{00000000-0005-0000-0000-0000843B0000}"/>
    <cellStyle name="Millares 8 3 4 2 3 2" xfId="17748" xr:uid="{00000000-0005-0000-0000-0000853B0000}"/>
    <cellStyle name="Millares 8 3 4 2 3 2 2" xfId="35253" xr:uid="{0F69252A-5E08-424B-BBF9-162230C5569F}"/>
    <cellStyle name="Millares 8 3 4 2 3 3" xfId="26501" xr:uid="{1780A9C7-CC5C-4C33-ABF7-24C424C480E0}"/>
    <cellStyle name="Millares 8 3 4 2 4" xfId="13372" xr:uid="{00000000-0005-0000-0000-0000863B0000}"/>
    <cellStyle name="Millares 8 3 4 2 4 2" xfId="30877" xr:uid="{AC97FB2E-120F-4FD7-BB6D-EA80C7334AAB}"/>
    <cellStyle name="Millares 8 3 4 2 5" xfId="22125" xr:uid="{AA7C8B36-519B-4CDF-B4D4-D7034964AF6F}"/>
    <cellStyle name="Millares 8 3 4 3" xfId="5712" xr:uid="{00000000-0005-0000-0000-0000873B0000}"/>
    <cellStyle name="Millares 8 3 4 3 2" xfId="10089" xr:uid="{00000000-0005-0000-0000-0000883B0000}"/>
    <cellStyle name="Millares 8 3 4 3 2 2" xfId="18842" xr:uid="{00000000-0005-0000-0000-0000893B0000}"/>
    <cellStyle name="Millares 8 3 4 3 2 2 2" xfId="36347" xr:uid="{8CC741C8-F7A1-4604-A046-DB15843E8330}"/>
    <cellStyle name="Millares 8 3 4 3 2 3" xfId="27595" xr:uid="{112A59EE-6ABE-48F4-8678-AD489DF59925}"/>
    <cellStyle name="Millares 8 3 4 3 3" xfId="14466" xr:uid="{00000000-0005-0000-0000-00008A3B0000}"/>
    <cellStyle name="Millares 8 3 4 3 3 2" xfId="31971" xr:uid="{1B16A8D9-AEF8-4CD2-B177-F3B5036DFA66}"/>
    <cellStyle name="Millares 8 3 4 3 4" xfId="23219" xr:uid="{839C036A-13CA-4D9F-8896-29EEBB2BE607}"/>
    <cellStyle name="Millares 8 3 4 4" xfId="7901" xr:uid="{00000000-0005-0000-0000-00008B3B0000}"/>
    <cellStyle name="Millares 8 3 4 4 2" xfId="16654" xr:uid="{00000000-0005-0000-0000-00008C3B0000}"/>
    <cellStyle name="Millares 8 3 4 4 2 2" xfId="34159" xr:uid="{1FDACF3A-982E-49E2-88C2-B00CB446C104}"/>
    <cellStyle name="Millares 8 3 4 4 3" xfId="25407" xr:uid="{CF37C004-076F-4954-9C47-7E37019BEAF6}"/>
    <cellStyle name="Millares 8 3 4 5" xfId="12278" xr:uid="{00000000-0005-0000-0000-00008D3B0000}"/>
    <cellStyle name="Millares 8 3 4 5 2" xfId="29783" xr:uid="{CEB27657-EBEA-47A3-84A0-9FEB413E91F5}"/>
    <cellStyle name="Millares 8 3 4 6" xfId="21031" xr:uid="{8E478CDC-6D0E-418C-8BD1-50AF2404B996}"/>
    <cellStyle name="Millares 8 3 5" xfId="4069" xr:uid="{00000000-0005-0000-0000-00008E3B0000}"/>
    <cellStyle name="Millares 8 3 5 2" xfId="6258" xr:uid="{00000000-0005-0000-0000-00008F3B0000}"/>
    <cellStyle name="Millares 8 3 5 2 2" xfId="10635" xr:uid="{00000000-0005-0000-0000-0000903B0000}"/>
    <cellStyle name="Millares 8 3 5 2 2 2" xfId="19388" xr:uid="{00000000-0005-0000-0000-0000913B0000}"/>
    <cellStyle name="Millares 8 3 5 2 2 2 2" xfId="36893" xr:uid="{733D1ADC-8155-42B8-833A-83BCE2D40922}"/>
    <cellStyle name="Millares 8 3 5 2 2 3" xfId="28141" xr:uid="{071E9684-6D0C-46D6-AF52-B9F95B887613}"/>
    <cellStyle name="Millares 8 3 5 2 3" xfId="15012" xr:uid="{00000000-0005-0000-0000-0000923B0000}"/>
    <cellStyle name="Millares 8 3 5 2 3 2" xfId="32517" xr:uid="{866976FF-1F03-4625-A251-AECDBA285B35}"/>
    <cellStyle name="Millares 8 3 5 2 4" xfId="23765" xr:uid="{6D6D4921-EC8A-4910-96D0-879C2487E70C}"/>
    <cellStyle name="Millares 8 3 5 3" xfId="8447" xr:uid="{00000000-0005-0000-0000-0000933B0000}"/>
    <cellStyle name="Millares 8 3 5 3 2" xfId="17200" xr:uid="{00000000-0005-0000-0000-0000943B0000}"/>
    <cellStyle name="Millares 8 3 5 3 2 2" xfId="34705" xr:uid="{A488DB87-B8FF-4EA7-831B-31A16F1AF982}"/>
    <cellStyle name="Millares 8 3 5 3 3" xfId="25953" xr:uid="{EA3B0E3A-8B83-48A0-ADE9-67407D4AC4AD}"/>
    <cellStyle name="Millares 8 3 5 4" xfId="12824" xr:uid="{00000000-0005-0000-0000-0000953B0000}"/>
    <cellStyle name="Millares 8 3 5 4 2" xfId="30329" xr:uid="{1EBC3DCD-3DBF-4B14-BE5B-86D367D82086}"/>
    <cellStyle name="Millares 8 3 5 5" xfId="21577" xr:uid="{2CF2F4BE-008A-44FB-BDD9-8DBA0E993CD5}"/>
    <cellStyle name="Millares 8 3 6" xfId="5164" xr:uid="{00000000-0005-0000-0000-0000963B0000}"/>
    <cellStyle name="Millares 8 3 6 2" xfId="9541" xr:uid="{00000000-0005-0000-0000-0000973B0000}"/>
    <cellStyle name="Millares 8 3 6 2 2" xfId="18294" xr:uid="{00000000-0005-0000-0000-0000983B0000}"/>
    <cellStyle name="Millares 8 3 6 2 2 2" xfId="35799" xr:uid="{91432983-6711-48E6-AB45-634C3645B3F1}"/>
    <cellStyle name="Millares 8 3 6 2 3" xfId="27047" xr:uid="{1151B92A-D10C-45D8-B5FF-2E063C283BBA}"/>
    <cellStyle name="Millares 8 3 6 3" xfId="13918" xr:uid="{00000000-0005-0000-0000-0000993B0000}"/>
    <cellStyle name="Millares 8 3 6 3 2" xfId="31423" xr:uid="{86C49D41-153B-4111-82A0-783B786CB92F}"/>
    <cellStyle name="Millares 8 3 6 4" xfId="22671" xr:uid="{7DC1657E-933C-4848-B944-6EB4657BC726}"/>
    <cellStyle name="Millares 8 3 7" xfId="7353" xr:uid="{00000000-0005-0000-0000-00009A3B0000}"/>
    <cellStyle name="Millares 8 3 7 2" xfId="16106" xr:uid="{00000000-0005-0000-0000-00009B3B0000}"/>
    <cellStyle name="Millares 8 3 7 2 2" xfId="33611" xr:uid="{7FC2C8B5-459A-43E2-BA78-D963F61FB163}"/>
    <cellStyle name="Millares 8 3 7 3" xfId="24859" xr:uid="{C35ACB83-D11F-4350-9CA8-C9035C1241B7}"/>
    <cellStyle name="Millares 8 3 8" xfId="11730" xr:uid="{00000000-0005-0000-0000-00009C3B0000}"/>
    <cellStyle name="Millares 8 3 8 2" xfId="29235" xr:uid="{798BC9AF-0E79-41AB-89BC-C41E857636B9}"/>
    <cellStyle name="Millares 8 3 9" xfId="20483" xr:uid="{EF5ABBC4-8230-45FB-A4F7-319DBA5F2F9D}"/>
    <cellStyle name="Millares 8 4" xfId="3021" xr:uid="{00000000-0005-0000-0000-00009D3B0000}"/>
    <cellStyle name="Millares 8 4 2" xfId="3297" xr:uid="{00000000-0005-0000-0000-00009E3B0000}"/>
    <cellStyle name="Millares 8 4 2 2" xfId="3850" xr:uid="{00000000-0005-0000-0000-00009F3B0000}"/>
    <cellStyle name="Millares 8 4 2 2 2" xfId="4946" xr:uid="{00000000-0005-0000-0000-0000A03B0000}"/>
    <cellStyle name="Millares 8 4 2 2 2 2" xfId="7135" xr:uid="{00000000-0005-0000-0000-0000A13B0000}"/>
    <cellStyle name="Millares 8 4 2 2 2 2 2" xfId="11512" xr:uid="{00000000-0005-0000-0000-0000A23B0000}"/>
    <cellStyle name="Millares 8 4 2 2 2 2 2 2" xfId="20265" xr:uid="{00000000-0005-0000-0000-0000A33B0000}"/>
    <cellStyle name="Millares 8 4 2 2 2 2 2 2 2" xfId="37770" xr:uid="{770BCE2F-BF38-4838-920E-FD663185CCF3}"/>
    <cellStyle name="Millares 8 4 2 2 2 2 2 3" xfId="29018" xr:uid="{DB7F2176-D932-447B-9711-0EB9F0BDA2BE}"/>
    <cellStyle name="Millares 8 4 2 2 2 2 3" xfId="15889" xr:uid="{00000000-0005-0000-0000-0000A43B0000}"/>
    <cellStyle name="Millares 8 4 2 2 2 2 3 2" xfId="33394" xr:uid="{086295AA-9105-40D1-BC4E-61318DBB4059}"/>
    <cellStyle name="Millares 8 4 2 2 2 2 4" xfId="24642" xr:uid="{3BE6A58B-75F5-4FB2-8C4A-A047F047B059}"/>
    <cellStyle name="Millares 8 4 2 2 2 3" xfId="9324" xr:uid="{00000000-0005-0000-0000-0000A53B0000}"/>
    <cellStyle name="Millares 8 4 2 2 2 3 2" xfId="18077" xr:uid="{00000000-0005-0000-0000-0000A63B0000}"/>
    <cellStyle name="Millares 8 4 2 2 2 3 2 2" xfId="35582" xr:uid="{5B68C595-4C74-43E0-A69D-C8998C345051}"/>
    <cellStyle name="Millares 8 4 2 2 2 3 3" xfId="26830" xr:uid="{B049AA81-1421-4148-91E0-4450A884F347}"/>
    <cellStyle name="Millares 8 4 2 2 2 4" xfId="13701" xr:uid="{00000000-0005-0000-0000-0000A73B0000}"/>
    <cellStyle name="Millares 8 4 2 2 2 4 2" xfId="31206" xr:uid="{5EA86773-376E-457C-977B-AB8468A67F24}"/>
    <cellStyle name="Millares 8 4 2 2 2 5" xfId="22454" xr:uid="{2FCA6E7C-0B71-4DF9-9866-3C1A0E985983}"/>
    <cellStyle name="Millares 8 4 2 2 3" xfId="6041" xr:uid="{00000000-0005-0000-0000-0000A83B0000}"/>
    <cellStyle name="Millares 8 4 2 2 3 2" xfId="10418" xr:uid="{00000000-0005-0000-0000-0000A93B0000}"/>
    <cellStyle name="Millares 8 4 2 2 3 2 2" xfId="19171" xr:uid="{00000000-0005-0000-0000-0000AA3B0000}"/>
    <cellStyle name="Millares 8 4 2 2 3 2 2 2" xfId="36676" xr:uid="{A728D4D5-3C1B-4A1B-8551-7F06462F59BD}"/>
    <cellStyle name="Millares 8 4 2 2 3 2 3" xfId="27924" xr:uid="{48A70789-D9FD-4782-A80B-723C7CF24058}"/>
    <cellStyle name="Millares 8 4 2 2 3 3" xfId="14795" xr:uid="{00000000-0005-0000-0000-0000AB3B0000}"/>
    <cellStyle name="Millares 8 4 2 2 3 3 2" xfId="32300" xr:uid="{278E44FD-7D45-42EA-9185-58DBFAB378C8}"/>
    <cellStyle name="Millares 8 4 2 2 3 4" xfId="23548" xr:uid="{557C8CE6-5361-49DA-A1F3-D9471165073B}"/>
    <cellStyle name="Millares 8 4 2 2 4" xfId="8230" xr:uid="{00000000-0005-0000-0000-0000AC3B0000}"/>
    <cellStyle name="Millares 8 4 2 2 4 2" xfId="16983" xr:uid="{00000000-0005-0000-0000-0000AD3B0000}"/>
    <cellStyle name="Millares 8 4 2 2 4 2 2" xfId="34488" xr:uid="{55C8D3C0-23AE-4AB0-B436-E2BE4C25BBC1}"/>
    <cellStyle name="Millares 8 4 2 2 4 3" xfId="25736" xr:uid="{DBDAD7E2-65BA-4401-9644-7F7A25139F70}"/>
    <cellStyle name="Millares 8 4 2 2 5" xfId="12607" xr:uid="{00000000-0005-0000-0000-0000AE3B0000}"/>
    <cellStyle name="Millares 8 4 2 2 5 2" xfId="30112" xr:uid="{276B110F-E6ED-4700-B22D-9705B73A9421}"/>
    <cellStyle name="Millares 8 4 2 2 6" xfId="21360" xr:uid="{A51CB892-090D-4BD5-9A77-9B8DF12A9D16}"/>
    <cellStyle name="Millares 8 4 2 3" xfId="4398" xr:uid="{00000000-0005-0000-0000-0000AF3B0000}"/>
    <cellStyle name="Millares 8 4 2 3 2" xfId="6587" xr:uid="{00000000-0005-0000-0000-0000B03B0000}"/>
    <cellStyle name="Millares 8 4 2 3 2 2" xfId="10964" xr:uid="{00000000-0005-0000-0000-0000B13B0000}"/>
    <cellStyle name="Millares 8 4 2 3 2 2 2" xfId="19717" xr:uid="{00000000-0005-0000-0000-0000B23B0000}"/>
    <cellStyle name="Millares 8 4 2 3 2 2 2 2" xfId="37222" xr:uid="{3896EB78-26AB-48D1-B733-FB240EA0ED01}"/>
    <cellStyle name="Millares 8 4 2 3 2 2 3" xfId="28470" xr:uid="{BA3BC137-EDA6-4AD3-91DE-B968E71B6E79}"/>
    <cellStyle name="Millares 8 4 2 3 2 3" xfId="15341" xr:uid="{00000000-0005-0000-0000-0000B33B0000}"/>
    <cellStyle name="Millares 8 4 2 3 2 3 2" xfId="32846" xr:uid="{3369D24B-0C48-4746-934C-035741B8105C}"/>
    <cellStyle name="Millares 8 4 2 3 2 4" xfId="24094" xr:uid="{408A6A86-73A3-4E1C-9B19-5A71703810E0}"/>
    <cellStyle name="Millares 8 4 2 3 3" xfId="8776" xr:uid="{00000000-0005-0000-0000-0000B43B0000}"/>
    <cellStyle name="Millares 8 4 2 3 3 2" xfId="17529" xr:uid="{00000000-0005-0000-0000-0000B53B0000}"/>
    <cellStyle name="Millares 8 4 2 3 3 2 2" xfId="35034" xr:uid="{5646AAB6-B8E3-4196-862B-9A7D0189B654}"/>
    <cellStyle name="Millares 8 4 2 3 3 3" xfId="26282" xr:uid="{0C3AA888-DCF8-4002-94A4-F6148207A8F7}"/>
    <cellStyle name="Millares 8 4 2 3 4" xfId="13153" xr:uid="{00000000-0005-0000-0000-0000B63B0000}"/>
    <cellStyle name="Millares 8 4 2 3 4 2" xfId="30658" xr:uid="{07281843-7A5E-4619-A0A5-9FA2BF076733}"/>
    <cellStyle name="Millares 8 4 2 3 5" xfId="21906" xr:uid="{FA0C5033-87C2-4740-8037-3DF6DC4EECA3}"/>
    <cellStyle name="Millares 8 4 2 4" xfId="5493" xr:uid="{00000000-0005-0000-0000-0000B73B0000}"/>
    <cellStyle name="Millares 8 4 2 4 2" xfId="9870" xr:uid="{00000000-0005-0000-0000-0000B83B0000}"/>
    <cellStyle name="Millares 8 4 2 4 2 2" xfId="18623" xr:uid="{00000000-0005-0000-0000-0000B93B0000}"/>
    <cellStyle name="Millares 8 4 2 4 2 2 2" xfId="36128" xr:uid="{56E33FF8-72F3-404A-A68D-74C5D386AC5F}"/>
    <cellStyle name="Millares 8 4 2 4 2 3" xfId="27376" xr:uid="{837CD6C4-E166-49B5-BFF7-D05F0C699D5F}"/>
    <cellStyle name="Millares 8 4 2 4 3" xfId="14247" xr:uid="{00000000-0005-0000-0000-0000BA3B0000}"/>
    <cellStyle name="Millares 8 4 2 4 3 2" xfId="31752" xr:uid="{BC7874C2-08E2-49F8-805B-F297CF246699}"/>
    <cellStyle name="Millares 8 4 2 4 4" xfId="23000" xr:uid="{C41CA0CB-512C-4489-8EC7-50CA54E7890B}"/>
    <cellStyle name="Millares 8 4 2 5" xfId="7682" xr:uid="{00000000-0005-0000-0000-0000BB3B0000}"/>
    <cellStyle name="Millares 8 4 2 5 2" xfId="16435" xr:uid="{00000000-0005-0000-0000-0000BC3B0000}"/>
    <cellStyle name="Millares 8 4 2 5 2 2" xfId="33940" xr:uid="{1F49B7D5-771B-4B3B-85F7-3204B670013C}"/>
    <cellStyle name="Millares 8 4 2 5 3" xfId="25188" xr:uid="{AAE5FA2E-2F70-4907-B567-5E3E2D4FC846}"/>
    <cellStyle name="Millares 8 4 2 6" xfId="12059" xr:uid="{00000000-0005-0000-0000-0000BD3B0000}"/>
    <cellStyle name="Millares 8 4 2 6 2" xfId="29564" xr:uid="{A38EC8D3-DC54-4F89-8F79-037E7BFD2C2A}"/>
    <cellStyle name="Millares 8 4 2 7" xfId="20812" xr:uid="{29C32494-200E-493D-AF76-56D07E57972E}"/>
    <cellStyle name="Millares 8 4 3" xfId="3576" xr:uid="{00000000-0005-0000-0000-0000BE3B0000}"/>
    <cellStyle name="Millares 8 4 3 2" xfId="4672" xr:uid="{00000000-0005-0000-0000-0000BF3B0000}"/>
    <cellStyle name="Millares 8 4 3 2 2" xfId="6861" xr:uid="{00000000-0005-0000-0000-0000C03B0000}"/>
    <cellStyle name="Millares 8 4 3 2 2 2" xfId="11238" xr:uid="{00000000-0005-0000-0000-0000C13B0000}"/>
    <cellStyle name="Millares 8 4 3 2 2 2 2" xfId="19991" xr:uid="{00000000-0005-0000-0000-0000C23B0000}"/>
    <cellStyle name="Millares 8 4 3 2 2 2 2 2" xfId="37496" xr:uid="{77A5DABE-457F-4D61-A3A5-03DF59CCF1CC}"/>
    <cellStyle name="Millares 8 4 3 2 2 2 3" xfId="28744" xr:uid="{F42BFEC8-0C4B-42C7-8C7E-4BB2A44E57A1}"/>
    <cellStyle name="Millares 8 4 3 2 2 3" xfId="15615" xr:uid="{00000000-0005-0000-0000-0000C33B0000}"/>
    <cellStyle name="Millares 8 4 3 2 2 3 2" xfId="33120" xr:uid="{84C76A56-2613-42E9-B4DA-CBB4BEE56CAF}"/>
    <cellStyle name="Millares 8 4 3 2 2 4" xfId="24368" xr:uid="{37C1953D-C8E4-459D-B41F-F1F433FE3DBD}"/>
    <cellStyle name="Millares 8 4 3 2 3" xfId="9050" xr:uid="{00000000-0005-0000-0000-0000C43B0000}"/>
    <cellStyle name="Millares 8 4 3 2 3 2" xfId="17803" xr:uid="{00000000-0005-0000-0000-0000C53B0000}"/>
    <cellStyle name="Millares 8 4 3 2 3 2 2" xfId="35308" xr:uid="{9E2C0FDD-DDEE-4030-A286-B854EE4C9419}"/>
    <cellStyle name="Millares 8 4 3 2 3 3" xfId="26556" xr:uid="{118828D2-EF33-49D1-8391-570A26A7B6C2}"/>
    <cellStyle name="Millares 8 4 3 2 4" xfId="13427" xr:uid="{00000000-0005-0000-0000-0000C63B0000}"/>
    <cellStyle name="Millares 8 4 3 2 4 2" xfId="30932" xr:uid="{B411CA46-E163-4992-B591-ACF17CE7F81E}"/>
    <cellStyle name="Millares 8 4 3 2 5" xfId="22180" xr:uid="{6718C7B3-E883-452D-8AD6-9D7FB354DA6C}"/>
    <cellStyle name="Millares 8 4 3 3" xfId="5767" xr:uid="{00000000-0005-0000-0000-0000C73B0000}"/>
    <cellStyle name="Millares 8 4 3 3 2" xfId="10144" xr:uid="{00000000-0005-0000-0000-0000C83B0000}"/>
    <cellStyle name="Millares 8 4 3 3 2 2" xfId="18897" xr:uid="{00000000-0005-0000-0000-0000C93B0000}"/>
    <cellStyle name="Millares 8 4 3 3 2 2 2" xfId="36402" xr:uid="{4CDD4EFF-4E79-4145-8C22-58E5D3958F20}"/>
    <cellStyle name="Millares 8 4 3 3 2 3" xfId="27650" xr:uid="{E5B20EAB-AE3C-49AB-918D-3C5113CD0CC0}"/>
    <cellStyle name="Millares 8 4 3 3 3" xfId="14521" xr:uid="{00000000-0005-0000-0000-0000CA3B0000}"/>
    <cellStyle name="Millares 8 4 3 3 3 2" xfId="32026" xr:uid="{4D9CFC11-FC03-4743-915A-923D66141783}"/>
    <cellStyle name="Millares 8 4 3 3 4" xfId="23274" xr:uid="{710F442F-7A2D-4C9F-93C1-693E469752CD}"/>
    <cellStyle name="Millares 8 4 3 4" xfId="7956" xr:uid="{00000000-0005-0000-0000-0000CB3B0000}"/>
    <cellStyle name="Millares 8 4 3 4 2" xfId="16709" xr:uid="{00000000-0005-0000-0000-0000CC3B0000}"/>
    <cellStyle name="Millares 8 4 3 4 2 2" xfId="34214" xr:uid="{BE38AE81-5DC9-4C68-ACA7-FEBA3F972A55}"/>
    <cellStyle name="Millares 8 4 3 4 3" xfId="25462" xr:uid="{5D436802-385E-4972-9901-9FEA095F357F}"/>
    <cellStyle name="Millares 8 4 3 5" xfId="12333" xr:uid="{00000000-0005-0000-0000-0000CD3B0000}"/>
    <cellStyle name="Millares 8 4 3 5 2" xfId="29838" xr:uid="{61FEDECC-5299-4CBC-A540-B1FDFFBF820A}"/>
    <cellStyle name="Millares 8 4 3 6" xfId="21086" xr:uid="{E521FB9C-DB30-4E53-98DA-F136C39A8BD3}"/>
    <cellStyle name="Millares 8 4 4" xfId="4124" xr:uid="{00000000-0005-0000-0000-0000CE3B0000}"/>
    <cellStyle name="Millares 8 4 4 2" xfId="6313" xr:uid="{00000000-0005-0000-0000-0000CF3B0000}"/>
    <cellStyle name="Millares 8 4 4 2 2" xfId="10690" xr:uid="{00000000-0005-0000-0000-0000D03B0000}"/>
    <cellStyle name="Millares 8 4 4 2 2 2" xfId="19443" xr:uid="{00000000-0005-0000-0000-0000D13B0000}"/>
    <cellStyle name="Millares 8 4 4 2 2 2 2" xfId="36948" xr:uid="{31008414-E749-4CAD-BD8C-9507C81915AC}"/>
    <cellStyle name="Millares 8 4 4 2 2 3" xfId="28196" xr:uid="{3D58AE6D-3181-432A-A188-84A6C4A0EF8B}"/>
    <cellStyle name="Millares 8 4 4 2 3" xfId="15067" xr:uid="{00000000-0005-0000-0000-0000D23B0000}"/>
    <cellStyle name="Millares 8 4 4 2 3 2" xfId="32572" xr:uid="{82C8B206-058A-40E4-9314-5BB9BB215677}"/>
    <cellStyle name="Millares 8 4 4 2 4" xfId="23820" xr:uid="{B3A2A3EF-1383-4557-BDE9-665C10944137}"/>
    <cellStyle name="Millares 8 4 4 3" xfId="8502" xr:uid="{00000000-0005-0000-0000-0000D33B0000}"/>
    <cellStyle name="Millares 8 4 4 3 2" xfId="17255" xr:uid="{00000000-0005-0000-0000-0000D43B0000}"/>
    <cellStyle name="Millares 8 4 4 3 2 2" xfId="34760" xr:uid="{F86B7525-2727-401D-97BB-6F8226098D1B}"/>
    <cellStyle name="Millares 8 4 4 3 3" xfId="26008" xr:uid="{88BE598A-A35E-481C-A958-62E18C07DA0D}"/>
    <cellStyle name="Millares 8 4 4 4" xfId="12879" xr:uid="{00000000-0005-0000-0000-0000D53B0000}"/>
    <cellStyle name="Millares 8 4 4 4 2" xfId="30384" xr:uid="{942594EE-DD5E-4BC5-9903-EDD916D7985A}"/>
    <cellStyle name="Millares 8 4 4 5" xfId="21632" xr:uid="{109C3826-C864-48ED-83A7-A3B0280C9AD6}"/>
    <cellStyle name="Millares 8 4 5" xfId="5219" xr:uid="{00000000-0005-0000-0000-0000D63B0000}"/>
    <cellStyle name="Millares 8 4 5 2" xfId="9596" xr:uid="{00000000-0005-0000-0000-0000D73B0000}"/>
    <cellStyle name="Millares 8 4 5 2 2" xfId="18349" xr:uid="{00000000-0005-0000-0000-0000D83B0000}"/>
    <cellStyle name="Millares 8 4 5 2 2 2" xfId="35854" xr:uid="{2527CDD2-1B52-4BE0-B3F7-619CAA7E8D41}"/>
    <cellStyle name="Millares 8 4 5 2 3" xfId="27102" xr:uid="{50B69652-FA4C-425F-95C9-FF535B85318D}"/>
    <cellStyle name="Millares 8 4 5 3" xfId="13973" xr:uid="{00000000-0005-0000-0000-0000D93B0000}"/>
    <cellStyle name="Millares 8 4 5 3 2" xfId="31478" xr:uid="{C7A30A6F-7ED0-40AF-B2A1-6F699AE01CCF}"/>
    <cellStyle name="Millares 8 4 5 4" xfId="22726" xr:uid="{DAFF9B93-DD75-4393-9915-F21FBF14679F}"/>
    <cellStyle name="Millares 8 4 6" xfId="7408" xr:uid="{00000000-0005-0000-0000-0000DA3B0000}"/>
    <cellStyle name="Millares 8 4 6 2" xfId="16161" xr:uid="{00000000-0005-0000-0000-0000DB3B0000}"/>
    <cellStyle name="Millares 8 4 6 2 2" xfId="33666" xr:uid="{E68EFF45-C1F1-4376-8624-82CA48080BB5}"/>
    <cellStyle name="Millares 8 4 6 3" xfId="24914" xr:uid="{113C2CA3-65A1-4491-B5BB-38379B9C1342}"/>
    <cellStyle name="Millares 8 4 7" xfId="11785" xr:uid="{00000000-0005-0000-0000-0000DC3B0000}"/>
    <cellStyle name="Millares 8 4 7 2" xfId="29290" xr:uid="{66BDB678-254A-4C57-9544-D11830087FDE}"/>
    <cellStyle name="Millares 8 4 8" xfId="20538" xr:uid="{15003BCC-A6E7-4CF4-AF83-6014ABD912E4}"/>
    <cellStyle name="Millares 8 5" xfId="2908" xr:uid="{00000000-0005-0000-0000-0000DD3B0000}"/>
    <cellStyle name="Millares 8 5 2" xfId="3187" xr:uid="{00000000-0005-0000-0000-0000DE3B0000}"/>
    <cellStyle name="Millares 8 5 2 2" xfId="3740" xr:uid="{00000000-0005-0000-0000-0000DF3B0000}"/>
    <cellStyle name="Millares 8 5 2 2 2" xfId="4836" xr:uid="{00000000-0005-0000-0000-0000E03B0000}"/>
    <cellStyle name="Millares 8 5 2 2 2 2" xfId="7025" xr:uid="{00000000-0005-0000-0000-0000E13B0000}"/>
    <cellStyle name="Millares 8 5 2 2 2 2 2" xfId="11402" xr:uid="{00000000-0005-0000-0000-0000E23B0000}"/>
    <cellStyle name="Millares 8 5 2 2 2 2 2 2" xfId="20155" xr:uid="{00000000-0005-0000-0000-0000E33B0000}"/>
    <cellStyle name="Millares 8 5 2 2 2 2 2 2 2" xfId="37660" xr:uid="{F591A57C-2805-4027-BA87-7662D10857BD}"/>
    <cellStyle name="Millares 8 5 2 2 2 2 2 3" xfId="28908" xr:uid="{1E8F54F2-34C7-4F54-A882-497A2CCC7A75}"/>
    <cellStyle name="Millares 8 5 2 2 2 2 3" xfId="15779" xr:uid="{00000000-0005-0000-0000-0000E43B0000}"/>
    <cellStyle name="Millares 8 5 2 2 2 2 3 2" xfId="33284" xr:uid="{26732057-4147-40C5-BA15-2D7DDC82F836}"/>
    <cellStyle name="Millares 8 5 2 2 2 2 4" xfId="24532" xr:uid="{CE9058B3-96E5-46D0-ABA2-7CF67AABC97B}"/>
    <cellStyle name="Millares 8 5 2 2 2 3" xfId="9214" xr:uid="{00000000-0005-0000-0000-0000E53B0000}"/>
    <cellStyle name="Millares 8 5 2 2 2 3 2" xfId="17967" xr:uid="{00000000-0005-0000-0000-0000E63B0000}"/>
    <cellStyle name="Millares 8 5 2 2 2 3 2 2" xfId="35472" xr:uid="{D6E4CF8D-7277-487A-9368-802B6DEBF647}"/>
    <cellStyle name="Millares 8 5 2 2 2 3 3" xfId="26720" xr:uid="{F37AE8F2-4FEC-49CE-BE59-115FDC6295E8}"/>
    <cellStyle name="Millares 8 5 2 2 2 4" xfId="13591" xr:uid="{00000000-0005-0000-0000-0000E73B0000}"/>
    <cellStyle name="Millares 8 5 2 2 2 4 2" xfId="31096" xr:uid="{9475509F-528E-4CE1-979C-BD72DD1A2FEC}"/>
    <cellStyle name="Millares 8 5 2 2 2 5" xfId="22344" xr:uid="{E800336D-91E7-44D5-9F05-3AE9054354A1}"/>
    <cellStyle name="Millares 8 5 2 2 3" xfId="5931" xr:uid="{00000000-0005-0000-0000-0000E83B0000}"/>
    <cellStyle name="Millares 8 5 2 2 3 2" xfId="10308" xr:uid="{00000000-0005-0000-0000-0000E93B0000}"/>
    <cellStyle name="Millares 8 5 2 2 3 2 2" xfId="19061" xr:uid="{00000000-0005-0000-0000-0000EA3B0000}"/>
    <cellStyle name="Millares 8 5 2 2 3 2 2 2" xfId="36566" xr:uid="{B85A81F5-6EB8-408A-B5C4-5D8A27A9B9E4}"/>
    <cellStyle name="Millares 8 5 2 2 3 2 3" xfId="27814" xr:uid="{C3804FB6-2A9E-4F64-ABC5-4F1945357172}"/>
    <cellStyle name="Millares 8 5 2 2 3 3" xfId="14685" xr:uid="{00000000-0005-0000-0000-0000EB3B0000}"/>
    <cellStyle name="Millares 8 5 2 2 3 3 2" xfId="32190" xr:uid="{F3A17827-FE0C-4F04-A759-469939E7F465}"/>
    <cellStyle name="Millares 8 5 2 2 3 4" xfId="23438" xr:uid="{1DDF71B9-ABD2-4F5B-9CCE-58E3117AC581}"/>
    <cellStyle name="Millares 8 5 2 2 4" xfId="8120" xr:uid="{00000000-0005-0000-0000-0000EC3B0000}"/>
    <cellStyle name="Millares 8 5 2 2 4 2" xfId="16873" xr:uid="{00000000-0005-0000-0000-0000ED3B0000}"/>
    <cellStyle name="Millares 8 5 2 2 4 2 2" xfId="34378" xr:uid="{819CCE19-184F-4DB3-8B85-FD11A72433D9}"/>
    <cellStyle name="Millares 8 5 2 2 4 3" xfId="25626" xr:uid="{CDDEE221-BAA8-44F8-A011-219C424B01AB}"/>
    <cellStyle name="Millares 8 5 2 2 5" xfId="12497" xr:uid="{00000000-0005-0000-0000-0000EE3B0000}"/>
    <cellStyle name="Millares 8 5 2 2 5 2" xfId="30002" xr:uid="{DA38CFDE-D054-4E4F-B8AD-E3C74891783D}"/>
    <cellStyle name="Millares 8 5 2 2 6" xfId="21250" xr:uid="{9161BE75-DFC5-4FF7-B961-0A9D71FAA9DB}"/>
    <cellStyle name="Millares 8 5 2 3" xfId="4288" xr:uid="{00000000-0005-0000-0000-0000EF3B0000}"/>
    <cellStyle name="Millares 8 5 2 3 2" xfId="6477" xr:uid="{00000000-0005-0000-0000-0000F03B0000}"/>
    <cellStyle name="Millares 8 5 2 3 2 2" xfId="10854" xr:uid="{00000000-0005-0000-0000-0000F13B0000}"/>
    <cellStyle name="Millares 8 5 2 3 2 2 2" xfId="19607" xr:uid="{00000000-0005-0000-0000-0000F23B0000}"/>
    <cellStyle name="Millares 8 5 2 3 2 2 2 2" xfId="37112" xr:uid="{6F2B07A0-86CC-4597-AA41-6D52202E2672}"/>
    <cellStyle name="Millares 8 5 2 3 2 2 3" xfId="28360" xr:uid="{733E9569-30BB-44DF-B487-F1E81A7EDD79}"/>
    <cellStyle name="Millares 8 5 2 3 2 3" xfId="15231" xr:uid="{00000000-0005-0000-0000-0000F33B0000}"/>
    <cellStyle name="Millares 8 5 2 3 2 3 2" xfId="32736" xr:uid="{A10A4709-CC82-4FB0-9A01-A301B4FE9553}"/>
    <cellStyle name="Millares 8 5 2 3 2 4" xfId="23984" xr:uid="{0197AFC9-09E7-4358-953E-96C533DB085A}"/>
    <cellStyle name="Millares 8 5 2 3 3" xfId="8666" xr:uid="{00000000-0005-0000-0000-0000F43B0000}"/>
    <cellStyle name="Millares 8 5 2 3 3 2" xfId="17419" xr:uid="{00000000-0005-0000-0000-0000F53B0000}"/>
    <cellStyle name="Millares 8 5 2 3 3 2 2" xfId="34924" xr:uid="{812BF470-C3E5-4D13-9DB7-599F444D0FE5}"/>
    <cellStyle name="Millares 8 5 2 3 3 3" xfId="26172" xr:uid="{6317DC1B-5FE4-4D5C-BB38-673A2966C044}"/>
    <cellStyle name="Millares 8 5 2 3 4" xfId="13043" xr:uid="{00000000-0005-0000-0000-0000F63B0000}"/>
    <cellStyle name="Millares 8 5 2 3 4 2" xfId="30548" xr:uid="{2791B82C-E84E-4994-A913-6C2CCAF189BF}"/>
    <cellStyle name="Millares 8 5 2 3 5" xfId="21796" xr:uid="{C9B0FE77-C6AF-438F-8309-F6048CA95EB4}"/>
    <cellStyle name="Millares 8 5 2 4" xfId="5383" xr:uid="{00000000-0005-0000-0000-0000F73B0000}"/>
    <cellStyle name="Millares 8 5 2 4 2" xfId="9760" xr:uid="{00000000-0005-0000-0000-0000F83B0000}"/>
    <cellStyle name="Millares 8 5 2 4 2 2" xfId="18513" xr:uid="{00000000-0005-0000-0000-0000F93B0000}"/>
    <cellStyle name="Millares 8 5 2 4 2 2 2" xfId="36018" xr:uid="{E32B6957-3B03-424F-8D83-EFED5258E5DE}"/>
    <cellStyle name="Millares 8 5 2 4 2 3" xfId="27266" xr:uid="{D5D2B086-995B-4E95-85FD-F73BC40241B5}"/>
    <cellStyle name="Millares 8 5 2 4 3" xfId="14137" xr:uid="{00000000-0005-0000-0000-0000FA3B0000}"/>
    <cellStyle name="Millares 8 5 2 4 3 2" xfId="31642" xr:uid="{D065331C-894C-4CB1-A963-B733D7271A43}"/>
    <cellStyle name="Millares 8 5 2 4 4" xfId="22890" xr:uid="{EBDAAE4A-8769-49D6-BA89-D922036DBDB2}"/>
    <cellStyle name="Millares 8 5 2 5" xfId="7572" xr:uid="{00000000-0005-0000-0000-0000FB3B0000}"/>
    <cellStyle name="Millares 8 5 2 5 2" xfId="16325" xr:uid="{00000000-0005-0000-0000-0000FC3B0000}"/>
    <cellStyle name="Millares 8 5 2 5 2 2" xfId="33830" xr:uid="{2A8B0A72-1406-4B82-AAEB-4FA49FE61090}"/>
    <cellStyle name="Millares 8 5 2 5 3" xfId="25078" xr:uid="{700F374F-0DE4-4193-B7C4-ED6955A93B3F}"/>
    <cellStyle name="Millares 8 5 2 6" xfId="11949" xr:uid="{00000000-0005-0000-0000-0000FD3B0000}"/>
    <cellStyle name="Millares 8 5 2 6 2" xfId="29454" xr:uid="{59534CE1-84A6-4129-AEB8-08A92D5BF24A}"/>
    <cellStyle name="Millares 8 5 2 7" xfId="20702" xr:uid="{0B9871A5-8D41-413F-B37F-0B6616D3BA88}"/>
    <cellStyle name="Millares 8 5 3" xfId="3466" xr:uid="{00000000-0005-0000-0000-0000FE3B0000}"/>
    <cellStyle name="Millares 8 5 3 2" xfId="4562" xr:uid="{00000000-0005-0000-0000-0000FF3B0000}"/>
    <cellStyle name="Millares 8 5 3 2 2" xfId="6751" xr:uid="{00000000-0005-0000-0000-0000003C0000}"/>
    <cellStyle name="Millares 8 5 3 2 2 2" xfId="11128" xr:uid="{00000000-0005-0000-0000-0000013C0000}"/>
    <cellStyle name="Millares 8 5 3 2 2 2 2" xfId="19881" xr:uid="{00000000-0005-0000-0000-0000023C0000}"/>
    <cellStyle name="Millares 8 5 3 2 2 2 2 2" xfId="37386" xr:uid="{6759DFD1-DD72-4ED1-B28E-4F34AE1F524E}"/>
    <cellStyle name="Millares 8 5 3 2 2 2 3" xfId="28634" xr:uid="{96E105C4-EF4C-4145-8F72-AD567FBC36B5}"/>
    <cellStyle name="Millares 8 5 3 2 2 3" xfId="15505" xr:uid="{00000000-0005-0000-0000-0000033C0000}"/>
    <cellStyle name="Millares 8 5 3 2 2 3 2" xfId="33010" xr:uid="{25D3A228-6B0B-45D0-8941-1873560BF50E}"/>
    <cellStyle name="Millares 8 5 3 2 2 4" xfId="24258" xr:uid="{28A461EC-BFC4-47D8-B00D-97FCD0B1D614}"/>
    <cellStyle name="Millares 8 5 3 2 3" xfId="8940" xr:uid="{00000000-0005-0000-0000-0000043C0000}"/>
    <cellStyle name="Millares 8 5 3 2 3 2" xfId="17693" xr:uid="{00000000-0005-0000-0000-0000053C0000}"/>
    <cellStyle name="Millares 8 5 3 2 3 2 2" xfId="35198" xr:uid="{B480C399-DA2A-474B-92C5-0BD00D925D9F}"/>
    <cellStyle name="Millares 8 5 3 2 3 3" xfId="26446" xr:uid="{FF1ACC4E-F338-445F-ABFA-0F7EAFCC7881}"/>
    <cellStyle name="Millares 8 5 3 2 4" xfId="13317" xr:uid="{00000000-0005-0000-0000-0000063C0000}"/>
    <cellStyle name="Millares 8 5 3 2 4 2" xfId="30822" xr:uid="{627C53BC-5B10-463D-AF77-6198F820D1C0}"/>
    <cellStyle name="Millares 8 5 3 2 5" xfId="22070" xr:uid="{7F2E84E4-ADE6-4D13-889C-BBF63FDF7656}"/>
    <cellStyle name="Millares 8 5 3 3" xfId="5657" xr:uid="{00000000-0005-0000-0000-0000073C0000}"/>
    <cellStyle name="Millares 8 5 3 3 2" xfId="10034" xr:uid="{00000000-0005-0000-0000-0000083C0000}"/>
    <cellStyle name="Millares 8 5 3 3 2 2" xfId="18787" xr:uid="{00000000-0005-0000-0000-0000093C0000}"/>
    <cellStyle name="Millares 8 5 3 3 2 2 2" xfId="36292" xr:uid="{92C934FC-4EC0-42F6-AC5D-FE54AA89111A}"/>
    <cellStyle name="Millares 8 5 3 3 2 3" xfId="27540" xr:uid="{CE74B9C7-EE68-4693-A798-D5EF2119CC4F}"/>
    <cellStyle name="Millares 8 5 3 3 3" xfId="14411" xr:uid="{00000000-0005-0000-0000-00000A3C0000}"/>
    <cellStyle name="Millares 8 5 3 3 3 2" xfId="31916" xr:uid="{C0F2E26C-B74E-44BC-94B3-E290F9FB4188}"/>
    <cellStyle name="Millares 8 5 3 3 4" xfId="23164" xr:uid="{84AF283D-909D-4381-9530-86A0AE23CE45}"/>
    <cellStyle name="Millares 8 5 3 4" xfId="7846" xr:uid="{00000000-0005-0000-0000-00000B3C0000}"/>
    <cellStyle name="Millares 8 5 3 4 2" xfId="16599" xr:uid="{00000000-0005-0000-0000-00000C3C0000}"/>
    <cellStyle name="Millares 8 5 3 4 2 2" xfId="34104" xr:uid="{7905653F-5605-4417-B0E6-B81725822860}"/>
    <cellStyle name="Millares 8 5 3 4 3" xfId="25352" xr:uid="{570588B1-9869-4983-91D9-E5C8D7386B35}"/>
    <cellStyle name="Millares 8 5 3 5" xfId="12223" xr:uid="{00000000-0005-0000-0000-00000D3C0000}"/>
    <cellStyle name="Millares 8 5 3 5 2" xfId="29728" xr:uid="{F77CB110-F66D-4993-80A9-8B80BF3D6984}"/>
    <cellStyle name="Millares 8 5 3 6" xfId="20976" xr:uid="{3D04CCB3-2DEA-4A0C-9886-40F08B3C63EC}"/>
    <cellStyle name="Millares 8 5 4" xfId="4014" xr:uid="{00000000-0005-0000-0000-00000E3C0000}"/>
    <cellStyle name="Millares 8 5 4 2" xfId="6203" xr:uid="{00000000-0005-0000-0000-00000F3C0000}"/>
    <cellStyle name="Millares 8 5 4 2 2" xfId="10580" xr:uid="{00000000-0005-0000-0000-0000103C0000}"/>
    <cellStyle name="Millares 8 5 4 2 2 2" xfId="19333" xr:uid="{00000000-0005-0000-0000-0000113C0000}"/>
    <cellStyle name="Millares 8 5 4 2 2 2 2" xfId="36838" xr:uid="{BB4577BF-DF6F-4A88-9DD5-9033A8DB2406}"/>
    <cellStyle name="Millares 8 5 4 2 2 3" xfId="28086" xr:uid="{4F2DA5A2-77C0-4D0F-97AD-CDBE896AB087}"/>
    <cellStyle name="Millares 8 5 4 2 3" xfId="14957" xr:uid="{00000000-0005-0000-0000-0000123C0000}"/>
    <cellStyle name="Millares 8 5 4 2 3 2" xfId="32462" xr:uid="{2868ACBA-D6F6-4C6E-8C3D-95FDBCC8B8B5}"/>
    <cellStyle name="Millares 8 5 4 2 4" xfId="23710" xr:uid="{0A013549-EC58-456A-A42E-59E0E218E077}"/>
    <cellStyle name="Millares 8 5 4 3" xfId="8392" xr:uid="{00000000-0005-0000-0000-0000133C0000}"/>
    <cellStyle name="Millares 8 5 4 3 2" xfId="17145" xr:uid="{00000000-0005-0000-0000-0000143C0000}"/>
    <cellStyle name="Millares 8 5 4 3 2 2" xfId="34650" xr:uid="{28411A31-3AAD-43CE-A096-FCBDDC9D109F}"/>
    <cellStyle name="Millares 8 5 4 3 3" xfId="25898" xr:uid="{0DD68613-7815-4488-B292-356B8315BD63}"/>
    <cellStyle name="Millares 8 5 4 4" xfId="12769" xr:uid="{00000000-0005-0000-0000-0000153C0000}"/>
    <cellStyle name="Millares 8 5 4 4 2" xfId="30274" xr:uid="{3C83620E-4A05-47D6-91FF-C066786E7C34}"/>
    <cellStyle name="Millares 8 5 4 5" xfId="21522" xr:uid="{C289CDA4-EE5B-4A7D-B229-33DFF5845424}"/>
    <cellStyle name="Millares 8 5 5" xfId="5109" xr:uid="{00000000-0005-0000-0000-0000163C0000}"/>
    <cellStyle name="Millares 8 5 5 2" xfId="9486" xr:uid="{00000000-0005-0000-0000-0000173C0000}"/>
    <cellStyle name="Millares 8 5 5 2 2" xfId="18239" xr:uid="{00000000-0005-0000-0000-0000183C0000}"/>
    <cellStyle name="Millares 8 5 5 2 2 2" xfId="35744" xr:uid="{F29E5DAE-B6FC-47DB-8CA2-EA433D934391}"/>
    <cellStyle name="Millares 8 5 5 2 3" xfId="26992" xr:uid="{2C3634FF-48EF-4E23-BE74-657A9B6A3664}"/>
    <cellStyle name="Millares 8 5 5 3" xfId="13863" xr:uid="{00000000-0005-0000-0000-0000193C0000}"/>
    <cellStyle name="Millares 8 5 5 3 2" xfId="31368" xr:uid="{6BC6D6E6-CF06-4491-9745-5ECB93F8906D}"/>
    <cellStyle name="Millares 8 5 5 4" xfId="22616" xr:uid="{FB8978FD-84DC-45AE-BC49-732C0015A9D0}"/>
    <cellStyle name="Millares 8 5 6" xfId="7298" xr:uid="{00000000-0005-0000-0000-00001A3C0000}"/>
    <cellStyle name="Millares 8 5 6 2" xfId="16051" xr:uid="{00000000-0005-0000-0000-00001B3C0000}"/>
    <cellStyle name="Millares 8 5 6 2 2" xfId="33556" xr:uid="{11805C34-2E84-400D-B9A1-BD53B0782E7A}"/>
    <cellStyle name="Millares 8 5 6 3" xfId="24804" xr:uid="{1CB2570C-D3E9-4FEB-9D35-9F893E7B23F2}"/>
    <cellStyle name="Millares 8 5 7" xfId="11675" xr:uid="{00000000-0005-0000-0000-00001C3C0000}"/>
    <cellStyle name="Millares 8 5 7 2" xfId="29180" xr:uid="{D0F678E0-9C7F-4D76-B27A-6761ACABADE8}"/>
    <cellStyle name="Millares 8 5 8" xfId="20428" xr:uid="{9DFAC457-8748-43BB-B0EE-840B7E18C002}"/>
    <cellStyle name="Millares 8 6" xfId="3137" xr:uid="{00000000-0005-0000-0000-00001D3C0000}"/>
    <cellStyle name="Millares 8 6 2" xfId="3691" xr:uid="{00000000-0005-0000-0000-00001E3C0000}"/>
    <cellStyle name="Millares 8 6 2 2" xfId="4787" xr:uid="{00000000-0005-0000-0000-00001F3C0000}"/>
    <cellStyle name="Millares 8 6 2 2 2" xfId="6976" xr:uid="{00000000-0005-0000-0000-0000203C0000}"/>
    <cellStyle name="Millares 8 6 2 2 2 2" xfId="11353" xr:uid="{00000000-0005-0000-0000-0000213C0000}"/>
    <cellStyle name="Millares 8 6 2 2 2 2 2" xfId="20106" xr:uid="{00000000-0005-0000-0000-0000223C0000}"/>
    <cellStyle name="Millares 8 6 2 2 2 2 2 2" xfId="37611" xr:uid="{8F9A3EB7-578F-4189-9EFA-AC18501BCD99}"/>
    <cellStyle name="Millares 8 6 2 2 2 2 3" xfId="28859" xr:uid="{C653B43E-C70C-477E-9958-DF5BDAF83B2E}"/>
    <cellStyle name="Millares 8 6 2 2 2 3" xfId="15730" xr:uid="{00000000-0005-0000-0000-0000233C0000}"/>
    <cellStyle name="Millares 8 6 2 2 2 3 2" xfId="33235" xr:uid="{9859F240-F458-48BF-BF49-BFBA65902ABE}"/>
    <cellStyle name="Millares 8 6 2 2 2 4" xfId="24483" xr:uid="{887DFDAB-8E75-4F94-A548-3FEE24C6ABD2}"/>
    <cellStyle name="Millares 8 6 2 2 3" xfId="9165" xr:uid="{00000000-0005-0000-0000-0000243C0000}"/>
    <cellStyle name="Millares 8 6 2 2 3 2" xfId="17918" xr:uid="{00000000-0005-0000-0000-0000253C0000}"/>
    <cellStyle name="Millares 8 6 2 2 3 2 2" xfId="35423" xr:uid="{4A86E5A5-4C0F-477E-A1F1-820A34E44AE2}"/>
    <cellStyle name="Millares 8 6 2 2 3 3" xfId="26671" xr:uid="{3A18B9B8-1CD9-4542-8451-6CCE8F5A72A6}"/>
    <cellStyle name="Millares 8 6 2 2 4" xfId="13542" xr:uid="{00000000-0005-0000-0000-0000263C0000}"/>
    <cellStyle name="Millares 8 6 2 2 4 2" xfId="31047" xr:uid="{1CDAC6A2-CBAC-4D50-9F38-19E9936441C1}"/>
    <cellStyle name="Millares 8 6 2 2 5" xfId="22295" xr:uid="{A8A5AE2C-5926-4A14-BBAE-F7BF83D6DC2F}"/>
    <cellStyle name="Millares 8 6 2 3" xfId="5882" xr:uid="{00000000-0005-0000-0000-0000273C0000}"/>
    <cellStyle name="Millares 8 6 2 3 2" xfId="10259" xr:uid="{00000000-0005-0000-0000-0000283C0000}"/>
    <cellStyle name="Millares 8 6 2 3 2 2" xfId="19012" xr:uid="{00000000-0005-0000-0000-0000293C0000}"/>
    <cellStyle name="Millares 8 6 2 3 2 2 2" xfId="36517" xr:uid="{48741135-ACB3-482A-B60F-BCF25038B4AD}"/>
    <cellStyle name="Millares 8 6 2 3 2 3" xfId="27765" xr:uid="{60A84CC1-05AC-40E1-92E2-B84FF3FEE644}"/>
    <cellStyle name="Millares 8 6 2 3 3" xfId="14636" xr:uid="{00000000-0005-0000-0000-00002A3C0000}"/>
    <cellStyle name="Millares 8 6 2 3 3 2" xfId="32141" xr:uid="{00141EDF-B958-4F62-ADA2-8D9906E32E87}"/>
    <cellStyle name="Millares 8 6 2 3 4" xfId="23389" xr:uid="{CDA8CD06-C339-4306-9CEF-40F27394ED8B}"/>
    <cellStyle name="Millares 8 6 2 4" xfId="8071" xr:uid="{00000000-0005-0000-0000-00002B3C0000}"/>
    <cellStyle name="Millares 8 6 2 4 2" xfId="16824" xr:uid="{00000000-0005-0000-0000-00002C3C0000}"/>
    <cellStyle name="Millares 8 6 2 4 2 2" xfId="34329" xr:uid="{938CCFC2-97E1-4E3F-8178-9793898E96C7}"/>
    <cellStyle name="Millares 8 6 2 4 3" xfId="25577" xr:uid="{E4F0A113-DFE6-4DDF-A26E-F8CA5167014A}"/>
    <cellStyle name="Millares 8 6 2 5" xfId="12448" xr:uid="{00000000-0005-0000-0000-00002D3C0000}"/>
    <cellStyle name="Millares 8 6 2 5 2" xfId="29953" xr:uid="{50317588-2BCD-46FB-9625-484ABA22715A}"/>
    <cellStyle name="Millares 8 6 2 6" xfId="21201" xr:uid="{30951A50-B4DF-4DE7-8320-9CD293C7FF89}"/>
    <cellStyle name="Millares 8 6 3" xfId="4239" xr:uid="{00000000-0005-0000-0000-00002E3C0000}"/>
    <cellStyle name="Millares 8 6 3 2" xfId="6428" xr:uid="{00000000-0005-0000-0000-00002F3C0000}"/>
    <cellStyle name="Millares 8 6 3 2 2" xfId="10805" xr:uid="{00000000-0005-0000-0000-0000303C0000}"/>
    <cellStyle name="Millares 8 6 3 2 2 2" xfId="19558" xr:uid="{00000000-0005-0000-0000-0000313C0000}"/>
    <cellStyle name="Millares 8 6 3 2 2 2 2" xfId="37063" xr:uid="{A1890D7B-9E47-4EA4-9D4B-467536392DA0}"/>
    <cellStyle name="Millares 8 6 3 2 2 3" xfId="28311" xr:uid="{6F9B2F29-0E53-485C-975D-06179E7A1AF8}"/>
    <cellStyle name="Millares 8 6 3 2 3" xfId="15182" xr:uid="{00000000-0005-0000-0000-0000323C0000}"/>
    <cellStyle name="Millares 8 6 3 2 3 2" xfId="32687" xr:uid="{F7DFC757-5E0E-484E-8F8B-27F5E9A6490D}"/>
    <cellStyle name="Millares 8 6 3 2 4" xfId="23935" xr:uid="{B0DDB6F5-1A22-4B6A-BE8F-8B1E4564A6BA}"/>
    <cellStyle name="Millares 8 6 3 3" xfId="8617" xr:uid="{00000000-0005-0000-0000-0000333C0000}"/>
    <cellStyle name="Millares 8 6 3 3 2" xfId="17370" xr:uid="{00000000-0005-0000-0000-0000343C0000}"/>
    <cellStyle name="Millares 8 6 3 3 2 2" xfId="34875" xr:uid="{14548009-FC15-43D3-8133-1EE359908614}"/>
    <cellStyle name="Millares 8 6 3 3 3" xfId="26123" xr:uid="{972AE5D2-2460-4B73-A7B6-BBC38F44B41A}"/>
    <cellStyle name="Millares 8 6 3 4" xfId="12994" xr:uid="{00000000-0005-0000-0000-0000353C0000}"/>
    <cellStyle name="Millares 8 6 3 4 2" xfId="30499" xr:uid="{D7E7B2C6-802D-41F1-8A1F-C409CB08110C}"/>
    <cellStyle name="Millares 8 6 3 5" xfId="21747" xr:uid="{288F540D-CAD7-4F64-838A-2E2306C435FC}"/>
    <cellStyle name="Millares 8 6 4" xfId="5334" xr:uid="{00000000-0005-0000-0000-0000363C0000}"/>
    <cellStyle name="Millares 8 6 4 2" xfId="9711" xr:uid="{00000000-0005-0000-0000-0000373C0000}"/>
    <cellStyle name="Millares 8 6 4 2 2" xfId="18464" xr:uid="{00000000-0005-0000-0000-0000383C0000}"/>
    <cellStyle name="Millares 8 6 4 2 2 2" xfId="35969" xr:uid="{08C1F5EA-F91E-40BC-8588-437A7A29D798}"/>
    <cellStyle name="Millares 8 6 4 2 3" xfId="27217" xr:uid="{6C6C7496-E4B7-437A-9B51-B689BAF6FEC0}"/>
    <cellStyle name="Millares 8 6 4 3" xfId="14088" xr:uid="{00000000-0005-0000-0000-0000393C0000}"/>
    <cellStyle name="Millares 8 6 4 3 2" xfId="31593" xr:uid="{3BD60E21-8A82-4109-9649-958C5D423C26}"/>
    <cellStyle name="Millares 8 6 4 4" xfId="22841" xr:uid="{CE726582-82C6-481B-8A59-C04B643C84EE}"/>
    <cellStyle name="Millares 8 6 5" xfId="7523" xr:uid="{00000000-0005-0000-0000-00003A3C0000}"/>
    <cellStyle name="Millares 8 6 5 2" xfId="16276" xr:uid="{00000000-0005-0000-0000-00003B3C0000}"/>
    <cellStyle name="Millares 8 6 5 2 2" xfId="33781" xr:uid="{E7E74376-2134-45F6-99B6-BE96AEBDCAE1}"/>
    <cellStyle name="Millares 8 6 5 3" xfId="25029" xr:uid="{D9153A8B-52B9-45B4-8263-34C31513DB1D}"/>
    <cellStyle name="Millares 8 6 6" xfId="11900" xr:uid="{00000000-0005-0000-0000-00003C3C0000}"/>
    <cellStyle name="Millares 8 6 6 2" xfId="29405" xr:uid="{796531B0-F49F-4DB4-933D-450EA881DC83}"/>
    <cellStyle name="Millares 8 6 7" xfId="20653" xr:uid="{6E87AEFB-F7DE-440E-9E87-8FB8893B080F}"/>
    <cellStyle name="Millares 8 7" xfId="3416" xr:uid="{00000000-0005-0000-0000-00003D3C0000}"/>
    <cellStyle name="Millares 8 7 2" xfId="4513" xr:uid="{00000000-0005-0000-0000-00003E3C0000}"/>
    <cellStyle name="Millares 8 7 2 2" xfId="6702" xr:uid="{00000000-0005-0000-0000-00003F3C0000}"/>
    <cellStyle name="Millares 8 7 2 2 2" xfId="11079" xr:uid="{00000000-0005-0000-0000-0000403C0000}"/>
    <cellStyle name="Millares 8 7 2 2 2 2" xfId="19832" xr:uid="{00000000-0005-0000-0000-0000413C0000}"/>
    <cellStyle name="Millares 8 7 2 2 2 2 2" xfId="37337" xr:uid="{EBB5CAB5-A6F3-4B4C-B1E3-D6DCA642E798}"/>
    <cellStyle name="Millares 8 7 2 2 2 3" xfId="28585" xr:uid="{DAC3CBB6-66EB-4E3B-9C5F-FC6D6D3B4269}"/>
    <cellStyle name="Millares 8 7 2 2 3" xfId="15456" xr:uid="{00000000-0005-0000-0000-0000423C0000}"/>
    <cellStyle name="Millares 8 7 2 2 3 2" xfId="32961" xr:uid="{FD4E8883-9159-4305-8038-3109F9D03D82}"/>
    <cellStyle name="Millares 8 7 2 2 4" xfId="24209" xr:uid="{39758A82-A52F-4392-AFEF-C68E9E8F4B1C}"/>
    <cellStyle name="Millares 8 7 2 3" xfId="8891" xr:uid="{00000000-0005-0000-0000-0000433C0000}"/>
    <cellStyle name="Millares 8 7 2 3 2" xfId="17644" xr:uid="{00000000-0005-0000-0000-0000443C0000}"/>
    <cellStyle name="Millares 8 7 2 3 2 2" xfId="35149" xr:uid="{0423ACD0-1796-48A7-93DB-B0F494124578}"/>
    <cellStyle name="Millares 8 7 2 3 3" xfId="26397" xr:uid="{0E3F3420-0A1D-47F4-A284-BBDF975A708B}"/>
    <cellStyle name="Millares 8 7 2 4" xfId="13268" xr:uid="{00000000-0005-0000-0000-0000453C0000}"/>
    <cellStyle name="Millares 8 7 2 4 2" xfId="30773" xr:uid="{79A8E122-A120-4FEA-BCB7-77B16ECD848E}"/>
    <cellStyle name="Millares 8 7 2 5" xfId="22021" xr:uid="{AB99B347-C4E1-4761-8CFF-EBAAB784542E}"/>
    <cellStyle name="Millares 8 7 3" xfId="5608" xr:uid="{00000000-0005-0000-0000-0000463C0000}"/>
    <cellStyle name="Millares 8 7 3 2" xfId="9985" xr:uid="{00000000-0005-0000-0000-0000473C0000}"/>
    <cellStyle name="Millares 8 7 3 2 2" xfId="18738" xr:uid="{00000000-0005-0000-0000-0000483C0000}"/>
    <cellStyle name="Millares 8 7 3 2 2 2" xfId="36243" xr:uid="{FCBE4BEB-C58F-4FED-B264-0A3F3AD898B7}"/>
    <cellStyle name="Millares 8 7 3 2 3" xfId="27491" xr:uid="{4FB189D3-F20C-41CF-9C2D-3D2005C06535}"/>
    <cellStyle name="Millares 8 7 3 3" xfId="14362" xr:uid="{00000000-0005-0000-0000-0000493C0000}"/>
    <cellStyle name="Millares 8 7 3 3 2" xfId="31867" xr:uid="{A0A4D902-F9EC-4141-8A56-5C56403E5321}"/>
    <cellStyle name="Millares 8 7 3 4" xfId="23115" xr:uid="{E096274C-3B76-4A8E-A553-A6BC37005686}"/>
    <cellStyle name="Millares 8 7 4" xfId="7797" xr:uid="{00000000-0005-0000-0000-00004A3C0000}"/>
    <cellStyle name="Millares 8 7 4 2" xfId="16550" xr:uid="{00000000-0005-0000-0000-00004B3C0000}"/>
    <cellStyle name="Millares 8 7 4 2 2" xfId="34055" xr:uid="{0416CF01-F2CF-4998-8D3E-2288FABA16B3}"/>
    <cellStyle name="Millares 8 7 4 3" xfId="25303" xr:uid="{D86D71AC-0D3C-4166-9F57-56F9E36012FA}"/>
    <cellStyle name="Millares 8 7 5" xfId="12174" xr:uid="{00000000-0005-0000-0000-00004C3C0000}"/>
    <cellStyle name="Millares 8 7 5 2" xfId="29679" xr:uid="{1C4B232D-3D10-47B5-A995-3A0504460BDC}"/>
    <cellStyle name="Millares 8 7 6" xfId="20927" xr:uid="{E64400EC-34D0-404C-9136-88D9316B9971}"/>
    <cellStyle name="Millares 8 8" xfId="3966" xr:uid="{00000000-0005-0000-0000-00004D3C0000}"/>
    <cellStyle name="Millares 8 8 2" xfId="6155" xr:uid="{00000000-0005-0000-0000-00004E3C0000}"/>
    <cellStyle name="Millares 8 8 2 2" xfId="10532" xr:uid="{00000000-0005-0000-0000-00004F3C0000}"/>
    <cellStyle name="Millares 8 8 2 2 2" xfId="19285" xr:uid="{00000000-0005-0000-0000-0000503C0000}"/>
    <cellStyle name="Millares 8 8 2 2 2 2" xfId="36790" xr:uid="{5EEADEDB-2700-458C-B432-1051106D380A}"/>
    <cellStyle name="Millares 8 8 2 2 3" xfId="28038" xr:uid="{97AB7078-0B83-41EB-AD30-40B2F1375F73}"/>
    <cellStyle name="Millares 8 8 2 3" xfId="14909" xr:uid="{00000000-0005-0000-0000-0000513C0000}"/>
    <cellStyle name="Millares 8 8 2 3 2" xfId="32414" xr:uid="{2DAD5322-CEF2-4CF0-B6EA-82424E00C9CD}"/>
    <cellStyle name="Millares 8 8 2 4" xfId="23662" xr:uid="{4E312BDF-58E8-4719-B828-D9A5F0F723C2}"/>
    <cellStyle name="Millares 8 8 3" xfId="8344" xr:uid="{00000000-0005-0000-0000-0000523C0000}"/>
    <cellStyle name="Millares 8 8 3 2" xfId="17097" xr:uid="{00000000-0005-0000-0000-0000533C0000}"/>
    <cellStyle name="Millares 8 8 3 2 2" xfId="34602" xr:uid="{37203F6D-1652-41D8-B74D-9A8A33C8A895}"/>
    <cellStyle name="Millares 8 8 3 3" xfId="25850" xr:uid="{B9164301-2BD4-4283-82FE-EA440291EA00}"/>
    <cellStyle name="Millares 8 8 4" xfId="12721" xr:uid="{00000000-0005-0000-0000-0000543C0000}"/>
    <cellStyle name="Millares 8 8 4 2" xfId="30226" xr:uid="{61B80DBA-A73E-4E31-9762-918CD4F1429D}"/>
    <cellStyle name="Millares 8 8 5" xfId="21474" xr:uid="{49CF20C0-4A6D-4650-96F9-D64D51A8489F}"/>
    <cellStyle name="Millares 8 9" xfId="5061" xr:uid="{00000000-0005-0000-0000-0000553C0000}"/>
    <cellStyle name="Millares 8 9 2" xfId="9438" xr:uid="{00000000-0005-0000-0000-0000563C0000}"/>
    <cellStyle name="Millares 8 9 2 2" xfId="18191" xr:uid="{00000000-0005-0000-0000-0000573C0000}"/>
    <cellStyle name="Millares 8 9 2 2 2" xfId="35696" xr:uid="{BA35E1ED-84F2-48FC-A0A6-30DF7CDED243}"/>
    <cellStyle name="Millares 8 9 2 3" xfId="26944" xr:uid="{2C689C48-39C0-4360-8ED2-431229723B27}"/>
    <cellStyle name="Millares 8 9 3" xfId="13815" xr:uid="{00000000-0005-0000-0000-0000583C0000}"/>
    <cellStyle name="Millares 8 9 3 2" xfId="31320" xr:uid="{73BEDE84-811F-4914-822B-38574BC6636F}"/>
    <cellStyle name="Millares 8 9 4" xfId="22568" xr:uid="{CAAD5552-1F15-4F24-8DB1-077AF33AC89E}"/>
    <cellStyle name="Millares 9" xfId="244" xr:uid="{00000000-0005-0000-0000-0000593C0000}"/>
    <cellStyle name="Millares 9 10" xfId="7252" xr:uid="{00000000-0005-0000-0000-00005A3C0000}"/>
    <cellStyle name="Millares 9 10 2" xfId="16005" xr:uid="{00000000-0005-0000-0000-00005B3C0000}"/>
    <cellStyle name="Millares 9 10 2 2" xfId="33510" xr:uid="{DA7CAA90-ABCE-49F6-91BE-926D937B4D88}"/>
    <cellStyle name="Millares 9 10 3" xfId="24758" xr:uid="{6BEC11F5-7949-40A1-8F21-EEF040EFA272}"/>
    <cellStyle name="Millares 9 11" xfId="11629" xr:uid="{00000000-0005-0000-0000-00005C3C0000}"/>
    <cellStyle name="Millares 9 11 2" xfId="29134" xr:uid="{61F1A56A-90F0-412F-901A-F77CA83CDADB}"/>
    <cellStyle name="Millares 9 12" xfId="20382" xr:uid="{B8CF95AD-826C-4AC3-9049-022CFD9C9BF4}"/>
    <cellStyle name="Millares 9 2" xfId="245" xr:uid="{00000000-0005-0000-0000-00005D3C0000}"/>
    <cellStyle name="Millares 9 2 10" xfId="11630" xr:uid="{00000000-0005-0000-0000-00005E3C0000}"/>
    <cellStyle name="Millares 9 2 10 2" xfId="29135" xr:uid="{095902E3-ECF3-4091-B7CD-7005678FBE09}"/>
    <cellStyle name="Millares 9 2 11" xfId="20383" xr:uid="{31299C11-04DF-4D1A-ADF9-A3F0812DC246}"/>
    <cellStyle name="Millares 9 2 2" xfId="2969" xr:uid="{00000000-0005-0000-0000-00005F3C0000}"/>
    <cellStyle name="Millares 9 2 2 2" xfId="3081" xr:uid="{00000000-0005-0000-0000-0000603C0000}"/>
    <cellStyle name="Millares 9 2 2 2 2" xfId="3357" xr:uid="{00000000-0005-0000-0000-0000613C0000}"/>
    <cellStyle name="Millares 9 2 2 2 2 2" xfId="3910" xr:uid="{00000000-0005-0000-0000-0000623C0000}"/>
    <cellStyle name="Millares 9 2 2 2 2 2 2" xfId="5006" xr:uid="{00000000-0005-0000-0000-0000633C0000}"/>
    <cellStyle name="Millares 9 2 2 2 2 2 2 2" xfId="7195" xr:uid="{00000000-0005-0000-0000-0000643C0000}"/>
    <cellStyle name="Millares 9 2 2 2 2 2 2 2 2" xfId="11572" xr:uid="{00000000-0005-0000-0000-0000653C0000}"/>
    <cellStyle name="Millares 9 2 2 2 2 2 2 2 2 2" xfId="20325" xr:uid="{00000000-0005-0000-0000-0000663C0000}"/>
    <cellStyle name="Millares 9 2 2 2 2 2 2 2 2 2 2" xfId="37830" xr:uid="{E5F5B87E-F003-4B20-9A5E-590E659A7AAD}"/>
    <cellStyle name="Millares 9 2 2 2 2 2 2 2 2 3" xfId="29078" xr:uid="{507429CD-0F3D-4366-8CD1-861FD7915E62}"/>
    <cellStyle name="Millares 9 2 2 2 2 2 2 2 3" xfId="15949" xr:uid="{00000000-0005-0000-0000-0000673C0000}"/>
    <cellStyle name="Millares 9 2 2 2 2 2 2 2 3 2" xfId="33454" xr:uid="{461730ED-E4C8-4B8E-BE7F-07888C9FC7DB}"/>
    <cellStyle name="Millares 9 2 2 2 2 2 2 2 4" xfId="24702" xr:uid="{21BF1BFE-1BC1-4A56-846D-3DA46FAE0104}"/>
    <cellStyle name="Millares 9 2 2 2 2 2 2 3" xfId="9384" xr:uid="{00000000-0005-0000-0000-0000683C0000}"/>
    <cellStyle name="Millares 9 2 2 2 2 2 2 3 2" xfId="18137" xr:uid="{00000000-0005-0000-0000-0000693C0000}"/>
    <cellStyle name="Millares 9 2 2 2 2 2 2 3 2 2" xfId="35642" xr:uid="{17148946-C1FF-49C1-9372-F4B42AF90349}"/>
    <cellStyle name="Millares 9 2 2 2 2 2 2 3 3" xfId="26890" xr:uid="{0BE7FE0E-F24C-439D-8401-536D771A91FE}"/>
    <cellStyle name="Millares 9 2 2 2 2 2 2 4" xfId="13761" xr:uid="{00000000-0005-0000-0000-00006A3C0000}"/>
    <cellStyle name="Millares 9 2 2 2 2 2 2 4 2" xfId="31266" xr:uid="{4096E157-1744-43F4-88F8-CAACD5FA4766}"/>
    <cellStyle name="Millares 9 2 2 2 2 2 2 5" xfId="22514" xr:uid="{70B0EFB7-25BB-4857-8A35-D3669CA7DAA2}"/>
    <cellStyle name="Millares 9 2 2 2 2 2 3" xfId="6101" xr:uid="{00000000-0005-0000-0000-00006B3C0000}"/>
    <cellStyle name="Millares 9 2 2 2 2 2 3 2" xfId="10478" xr:uid="{00000000-0005-0000-0000-00006C3C0000}"/>
    <cellStyle name="Millares 9 2 2 2 2 2 3 2 2" xfId="19231" xr:uid="{00000000-0005-0000-0000-00006D3C0000}"/>
    <cellStyle name="Millares 9 2 2 2 2 2 3 2 2 2" xfId="36736" xr:uid="{6EAA8DAD-E227-4158-B689-F3E96C532BDD}"/>
    <cellStyle name="Millares 9 2 2 2 2 2 3 2 3" xfId="27984" xr:uid="{C93222CE-36E1-48BD-A8CD-5FC61AE8CF2D}"/>
    <cellStyle name="Millares 9 2 2 2 2 2 3 3" xfId="14855" xr:uid="{00000000-0005-0000-0000-00006E3C0000}"/>
    <cellStyle name="Millares 9 2 2 2 2 2 3 3 2" xfId="32360" xr:uid="{4608DFD1-267A-41F3-BA3C-4EC6F888ECF7}"/>
    <cellStyle name="Millares 9 2 2 2 2 2 3 4" xfId="23608" xr:uid="{40FD4C90-09B6-4C03-9DEC-724D3491AECF}"/>
    <cellStyle name="Millares 9 2 2 2 2 2 4" xfId="8290" xr:uid="{00000000-0005-0000-0000-00006F3C0000}"/>
    <cellStyle name="Millares 9 2 2 2 2 2 4 2" xfId="17043" xr:uid="{00000000-0005-0000-0000-0000703C0000}"/>
    <cellStyle name="Millares 9 2 2 2 2 2 4 2 2" xfId="34548" xr:uid="{551D63B8-F97A-41CA-8C56-5E3F82B32D4F}"/>
    <cellStyle name="Millares 9 2 2 2 2 2 4 3" xfId="25796" xr:uid="{D351A7E4-7E3C-4814-B860-D588D6704BE2}"/>
    <cellStyle name="Millares 9 2 2 2 2 2 5" xfId="12667" xr:uid="{00000000-0005-0000-0000-0000713C0000}"/>
    <cellStyle name="Millares 9 2 2 2 2 2 5 2" xfId="30172" xr:uid="{F9213BDA-959A-4B45-A65B-21AEC2C0ED7E}"/>
    <cellStyle name="Millares 9 2 2 2 2 2 6" xfId="21420" xr:uid="{ED64B3CC-B015-4091-A113-555D23870FF6}"/>
    <cellStyle name="Millares 9 2 2 2 2 3" xfId="4458" xr:uid="{00000000-0005-0000-0000-0000723C0000}"/>
    <cellStyle name="Millares 9 2 2 2 2 3 2" xfId="6647" xr:uid="{00000000-0005-0000-0000-0000733C0000}"/>
    <cellStyle name="Millares 9 2 2 2 2 3 2 2" xfId="11024" xr:uid="{00000000-0005-0000-0000-0000743C0000}"/>
    <cellStyle name="Millares 9 2 2 2 2 3 2 2 2" xfId="19777" xr:uid="{00000000-0005-0000-0000-0000753C0000}"/>
    <cellStyle name="Millares 9 2 2 2 2 3 2 2 2 2" xfId="37282" xr:uid="{25B3D0D9-ACCF-4F79-91EA-4E8096A43A85}"/>
    <cellStyle name="Millares 9 2 2 2 2 3 2 2 3" xfId="28530" xr:uid="{A887CC2D-8AD6-4EEF-B18C-74437A846ED6}"/>
    <cellStyle name="Millares 9 2 2 2 2 3 2 3" xfId="15401" xr:uid="{00000000-0005-0000-0000-0000763C0000}"/>
    <cellStyle name="Millares 9 2 2 2 2 3 2 3 2" xfId="32906" xr:uid="{E7264887-F42C-45CB-890F-89B8276F82AC}"/>
    <cellStyle name="Millares 9 2 2 2 2 3 2 4" xfId="24154" xr:uid="{E7BD35C7-5D58-40CC-9134-ECC7A3473572}"/>
    <cellStyle name="Millares 9 2 2 2 2 3 3" xfId="8836" xr:uid="{00000000-0005-0000-0000-0000773C0000}"/>
    <cellStyle name="Millares 9 2 2 2 2 3 3 2" xfId="17589" xr:uid="{00000000-0005-0000-0000-0000783C0000}"/>
    <cellStyle name="Millares 9 2 2 2 2 3 3 2 2" xfId="35094" xr:uid="{67CC65CF-12B2-4AFE-958E-B5905465A7D0}"/>
    <cellStyle name="Millares 9 2 2 2 2 3 3 3" xfId="26342" xr:uid="{243E20D2-BBE3-430F-85A0-59A674ED6524}"/>
    <cellStyle name="Millares 9 2 2 2 2 3 4" xfId="13213" xr:uid="{00000000-0005-0000-0000-0000793C0000}"/>
    <cellStyle name="Millares 9 2 2 2 2 3 4 2" xfId="30718" xr:uid="{C7E6F8EB-DFA1-4540-9881-CEDADB22A12B}"/>
    <cellStyle name="Millares 9 2 2 2 2 3 5" xfId="21966" xr:uid="{EE14C44F-D063-42B6-B36A-C9CBBDA08805}"/>
    <cellStyle name="Millares 9 2 2 2 2 4" xfId="5553" xr:uid="{00000000-0005-0000-0000-00007A3C0000}"/>
    <cellStyle name="Millares 9 2 2 2 2 4 2" xfId="9930" xr:uid="{00000000-0005-0000-0000-00007B3C0000}"/>
    <cellStyle name="Millares 9 2 2 2 2 4 2 2" xfId="18683" xr:uid="{00000000-0005-0000-0000-00007C3C0000}"/>
    <cellStyle name="Millares 9 2 2 2 2 4 2 2 2" xfId="36188" xr:uid="{2AAB8E2C-B5D3-417E-97C6-96691954B977}"/>
    <cellStyle name="Millares 9 2 2 2 2 4 2 3" xfId="27436" xr:uid="{3DDF158A-6A6F-484D-8F48-7E16BD2D38D0}"/>
    <cellStyle name="Millares 9 2 2 2 2 4 3" xfId="14307" xr:uid="{00000000-0005-0000-0000-00007D3C0000}"/>
    <cellStyle name="Millares 9 2 2 2 2 4 3 2" xfId="31812" xr:uid="{384A8804-A238-4F75-A688-8B8DAA40CEDB}"/>
    <cellStyle name="Millares 9 2 2 2 2 4 4" xfId="23060" xr:uid="{FFC4F7CB-22FA-4180-A1E9-F280C84B7C43}"/>
    <cellStyle name="Millares 9 2 2 2 2 5" xfId="7742" xr:uid="{00000000-0005-0000-0000-00007E3C0000}"/>
    <cellStyle name="Millares 9 2 2 2 2 5 2" xfId="16495" xr:uid="{00000000-0005-0000-0000-00007F3C0000}"/>
    <cellStyle name="Millares 9 2 2 2 2 5 2 2" xfId="34000" xr:uid="{28DC5B61-BD53-411B-9C6A-3440021CD93E}"/>
    <cellStyle name="Millares 9 2 2 2 2 5 3" xfId="25248" xr:uid="{EABC962F-D15A-4E25-8921-A00A04EA61CB}"/>
    <cellStyle name="Millares 9 2 2 2 2 6" xfId="12119" xr:uid="{00000000-0005-0000-0000-0000803C0000}"/>
    <cellStyle name="Millares 9 2 2 2 2 6 2" xfId="29624" xr:uid="{25302DBE-5BEB-4553-9A58-7C2117856202}"/>
    <cellStyle name="Millares 9 2 2 2 2 7" xfId="20872" xr:uid="{384382BF-842D-4E60-AC48-249C5635DBC5}"/>
    <cellStyle name="Millares 9 2 2 2 3" xfId="3636" xr:uid="{00000000-0005-0000-0000-0000813C0000}"/>
    <cellStyle name="Millares 9 2 2 2 3 2" xfId="4732" xr:uid="{00000000-0005-0000-0000-0000823C0000}"/>
    <cellStyle name="Millares 9 2 2 2 3 2 2" xfId="6921" xr:uid="{00000000-0005-0000-0000-0000833C0000}"/>
    <cellStyle name="Millares 9 2 2 2 3 2 2 2" xfId="11298" xr:uid="{00000000-0005-0000-0000-0000843C0000}"/>
    <cellStyle name="Millares 9 2 2 2 3 2 2 2 2" xfId="20051" xr:uid="{00000000-0005-0000-0000-0000853C0000}"/>
    <cellStyle name="Millares 9 2 2 2 3 2 2 2 2 2" xfId="37556" xr:uid="{2A80C00A-FEB0-4F6C-9E44-E2D2801BA304}"/>
    <cellStyle name="Millares 9 2 2 2 3 2 2 2 3" xfId="28804" xr:uid="{D527B867-713B-48DC-BE3A-02C062F03144}"/>
    <cellStyle name="Millares 9 2 2 2 3 2 2 3" xfId="15675" xr:uid="{00000000-0005-0000-0000-0000863C0000}"/>
    <cellStyle name="Millares 9 2 2 2 3 2 2 3 2" xfId="33180" xr:uid="{6EF76B25-E696-41EC-80D6-4D9C44011218}"/>
    <cellStyle name="Millares 9 2 2 2 3 2 2 4" xfId="24428" xr:uid="{D0548288-D921-43DF-A7B3-B5D22D7CE03E}"/>
    <cellStyle name="Millares 9 2 2 2 3 2 3" xfId="9110" xr:uid="{00000000-0005-0000-0000-0000873C0000}"/>
    <cellStyle name="Millares 9 2 2 2 3 2 3 2" xfId="17863" xr:uid="{00000000-0005-0000-0000-0000883C0000}"/>
    <cellStyle name="Millares 9 2 2 2 3 2 3 2 2" xfId="35368" xr:uid="{FDB7B3C9-E7F5-49B3-BB37-AC6843674DA2}"/>
    <cellStyle name="Millares 9 2 2 2 3 2 3 3" xfId="26616" xr:uid="{94A92900-7967-419F-BFA9-6285CF6C7606}"/>
    <cellStyle name="Millares 9 2 2 2 3 2 4" xfId="13487" xr:uid="{00000000-0005-0000-0000-0000893C0000}"/>
    <cellStyle name="Millares 9 2 2 2 3 2 4 2" xfId="30992" xr:uid="{C5EB6F5E-0AB2-4F78-961A-EE85AAE54B00}"/>
    <cellStyle name="Millares 9 2 2 2 3 2 5" xfId="22240" xr:uid="{F502BE20-B964-488B-B505-91D183DBC7ED}"/>
    <cellStyle name="Millares 9 2 2 2 3 3" xfId="5827" xr:uid="{00000000-0005-0000-0000-00008A3C0000}"/>
    <cellStyle name="Millares 9 2 2 2 3 3 2" xfId="10204" xr:uid="{00000000-0005-0000-0000-00008B3C0000}"/>
    <cellStyle name="Millares 9 2 2 2 3 3 2 2" xfId="18957" xr:uid="{00000000-0005-0000-0000-00008C3C0000}"/>
    <cellStyle name="Millares 9 2 2 2 3 3 2 2 2" xfId="36462" xr:uid="{75274686-A7D2-40C2-8265-22B45F7E1CFF}"/>
    <cellStyle name="Millares 9 2 2 2 3 3 2 3" xfId="27710" xr:uid="{8E3C1AD2-C3B9-4359-8011-9D972D359CAD}"/>
    <cellStyle name="Millares 9 2 2 2 3 3 3" xfId="14581" xr:uid="{00000000-0005-0000-0000-00008D3C0000}"/>
    <cellStyle name="Millares 9 2 2 2 3 3 3 2" xfId="32086" xr:uid="{D5A68E5A-6569-4713-89B5-F2E7EC70CED5}"/>
    <cellStyle name="Millares 9 2 2 2 3 3 4" xfId="23334" xr:uid="{AA913B41-2D7E-4C45-893E-670C94DF44C7}"/>
    <cellStyle name="Millares 9 2 2 2 3 4" xfId="8016" xr:uid="{00000000-0005-0000-0000-00008E3C0000}"/>
    <cellStyle name="Millares 9 2 2 2 3 4 2" xfId="16769" xr:uid="{00000000-0005-0000-0000-00008F3C0000}"/>
    <cellStyle name="Millares 9 2 2 2 3 4 2 2" xfId="34274" xr:uid="{58EFEECB-D7AD-43D8-92CE-61F0FB56AA78}"/>
    <cellStyle name="Millares 9 2 2 2 3 4 3" xfId="25522" xr:uid="{9E9164DC-C235-4DA3-B587-47F5E7ED4922}"/>
    <cellStyle name="Millares 9 2 2 2 3 5" xfId="12393" xr:uid="{00000000-0005-0000-0000-0000903C0000}"/>
    <cellStyle name="Millares 9 2 2 2 3 5 2" xfId="29898" xr:uid="{2A1AB3D9-1472-44C6-A232-64EF139D08F6}"/>
    <cellStyle name="Millares 9 2 2 2 3 6" xfId="21146" xr:uid="{11AB6B3B-A764-4C4F-8E16-93F30E1BF337}"/>
    <cellStyle name="Millares 9 2 2 2 4" xfId="4184" xr:uid="{00000000-0005-0000-0000-0000913C0000}"/>
    <cellStyle name="Millares 9 2 2 2 4 2" xfId="6373" xr:uid="{00000000-0005-0000-0000-0000923C0000}"/>
    <cellStyle name="Millares 9 2 2 2 4 2 2" xfId="10750" xr:uid="{00000000-0005-0000-0000-0000933C0000}"/>
    <cellStyle name="Millares 9 2 2 2 4 2 2 2" xfId="19503" xr:uid="{00000000-0005-0000-0000-0000943C0000}"/>
    <cellStyle name="Millares 9 2 2 2 4 2 2 2 2" xfId="37008" xr:uid="{225C8071-822C-4907-A138-E481715744AE}"/>
    <cellStyle name="Millares 9 2 2 2 4 2 2 3" xfId="28256" xr:uid="{E23E4D6B-9FD4-4186-AF35-56896ED0ED4E}"/>
    <cellStyle name="Millares 9 2 2 2 4 2 3" xfId="15127" xr:uid="{00000000-0005-0000-0000-0000953C0000}"/>
    <cellStyle name="Millares 9 2 2 2 4 2 3 2" xfId="32632" xr:uid="{527C15B4-48ED-4FF8-9D9C-26D360AE7CF5}"/>
    <cellStyle name="Millares 9 2 2 2 4 2 4" xfId="23880" xr:uid="{0E183213-B94E-417D-B5F3-FE8538CCA491}"/>
    <cellStyle name="Millares 9 2 2 2 4 3" xfId="8562" xr:uid="{00000000-0005-0000-0000-0000963C0000}"/>
    <cellStyle name="Millares 9 2 2 2 4 3 2" xfId="17315" xr:uid="{00000000-0005-0000-0000-0000973C0000}"/>
    <cellStyle name="Millares 9 2 2 2 4 3 2 2" xfId="34820" xr:uid="{6044141A-82F6-4309-80AE-04CC8B6D3D7B}"/>
    <cellStyle name="Millares 9 2 2 2 4 3 3" xfId="26068" xr:uid="{4E4B54D7-CAD1-4692-A1BA-EB28C326B6AB}"/>
    <cellStyle name="Millares 9 2 2 2 4 4" xfId="12939" xr:uid="{00000000-0005-0000-0000-0000983C0000}"/>
    <cellStyle name="Millares 9 2 2 2 4 4 2" xfId="30444" xr:uid="{46E17219-3115-4209-BF65-8B914D39E6D1}"/>
    <cellStyle name="Millares 9 2 2 2 4 5" xfId="21692" xr:uid="{83A14BAC-921A-473B-99F8-CC0B881FB074}"/>
    <cellStyle name="Millares 9 2 2 2 5" xfId="5279" xr:uid="{00000000-0005-0000-0000-0000993C0000}"/>
    <cellStyle name="Millares 9 2 2 2 5 2" xfId="9656" xr:uid="{00000000-0005-0000-0000-00009A3C0000}"/>
    <cellStyle name="Millares 9 2 2 2 5 2 2" xfId="18409" xr:uid="{00000000-0005-0000-0000-00009B3C0000}"/>
    <cellStyle name="Millares 9 2 2 2 5 2 2 2" xfId="35914" xr:uid="{84DCCDA4-E07E-42B6-A9C5-5F7FAC5D0C17}"/>
    <cellStyle name="Millares 9 2 2 2 5 2 3" xfId="27162" xr:uid="{656695FF-FCBF-4C93-9F51-A29BBCF71101}"/>
    <cellStyle name="Millares 9 2 2 2 5 3" xfId="14033" xr:uid="{00000000-0005-0000-0000-00009C3C0000}"/>
    <cellStyle name="Millares 9 2 2 2 5 3 2" xfId="31538" xr:uid="{EB982028-C69A-4C6C-A801-450222C7C408}"/>
    <cellStyle name="Millares 9 2 2 2 5 4" xfId="22786" xr:uid="{14C65D6F-5D4B-4CD7-82BA-79E413A044C5}"/>
    <cellStyle name="Millares 9 2 2 2 6" xfId="7468" xr:uid="{00000000-0005-0000-0000-00009D3C0000}"/>
    <cellStyle name="Millares 9 2 2 2 6 2" xfId="16221" xr:uid="{00000000-0005-0000-0000-00009E3C0000}"/>
    <cellStyle name="Millares 9 2 2 2 6 2 2" xfId="33726" xr:uid="{E15566CB-44A2-4189-8CCF-8055CB1DA9F0}"/>
    <cellStyle name="Millares 9 2 2 2 6 3" xfId="24974" xr:uid="{94F0797C-37A8-43CE-AB56-DD1DAB907F74}"/>
    <cellStyle name="Millares 9 2 2 2 7" xfId="11845" xr:uid="{00000000-0005-0000-0000-00009F3C0000}"/>
    <cellStyle name="Millares 9 2 2 2 7 2" xfId="29350" xr:uid="{5D8250A0-CB73-4434-8DD7-F27CC68A8F7E}"/>
    <cellStyle name="Millares 9 2 2 2 8" xfId="20598" xr:uid="{E5014D4A-9CCC-468A-BA02-91879B05B6C7}"/>
    <cellStyle name="Millares 9 2 2 3" xfId="3245" xr:uid="{00000000-0005-0000-0000-0000A03C0000}"/>
    <cellStyle name="Millares 9 2 2 3 2" xfId="3798" xr:uid="{00000000-0005-0000-0000-0000A13C0000}"/>
    <cellStyle name="Millares 9 2 2 3 2 2" xfId="4894" xr:uid="{00000000-0005-0000-0000-0000A23C0000}"/>
    <cellStyle name="Millares 9 2 2 3 2 2 2" xfId="7083" xr:uid="{00000000-0005-0000-0000-0000A33C0000}"/>
    <cellStyle name="Millares 9 2 2 3 2 2 2 2" xfId="11460" xr:uid="{00000000-0005-0000-0000-0000A43C0000}"/>
    <cellStyle name="Millares 9 2 2 3 2 2 2 2 2" xfId="20213" xr:uid="{00000000-0005-0000-0000-0000A53C0000}"/>
    <cellStyle name="Millares 9 2 2 3 2 2 2 2 2 2" xfId="37718" xr:uid="{334DFEC3-F5E5-42ED-AD56-278D4D20EEB5}"/>
    <cellStyle name="Millares 9 2 2 3 2 2 2 2 3" xfId="28966" xr:uid="{00FE5242-3134-4ECB-B136-63AAFE7204E7}"/>
    <cellStyle name="Millares 9 2 2 3 2 2 2 3" xfId="15837" xr:uid="{00000000-0005-0000-0000-0000A63C0000}"/>
    <cellStyle name="Millares 9 2 2 3 2 2 2 3 2" xfId="33342" xr:uid="{93309D30-4A30-40E3-900A-602847311317}"/>
    <cellStyle name="Millares 9 2 2 3 2 2 2 4" xfId="24590" xr:uid="{71C7FEA1-DCA6-4BA3-85CE-D8C4C058AAC7}"/>
    <cellStyle name="Millares 9 2 2 3 2 2 3" xfId="9272" xr:uid="{00000000-0005-0000-0000-0000A73C0000}"/>
    <cellStyle name="Millares 9 2 2 3 2 2 3 2" xfId="18025" xr:uid="{00000000-0005-0000-0000-0000A83C0000}"/>
    <cellStyle name="Millares 9 2 2 3 2 2 3 2 2" xfId="35530" xr:uid="{678760F8-B12B-4046-8775-5350B09EDBC1}"/>
    <cellStyle name="Millares 9 2 2 3 2 2 3 3" xfId="26778" xr:uid="{7D759646-A906-4817-85B4-857084DC02DA}"/>
    <cellStyle name="Millares 9 2 2 3 2 2 4" xfId="13649" xr:uid="{00000000-0005-0000-0000-0000A93C0000}"/>
    <cellStyle name="Millares 9 2 2 3 2 2 4 2" xfId="31154" xr:uid="{51812AD3-5AC2-4813-9AA8-FFF87E5AA46C}"/>
    <cellStyle name="Millares 9 2 2 3 2 2 5" xfId="22402" xr:uid="{EF03D8B5-A79F-441B-95C2-7782EDCB7AD6}"/>
    <cellStyle name="Millares 9 2 2 3 2 3" xfId="5989" xr:uid="{00000000-0005-0000-0000-0000AA3C0000}"/>
    <cellStyle name="Millares 9 2 2 3 2 3 2" xfId="10366" xr:uid="{00000000-0005-0000-0000-0000AB3C0000}"/>
    <cellStyle name="Millares 9 2 2 3 2 3 2 2" xfId="19119" xr:uid="{00000000-0005-0000-0000-0000AC3C0000}"/>
    <cellStyle name="Millares 9 2 2 3 2 3 2 2 2" xfId="36624" xr:uid="{DB8A83E6-4723-413D-900E-28D272559614}"/>
    <cellStyle name="Millares 9 2 2 3 2 3 2 3" xfId="27872" xr:uid="{F1DCCE88-CB34-482D-82A7-2F0E268E22ED}"/>
    <cellStyle name="Millares 9 2 2 3 2 3 3" xfId="14743" xr:uid="{00000000-0005-0000-0000-0000AD3C0000}"/>
    <cellStyle name="Millares 9 2 2 3 2 3 3 2" xfId="32248" xr:uid="{63B0D9C3-6365-4924-9AFC-4DBFE02958EE}"/>
    <cellStyle name="Millares 9 2 2 3 2 3 4" xfId="23496" xr:uid="{60D4B87A-4A20-4001-A2FB-41701DE62B2E}"/>
    <cellStyle name="Millares 9 2 2 3 2 4" xfId="8178" xr:uid="{00000000-0005-0000-0000-0000AE3C0000}"/>
    <cellStyle name="Millares 9 2 2 3 2 4 2" xfId="16931" xr:uid="{00000000-0005-0000-0000-0000AF3C0000}"/>
    <cellStyle name="Millares 9 2 2 3 2 4 2 2" xfId="34436" xr:uid="{8B8C78A6-DCD0-4246-AFB3-EF65E46B2ACE}"/>
    <cellStyle name="Millares 9 2 2 3 2 4 3" xfId="25684" xr:uid="{134CA02A-C00A-48E9-97C1-1A9CD8F334AE}"/>
    <cellStyle name="Millares 9 2 2 3 2 5" xfId="12555" xr:uid="{00000000-0005-0000-0000-0000B03C0000}"/>
    <cellStyle name="Millares 9 2 2 3 2 5 2" xfId="30060" xr:uid="{90D9A8E4-3803-4BB5-9EC2-0360E427AF64}"/>
    <cellStyle name="Millares 9 2 2 3 2 6" xfId="21308" xr:uid="{C3102467-A6DD-4156-BF79-1E28D849AC52}"/>
    <cellStyle name="Millares 9 2 2 3 3" xfId="4346" xr:uid="{00000000-0005-0000-0000-0000B13C0000}"/>
    <cellStyle name="Millares 9 2 2 3 3 2" xfId="6535" xr:uid="{00000000-0005-0000-0000-0000B23C0000}"/>
    <cellStyle name="Millares 9 2 2 3 3 2 2" xfId="10912" xr:uid="{00000000-0005-0000-0000-0000B33C0000}"/>
    <cellStyle name="Millares 9 2 2 3 3 2 2 2" xfId="19665" xr:uid="{00000000-0005-0000-0000-0000B43C0000}"/>
    <cellStyle name="Millares 9 2 2 3 3 2 2 2 2" xfId="37170" xr:uid="{96AF0216-E44E-4E6D-B408-F7EDC1D1B08E}"/>
    <cellStyle name="Millares 9 2 2 3 3 2 2 3" xfId="28418" xr:uid="{C52BEB7E-14BF-4971-8B19-1EFE3DBD883C}"/>
    <cellStyle name="Millares 9 2 2 3 3 2 3" xfId="15289" xr:uid="{00000000-0005-0000-0000-0000B53C0000}"/>
    <cellStyle name="Millares 9 2 2 3 3 2 3 2" xfId="32794" xr:uid="{C854BE84-F9B7-4C70-94B9-260B96D575A7}"/>
    <cellStyle name="Millares 9 2 2 3 3 2 4" xfId="24042" xr:uid="{8470F83B-C769-49C6-924B-5068041B0E34}"/>
    <cellStyle name="Millares 9 2 2 3 3 3" xfId="8724" xr:uid="{00000000-0005-0000-0000-0000B63C0000}"/>
    <cellStyle name="Millares 9 2 2 3 3 3 2" xfId="17477" xr:uid="{00000000-0005-0000-0000-0000B73C0000}"/>
    <cellStyle name="Millares 9 2 2 3 3 3 2 2" xfId="34982" xr:uid="{F6C696EC-B011-4D3D-AF2E-0CCA0E24EDB1}"/>
    <cellStyle name="Millares 9 2 2 3 3 3 3" xfId="26230" xr:uid="{83545881-1B2A-445C-9CAA-78C8E9AAD23B}"/>
    <cellStyle name="Millares 9 2 2 3 3 4" xfId="13101" xr:uid="{00000000-0005-0000-0000-0000B83C0000}"/>
    <cellStyle name="Millares 9 2 2 3 3 4 2" xfId="30606" xr:uid="{9B295301-0203-45E9-BF9D-7B998E15061B}"/>
    <cellStyle name="Millares 9 2 2 3 3 5" xfId="21854" xr:uid="{E2A3B26B-F4B5-42F0-92A6-9898E0F865E8}"/>
    <cellStyle name="Millares 9 2 2 3 4" xfId="5441" xr:uid="{00000000-0005-0000-0000-0000B93C0000}"/>
    <cellStyle name="Millares 9 2 2 3 4 2" xfId="9818" xr:uid="{00000000-0005-0000-0000-0000BA3C0000}"/>
    <cellStyle name="Millares 9 2 2 3 4 2 2" xfId="18571" xr:uid="{00000000-0005-0000-0000-0000BB3C0000}"/>
    <cellStyle name="Millares 9 2 2 3 4 2 2 2" xfId="36076" xr:uid="{1A3B60D9-B4D4-4C00-8C93-1C9E49EDBFC0}"/>
    <cellStyle name="Millares 9 2 2 3 4 2 3" xfId="27324" xr:uid="{40F7C386-6BFD-475A-A1DE-359C3FB381D7}"/>
    <cellStyle name="Millares 9 2 2 3 4 3" xfId="14195" xr:uid="{00000000-0005-0000-0000-0000BC3C0000}"/>
    <cellStyle name="Millares 9 2 2 3 4 3 2" xfId="31700" xr:uid="{A77C82B0-7A8F-40F1-A25B-DE0E1C6525D1}"/>
    <cellStyle name="Millares 9 2 2 3 4 4" xfId="22948" xr:uid="{5E960CE3-6F1B-4DD3-9828-FCB3711A1C3C}"/>
    <cellStyle name="Millares 9 2 2 3 5" xfId="7630" xr:uid="{00000000-0005-0000-0000-0000BD3C0000}"/>
    <cellStyle name="Millares 9 2 2 3 5 2" xfId="16383" xr:uid="{00000000-0005-0000-0000-0000BE3C0000}"/>
    <cellStyle name="Millares 9 2 2 3 5 2 2" xfId="33888" xr:uid="{4C7B7DA3-E5F4-456D-B592-1F990F158A19}"/>
    <cellStyle name="Millares 9 2 2 3 5 3" xfId="25136" xr:uid="{1D939232-7FC1-4402-8F72-257756274E4B}"/>
    <cellStyle name="Millares 9 2 2 3 6" xfId="12007" xr:uid="{00000000-0005-0000-0000-0000BF3C0000}"/>
    <cellStyle name="Millares 9 2 2 3 6 2" xfId="29512" xr:uid="{3576311F-38FE-4A93-8763-ACDCDB330C0F}"/>
    <cellStyle name="Millares 9 2 2 3 7" xfId="20760" xr:uid="{D82AB4B9-BB12-4118-9058-6D199AB15DFB}"/>
    <cellStyle name="Millares 9 2 2 4" xfId="3524" xr:uid="{00000000-0005-0000-0000-0000C03C0000}"/>
    <cellStyle name="Millares 9 2 2 4 2" xfId="4620" xr:uid="{00000000-0005-0000-0000-0000C13C0000}"/>
    <cellStyle name="Millares 9 2 2 4 2 2" xfId="6809" xr:uid="{00000000-0005-0000-0000-0000C23C0000}"/>
    <cellStyle name="Millares 9 2 2 4 2 2 2" xfId="11186" xr:uid="{00000000-0005-0000-0000-0000C33C0000}"/>
    <cellStyle name="Millares 9 2 2 4 2 2 2 2" xfId="19939" xr:uid="{00000000-0005-0000-0000-0000C43C0000}"/>
    <cellStyle name="Millares 9 2 2 4 2 2 2 2 2" xfId="37444" xr:uid="{27ABBA3F-C1B8-4646-903D-CA00B4F9F1E2}"/>
    <cellStyle name="Millares 9 2 2 4 2 2 2 3" xfId="28692" xr:uid="{208A33A2-338B-4EDB-B868-0F40863D4158}"/>
    <cellStyle name="Millares 9 2 2 4 2 2 3" xfId="15563" xr:uid="{00000000-0005-0000-0000-0000C53C0000}"/>
    <cellStyle name="Millares 9 2 2 4 2 2 3 2" xfId="33068" xr:uid="{A9381A26-80F9-4D66-979C-CEE0E4802C88}"/>
    <cellStyle name="Millares 9 2 2 4 2 2 4" xfId="24316" xr:uid="{15EDE980-4029-4B78-909C-E8787DF40E51}"/>
    <cellStyle name="Millares 9 2 2 4 2 3" xfId="8998" xr:uid="{00000000-0005-0000-0000-0000C63C0000}"/>
    <cellStyle name="Millares 9 2 2 4 2 3 2" xfId="17751" xr:uid="{00000000-0005-0000-0000-0000C73C0000}"/>
    <cellStyle name="Millares 9 2 2 4 2 3 2 2" xfId="35256" xr:uid="{7EC6A22D-F80B-4C63-A216-FA69E81D5F82}"/>
    <cellStyle name="Millares 9 2 2 4 2 3 3" xfId="26504" xr:uid="{C2A9BA88-6B4D-49BE-8AAE-C8C3879205CD}"/>
    <cellStyle name="Millares 9 2 2 4 2 4" xfId="13375" xr:uid="{00000000-0005-0000-0000-0000C83C0000}"/>
    <cellStyle name="Millares 9 2 2 4 2 4 2" xfId="30880" xr:uid="{E173BB75-053B-4B7D-B714-1678718F5523}"/>
    <cellStyle name="Millares 9 2 2 4 2 5" xfId="22128" xr:uid="{78D59800-2A63-4AEE-8CC5-7C13B3BF0018}"/>
    <cellStyle name="Millares 9 2 2 4 3" xfId="5715" xr:uid="{00000000-0005-0000-0000-0000C93C0000}"/>
    <cellStyle name="Millares 9 2 2 4 3 2" xfId="10092" xr:uid="{00000000-0005-0000-0000-0000CA3C0000}"/>
    <cellStyle name="Millares 9 2 2 4 3 2 2" xfId="18845" xr:uid="{00000000-0005-0000-0000-0000CB3C0000}"/>
    <cellStyle name="Millares 9 2 2 4 3 2 2 2" xfId="36350" xr:uid="{455B8CCA-225D-4656-8529-249F98CF610C}"/>
    <cellStyle name="Millares 9 2 2 4 3 2 3" xfId="27598" xr:uid="{84837B40-EE77-4772-BBBA-D0E9880B73A2}"/>
    <cellStyle name="Millares 9 2 2 4 3 3" xfId="14469" xr:uid="{00000000-0005-0000-0000-0000CC3C0000}"/>
    <cellStyle name="Millares 9 2 2 4 3 3 2" xfId="31974" xr:uid="{48C2C57F-29E9-463B-9F9F-4E39593B2834}"/>
    <cellStyle name="Millares 9 2 2 4 3 4" xfId="23222" xr:uid="{A1E81408-A90B-43B5-9285-29BBE66C871E}"/>
    <cellStyle name="Millares 9 2 2 4 4" xfId="7904" xr:uid="{00000000-0005-0000-0000-0000CD3C0000}"/>
    <cellStyle name="Millares 9 2 2 4 4 2" xfId="16657" xr:uid="{00000000-0005-0000-0000-0000CE3C0000}"/>
    <cellStyle name="Millares 9 2 2 4 4 2 2" xfId="34162" xr:uid="{47F1011C-AF88-4AC9-8FCE-C24B6C19EF87}"/>
    <cellStyle name="Millares 9 2 2 4 4 3" xfId="25410" xr:uid="{84DCA0DA-4E29-4254-8EC7-0B6A48E0A30F}"/>
    <cellStyle name="Millares 9 2 2 4 5" xfId="12281" xr:uid="{00000000-0005-0000-0000-0000CF3C0000}"/>
    <cellStyle name="Millares 9 2 2 4 5 2" xfId="29786" xr:uid="{9EEB2BCC-522B-4D4A-9292-D31BF3842B9F}"/>
    <cellStyle name="Millares 9 2 2 4 6" xfId="21034" xr:uid="{26DE6139-C8FC-4E10-91AF-C868127F6965}"/>
    <cellStyle name="Millares 9 2 2 5" xfId="4072" xr:uid="{00000000-0005-0000-0000-0000D03C0000}"/>
    <cellStyle name="Millares 9 2 2 5 2" xfId="6261" xr:uid="{00000000-0005-0000-0000-0000D13C0000}"/>
    <cellStyle name="Millares 9 2 2 5 2 2" xfId="10638" xr:uid="{00000000-0005-0000-0000-0000D23C0000}"/>
    <cellStyle name="Millares 9 2 2 5 2 2 2" xfId="19391" xr:uid="{00000000-0005-0000-0000-0000D33C0000}"/>
    <cellStyle name="Millares 9 2 2 5 2 2 2 2" xfId="36896" xr:uid="{C6AD557E-643F-4928-BF82-7B112BB667F7}"/>
    <cellStyle name="Millares 9 2 2 5 2 2 3" xfId="28144" xr:uid="{32EC9485-7194-45A2-9C87-6A83F7C19061}"/>
    <cellStyle name="Millares 9 2 2 5 2 3" xfId="15015" xr:uid="{00000000-0005-0000-0000-0000D43C0000}"/>
    <cellStyle name="Millares 9 2 2 5 2 3 2" xfId="32520" xr:uid="{8EBEAFDB-D2EC-4C75-98E6-F3824888E1AC}"/>
    <cellStyle name="Millares 9 2 2 5 2 4" xfId="23768" xr:uid="{D90267F2-B151-442D-A9AB-C36F732A9A27}"/>
    <cellStyle name="Millares 9 2 2 5 3" xfId="8450" xr:uid="{00000000-0005-0000-0000-0000D53C0000}"/>
    <cellStyle name="Millares 9 2 2 5 3 2" xfId="17203" xr:uid="{00000000-0005-0000-0000-0000D63C0000}"/>
    <cellStyle name="Millares 9 2 2 5 3 2 2" xfId="34708" xr:uid="{77DF08A8-F670-4992-B811-D26D5C684A64}"/>
    <cellStyle name="Millares 9 2 2 5 3 3" xfId="25956" xr:uid="{B23D88A6-E026-4D54-8DF5-EB5CF265FB4A}"/>
    <cellStyle name="Millares 9 2 2 5 4" xfId="12827" xr:uid="{00000000-0005-0000-0000-0000D73C0000}"/>
    <cellStyle name="Millares 9 2 2 5 4 2" xfId="30332" xr:uid="{6855743F-163E-4884-A6E5-3EA2AF409EB0}"/>
    <cellStyle name="Millares 9 2 2 5 5" xfId="21580" xr:uid="{F628E37E-ADE7-4DF4-A15C-FB31370FC450}"/>
    <cellStyle name="Millares 9 2 2 6" xfId="5167" xr:uid="{00000000-0005-0000-0000-0000D83C0000}"/>
    <cellStyle name="Millares 9 2 2 6 2" xfId="9544" xr:uid="{00000000-0005-0000-0000-0000D93C0000}"/>
    <cellStyle name="Millares 9 2 2 6 2 2" xfId="18297" xr:uid="{00000000-0005-0000-0000-0000DA3C0000}"/>
    <cellStyle name="Millares 9 2 2 6 2 2 2" xfId="35802" xr:uid="{0F1B6A86-699C-4CB0-B35A-AF00F3E465BF}"/>
    <cellStyle name="Millares 9 2 2 6 2 3" xfId="27050" xr:uid="{5AAA3439-6E7A-4BF4-A74C-8DF6B160F188}"/>
    <cellStyle name="Millares 9 2 2 6 3" xfId="13921" xr:uid="{00000000-0005-0000-0000-0000DB3C0000}"/>
    <cellStyle name="Millares 9 2 2 6 3 2" xfId="31426" xr:uid="{0862C8EA-BBA4-4909-BC4A-28F37B3CEE5E}"/>
    <cellStyle name="Millares 9 2 2 6 4" xfId="22674" xr:uid="{CF88AE82-CDA5-4F17-A7AD-439E28D9A4A0}"/>
    <cellStyle name="Millares 9 2 2 7" xfId="7356" xr:uid="{00000000-0005-0000-0000-0000DC3C0000}"/>
    <cellStyle name="Millares 9 2 2 7 2" xfId="16109" xr:uid="{00000000-0005-0000-0000-0000DD3C0000}"/>
    <cellStyle name="Millares 9 2 2 7 2 2" xfId="33614" xr:uid="{97C3F07D-393A-4601-887F-6957E62BF419}"/>
    <cellStyle name="Millares 9 2 2 7 3" xfId="24862" xr:uid="{E6069680-E5D9-4169-82B9-658C022D3BE4}"/>
    <cellStyle name="Millares 9 2 2 8" xfId="11733" xr:uid="{00000000-0005-0000-0000-0000DE3C0000}"/>
    <cellStyle name="Millares 9 2 2 8 2" xfId="29238" xr:uid="{9D36AD64-7A73-4FE6-9DC3-0FEFFB3C114C}"/>
    <cellStyle name="Millares 9 2 2 9" xfId="20486" xr:uid="{62AC6B29-56F1-47A0-81A7-942972CA167D}"/>
    <cellStyle name="Millares 9 2 3" xfId="3024" xr:uid="{00000000-0005-0000-0000-0000DF3C0000}"/>
    <cellStyle name="Millares 9 2 3 2" xfId="3300" xr:uid="{00000000-0005-0000-0000-0000E03C0000}"/>
    <cellStyle name="Millares 9 2 3 2 2" xfId="3853" xr:uid="{00000000-0005-0000-0000-0000E13C0000}"/>
    <cellStyle name="Millares 9 2 3 2 2 2" xfId="4949" xr:uid="{00000000-0005-0000-0000-0000E23C0000}"/>
    <cellStyle name="Millares 9 2 3 2 2 2 2" xfId="7138" xr:uid="{00000000-0005-0000-0000-0000E33C0000}"/>
    <cellStyle name="Millares 9 2 3 2 2 2 2 2" xfId="11515" xr:uid="{00000000-0005-0000-0000-0000E43C0000}"/>
    <cellStyle name="Millares 9 2 3 2 2 2 2 2 2" xfId="20268" xr:uid="{00000000-0005-0000-0000-0000E53C0000}"/>
    <cellStyle name="Millares 9 2 3 2 2 2 2 2 2 2" xfId="37773" xr:uid="{9E7AA446-7394-44A5-9104-11DF156A9A9D}"/>
    <cellStyle name="Millares 9 2 3 2 2 2 2 2 3" xfId="29021" xr:uid="{0156769F-882F-491D-8F61-083CE2F34544}"/>
    <cellStyle name="Millares 9 2 3 2 2 2 2 3" xfId="15892" xr:uid="{00000000-0005-0000-0000-0000E63C0000}"/>
    <cellStyle name="Millares 9 2 3 2 2 2 2 3 2" xfId="33397" xr:uid="{8AAB599E-1F78-4266-A1E2-D06C5F7481A2}"/>
    <cellStyle name="Millares 9 2 3 2 2 2 2 4" xfId="24645" xr:uid="{3E78C342-2115-42B8-92AF-B4F4E793A984}"/>
    <cellStyle name="Millares 9 2 3 2 2 2 3" xfId="9327" xr:uid="{00000000-0005-0000-0000-0000E73C0000}"/>
    <cellStyle name="Millares 9 2 3 2 2 2 3 2" xfId="18080" xr:uid="{00000000-0005-0000-0000-0000E83C0000}"/>
    <cellStyle name="Millares 9 2 3 2 2 2 3 2 2" xfId="35585" xr:uid="{4CF5635B-48BA-4860-9ED0-A6EE5238789A}"/>
    <cellStyle name="Millares 9 2 3 2 2 2 3 3" xfId="26833" xr:uid="{4D8B1BDC-00B6-4750-A2E1-CE5D945244B2}"/>
    <cellStyle name="Millares 9 2 3 2 2 2 4" xfId="13704" xr:uid="{00000000-0005-0000-0000-0000E93C0000}"/>
    <cellStyle name="Millares 9 2 3 2 2 2 4 2" xfId="31209" xr:uid="{67DBCA03-1EAF-4367-8F1E-44712BF95B45}"/>
    <cellStyle name="Millares 9 2 3 2 2 2 5" xfId="22457" xr:uid="{79179EC5-D429-4475-B933-DE736C0BF009}"/>
    <cellStyle name="Millares 9 2 3 2 2 3" xfId="6044" xr:uid="{00000000-0005-0000-0000-0000EA3C0000}"/>
    <cellStyle name="Millares 9 2 3 2 2 3 2" xfId="10421" xr:uid="{00000000-0005-0000-0000-0000EB3C0000}"/>
    <cellStyle name="Millares 9 2 3 2 2 3 2 2" xfId="19174" xr:uid="{00000000-0005-0000-0000-0000EC3C0000}"/>
    <cellStyle name="Millares 9 2 3 2 2 3 2 2 2" xfId="36679" xr:uid="{CF8812C1-9E60-4682-9092-E3C839647963}"/>
    <cellStyle name="Millares 9 2 3 2 2 3 2 3" xfId="27927" xr:uid="{FF28A3AB-8D93-4A8E-B995-625692F58451}"/>
    <cellStyle name="Millares 9 2 3 2 2 3 3" xfId="14798" xr:uid="{00000000-0005-0000-0000-0000ED3C0000}"/>
    <cellStyle name="Millares 9 2 3 2 2 3 3 2" xfId="32303" xr:uid="{3FA62B6B-CB26-4A35-AD93-E91234737F2D}"/>
    <cellStyle name="Millares 9 2 3 2 2 3 4" xfId="23551" xr:uid="{01A8251B-1A93-4086-9565-E59EC3A1D5F3}"/>
    <cellStyle name="Millares 9 2 3 2 2 4" xfId="8233" xr:uid="{00000000-0005-0000-0000-0000EE3C0000}"/>
    <cellStyle name="Millares 9 2 3 2 2 4 2" xfId="16986" xr:uid="{00000000-0005-0000-0000-0000EF3C0000}"/>
    <cellStyle name="Millares 9 2 3 2 2 4 2 2" xfId="34491" xr:uid="{9A487B77-ECA7-405D-907F-98FA2C5244AF}"/>
    <cellStyle name="Millares 9 2 3 2 2 4 3" xfId="25739" xr:uid="{54E00FC0-1394-4411-AAF7-10A1C6B0398E}"/>
    <cellStyle name="Millares 9 2 3 2 2 5" xfId="12610" xr:uid="{00000000-0005-0000-0000-0000F03C0000}"/>
    <cellStyle name="Millares 9 2 3 2 2 5 2" xfId="30115" xr:uid="{E0189EC2-EA50-4682-BD78-7DEB9E0BD373}"/>
    <cellStyle name="Millares 9 2 3 2 2 6" xfId="21363" xr:uid="{9A5B343D-C96D-42FE-9EC6-BD9B98EF0464}"/>
    <cellStyle name="Millares 9 2 3 2 3" xfId="4401" xr:uid="{00000000-0005-0000-0000-0000F13C0000}"/>
    <cellStyle name="Millares 9 2 3 2 3 2" xfId="6590" xr:uid="{00000000-0005-0000-0000-0000F23C0000}"/>
    <cellStyle name="Millares 9 2 3 2 3 2 2" xfId="10967" xr:uid="{00000000-0005-0000-0000-0000F33C0000}"/>
    <cellStyle name="Millares 9 2 3 2 3 2 2 2" xfId="19720" xr:uid="{00000000-0005-0000-0000-0000F43C0000}"/>
    <cellStyle name="Millares 9 2 3 2 3 2 2 2 2" xfId="37225" xr:uid="{E3D30036-E838-4C11-A026-0858CFB5B7B6}"/>
    <cellStyle name="Millares 9 2 3 2 3 2 2 3" xfId="28473" xr:uid="{AF61554B-A590-45C4-B446-EEBC1C4EB343}"/>
    <cellStyle name="Millares 9 2 3 2 3 2 3" xfId="15344" xr:uid="{00000000-0005-0000-0000-0000F53C0000}"/>
    <cellStyle name="Millares 9 2 3 2 3 2 3 2" xfId="32849" xr:uid="{1EC50DA2-14E1-46E0-A4E9-A7051F09EF4D}"/>
    <cellStyle name="Millares 9 2 3 2 3 2 4" xfId="24097" xr:uid="{EBD05B78-15D0-45FE-9E7F-D00ECFD86477}"/>
    <cellStyle name="Millares 9 2 3 2 3 3" xfId="8779" xr:uid="{00000000-0005-0000-0000-0000F63C0000}"/>
    <cellStyle name="Millares 9 2 3 2 3 3 2" xfId="17532" xr:uid="{00000000-0005-0000-0000-0000F73C0000}"/>
    <cellStyle name="Millares 9 2 3 2 3 3 2 2" xfId="35037" xr:uid="{38D5B2E2-CA47-40B8-8BDB-160596292495}"/>
    <cellStyle name="Millares 9 2 3 2 3 3 3" xfId="26285" xr:uid="{0CA89FFA-190D-430E-BAB7-411BE1307A9B}"/>
    <cellStyle name="Millares 9 2 3 2 3 4" xfId="13156" xr:uid="{00000000-0005-0000-0000-0000F83C0000}"/>
    <cellStyle name="Millares 9 2 3 2 3 4 2" xfId="30661" xr:uid="{31BF347B-CC8E-4CFB-BA07-FF6BC331EE5E}"/>
    <cellStyle name="Millares 9 2 3 2 3 5" xfId="21909" xr:uid="{469D00F3-36F7-472B-875D-027A4F6AC66E}"/>
    <cellStyle name="Millares 9 2 3 2 4" xfId="5496" xr:uid="{00000000-0005-0000-0000-0000F93C0000}"/>
    <cellStyle name="Millares 9 2 3 2 4 2" xfId="9873" xr:uid="{00000000-0005-0000-0000-0000FA3C0000}"/>
    <cellStyle name="Millares 9 2 3 2 4 2 2" xfId="18626" xr:uid="{00000000-0005-0000-0000-0000FB3C0000}"/>
    <cellStyle name="Millares 9 2 3 2 4 2 2 2" xfId="36131" xr:uid="{CA7FB4F8-69BE-4D22-AD9A-AECDA0819613}"/>
    <cellStyle name="Millares 9 2 3 2 4 2 3" xfId="27379" xr:uid="{A16561FB-A20E-4A94-895D-0EC8B52FF1F7}"/>
    <cellStyle name="Millares 9 2 3 2 4 3" xfId="14250" xr:uid="{00000000-0005-0000-0000-0000FC3C0000}"/>
    <cellStyle name="Millares 9 2 3 2 4 3 2" xfId="31755" xr:uid="{C981355E-84B0-4E5F-86C5-AE0B94231981}"/>
    <cellStyle name="Millares 9 2 3 2 4 4" xfId="23003" xr:uid="{9BCD751E-278F-4127-94AB-093ABDA3FA67}"/>
    <cellStyle name="Millares 9 2 3 2 5" xfId="7685" xr:uid="{00000000-0005-0000-0000-0000FD3C0000}"/>
    <cellStyle name="Millares 9 2 3 2 5 2" xfId="16438" xr:uid="{00000000-0005-0000-0000-0000FE3C0000}"/>
    <cellStyle name="Millares 9 2 3 2 5 2 2" xfId="33943" xr:uid="{1C369472-AD15-4412-8C17-9B46EC345ADF}"/>
    <cellStyle name="Millares 9 2 3 2 5 3" xfId="25191" xr:uid="{41469D38-D637-4F58-8339-C7F769F02709}"/>
    <cellStyle name="Millares 9 2 3 2 6" xfId="12062" xr:uid="{00000000-0005-0000-0000-0000FF3C0000}"/>
    <cellStyle name="Millares 9 2 3 2 6 2" xfId="29567" xr:uid="{C018C354-A9B8-4E00-B7AD-04D263896D2F}"/>
    <cellStyle name="Millares 9 2 3 2 7" xfId="20815" xr:uid="{CE80615C-495A-476F-A059-922978D07791}"/>
    <cellStyle name="Millares 9 2 3 3" xfId="3579" xr:uid="{00000000-0005-0000-0000-0000003D0000}"/>
    <cellStyle name="Millares 9 2 3 3 2" xfId="4675" xr:uid="{00000000-0005-0000-0000-0000013D0000}"/>
    <cellStyle name="Millares 9 2 3 3 2 2" xfId="6864" xr:uid="{00000000-0005-0000-0000-0000023D0000}"/>
    <cellStyle name="Millares 9 2 3 3 2 2 2" xfId="11241" xr:uid="{00000000-0005-0000-0000-0000033D0000}"/>
    <cellStyle name="Millares 9 2 3 3 2 2 2 2" xfId="19994" xr:uid="{00000000-0005-0000-0000-0000043D0000}"/>
    <cellStyle name="Millares 9 2 3 3 2 2 2 2 2" xfId="37499" xr:uid="{09ACF6F2-4514-4D74-9482-BFCFAA4C95F3}"/>
    <cellStyle name="Millares 9 2 3 3 2 2 2 3" xfId="28747" xr:uid="{207FD4FA-7241-451B-9439-64AE9D6D3500}"/>
    <cellStyle name="Millares 9 2 3 3 2 2 3" xfId="15618" xr:uid="{00000000-0005-0000-0000-0000053D0000}"/>
    <cellStyle name="Millares 9 2 3 3 2 2 3 2" xfId="33123" xr:uid="{CDEE4607-0856-40CA-A672-D27938100273}"/>
    <cellStyle name="Millares 9 2 3 3 2 2 4" xfId="24371" xr:uid="{352BDFC2-56E6-401F-84A7-681CA2B9FB36}"/>
    <cellStyle name="Millares 9 2 3 3 2 3" xfId="9053" xr:uid="{00000000-0005-0000-0000-0000063D0000}"/>
    <cellStyle name="Millares 9 2 3 3 2 3 2" xfId="17806" xr:uid="{00000000-0005-0000-0000-0000073D0000}"/>
    <cellStyle name="Millares 9 2 3 3 2 3 2 2" xfId="35311" xr:uid="{151E1BFA-FD0A-42CA-8D2E-1C0A8337B4AF}"/>
    <cellStyle name="Millares 9 2 3 3 2 3 3" xfId="26559" xr:uid="{14C8827F-DEB5-48B3-B6CD-DB5FB99C3A58}"/>
    <cellStyle name="Millares 9 2 3 3 2 4" xfId="13430" xr:uid="{00000000-0005-0000-0000-0000083D0000}"/>
    <cellStyle name="Millares 9 2 3 3 2 4 2" xfId="30935" xr:uid="{87548A97-BEF1-477D-BADB-5575C9F5B4D2}"/>
    <cellStyle name="Millares 9 2 3 3 2 5" xfId="22183" xr:uid="{298610A4-6E67-4052-8990-FC28130587CB}"/>
    <cellStyle name="Millares 9 2 3 3 3" xfId="5770" xr:uid="{00000000-0005-0000-0000-0000093D0000}"/>
    <cellStyle name="Millares 9 2 3 3 3 2" xfId="10147" xr:uid="{00000000-0005-0000-0000-00000A3D0000}"/>
    <cellStyle name="Millares 9 2 3 3 3 2 2" xfId="18900" xr:uid="{00000000-0005-0000-0000-00000B3D0000}"/>
    <cellStyle name="Millares 9 2 3 3 3 2 2 2" xfId="36405" xr:uid="{65B423F2-D02D-4F21-8614-AB69569F3D55}"/>
    <cellStyle name="Millares 9 2 3 3 3 2 3" xfId="27653" xr:uid="{BA9B1297-0F29-4EC2-A75B-FBE6B754ACBF}"/>
    <cellStyle name="Millares 9 2 3 3 3 3" xfId="14524" xr:uid="{00000000-0005-0000-0000-00000C3D0000}"/>
    <cellStyle name="Millares 9 2 3 3 3 3 2" xfId="32029" xr:uid="{9721835F-98A8-43CF-B8CB-951440F11F89}"/>
    <cellStyle name="Millares 9 2 3 3 3 4" xfId="23277" xr:uid="{EEAE2BEA-A6BF-43F9-A03D-55FD79DE5659}"/>
    <cellStyle name="Millares 9 2 3 3 4" xfId="7959" xr:uid="{00000000-0005-0000-0000-00000D3D0000}"/>
    <cellStyle name="Millares 9 2 3 3 4 2" xfId="16712" xr:uid="{00000000-0005-0000-0000-00000E3D0000}"/>
    <cellStyle name="Millares 9 2 3 3 4 2 2" xfId="34217" xr:uid="{4C937295-E51B-4055-89CD-7852A213E6F0}"/>
    <cellStyle name="Millares 9 2 3 3 4 3" xfId="25465" xr:uid="{288D9323-509D-475D-A797-2CC7E68C8CE3}"/>
    <cellStyle name="Millares 9 2 3 3 5" xfId="12336" xr:uid="{00000000-0005-0000-0000-00000F3D0000}"/>
    <cellStyle name="Millares 9 2 3 3 5 2" xfId="29841" xr:uid="{954DDEE2-BBA0-4E12-93BF-589B98042E62}"/>
    <cellStyle name="Millares 9 2 3 3 6" xfId="21089" xr:uid="{E69FE6F7-CD33-40D3-BE61-B086586EFC68}"/>
    <cellStyle name="Millares 9 2 3 4" xfId="4127" xr:uid="{00000000-0005-0000-0000-0000103D0000}"/>
    <cellStyle name="Millares 9 2 3 4 2" xfId="6316" xr:uid="{00000000-0005-0000-0000-0000113D0000}"/>
    <cellStyle name="Millares 9 2 3 4 2 2" xfId="10693" xr:uid="{00000000-0005-0000-0000-0000123D0000}"/>
    <cellStyle name="Millares 9 2 3 4 2 2 2" xfId="19446" xr:uid="{00000000-0005-0000-0000-0000133D0000}"/>
    <cellStyle name="Millares 9 2 3 4 2 2 2 2" xfId="36951" xr:uid="{CB71D5C4-3438-4693-89BC-5AAD914EF082}"/>
    <cellStyle name="Millares 9 2 3 4 2 2 3" xfId="28199" xr:uid="{025D09A0-ABB5-43EA-A4D0-F495432BAB64}"/>
    <cellStyle name="Millares 9 2 3 4 2 3" xfId="15070" xr:uid="{00000000-0005-0000-0000-0000143D0000}"/>
    <cellStyle name="Millares 9 2 3 4 2 3 2" xfId="32575" xr:uid="{D0C6DCD6-AA43-4706-8C30-AF7CB886A08C}"/>
    <cellStyle name="Millares 9 2 3 4 2 4" xfId="23823" xr:uid="{C6E556D9-40A3-4831-8E0A-52DD63B4E6FE}"/>
    <cellStyle name="Millares 9 2 3 4 3" xfId="8505" xr:uid="{00000000-0005-0000-0000-0000153D0000}"/>
    <cellStyle name="Millares 9 2 3 4 3 2" xfId="17258" xr:uid="{00000000-0005-0000-0000-0000163D0000}"/>
    <cellStyle name="Millares 9 2 3 4 3 2 2" xfId="34763" xr:uid="{564E1516-8119-40B2-9811-C8ED168595B2}"/>
    <cellStyle name="Millares 9 2 3 4 3 3" xfId="26011" xr:uid="{BFBD167C-1C17-47FF-860D-6EA6C74711EB}"/>
    <cellStyle name="Millares 9 2 3 4 4" xfId="12882" xr:uid="{00000000-0005-0000-0000-0000173D0000}"/>
    <cellStyle name="Millares 9 2 3 4 4 2" xfId="30387" xr:uid="{DA6B1870-D1ED-42A4-A445-D0C50562860D}"/>
    <cellStyle name="Millares 9 2 3 4 5" xfId="21635" xr:uid="{A14440BF-6503-418A-9DA1-5CA8B8970332}"/>
    <cellStyle name="Millares 9 2 3 5" xfId="5222" xr:uid="{00000000-0005-0000-0000-0000183D0000}"/>
    <cellStyle name="Millares 9 2 3 5 2" xfId="9599" xr:uid="{00000000-0005-0000-0000-0000193D0000}"/>
    <cellStyle name="Millares 9 2 3 5 2 2" xfId="18352" xr:uid="{00000000-0005-0000-0000-00001A3D0000}"/>
    <cellStyle name="Millares 9 2 3 5 2 2 2" xfId="35857" xr:uid="{12667514-2ED7-4A8A-A230-2C6FCD5CE429}"/>
    <cellStyle name="Millares 9 2 3 5 2 3" xfId="27105" xr:uid="{A9FFEDFE-A66B-4474-BE5B-FE62FA9920AF}"/>
    <cellStyle name="Millares 9 2 3 5 3" xfId="13976" xr:uid="{00000000-0005-0000-0000-00001B3D0000}"/>
    <cellStyle name="Millares 9 2 3 5 3 2" xfId="31481" xr:uid="{DA25E48D-E895-49EA-9BDE-EA189C4CDD8F}"/>
    <cellStyle name="Millares 9 2 3 5 4" xfId="22729" xr:uid="{8E4166A4-FFAF-470B-A972-E659C5B74B27}"/>
    <cellStyle name="Millares 9 2 3 6" xfId="7411" xr:uid="{00000000-0005-0000-0000-00001C3D0000}"/>
    <cellStyle name="Millares 9 2 3 6 2" xfId="16164" xr:uid="{00000000-0005-0000-0000-00001D3D0000}"/>
    <cellStyle name="Millares 9 2 3 6 2 2" xfId="33669" xr:uid="{5F8F1A23-2376-4554-A804-9FC05C6E78FC}"/>
    <cellStyle name="Millares 9 2 3 6 3" xfId="24917" xr:uid="{A3F6ADB9-1B42-4FBF-A6DA-5EC15083B991}"/>
    <cellStyle name="Millares 9 2 3 7" xfId="11788" xr:uid="{00000000-0005-0000-0000-00001E3D0000}"/>
    <cellStyle name="Millares 9 2 3 7 2" xfId="29293" xr:uid="{DFDB2D6B-C4C4-49F9-AC35-5327BA0B609A}"/>
    <cellStyle name="Millares 9 2 3 8" xfId="20541" xr:uid="{F82C3954-EC9A-4B31-9B0C-6A9E0B8ECC41}"/>
    <cellStyle name="Millares 9 2 4" xfId="2911" xr:uid="{00000000-0005-0000-0000-00001F3D0000}"/>
    <cellStyle name="Millares 9 2 4 2" xfId="3190" xr:uid="{00000000-0005-0000-0000-0000203D0000}"/>
    <cellStyle name="Millares 9 2 4 2 2" xfId="3743" xr:uid="{00000000-0005-0000-0000-0000213D0000}"/>
    <cellStyle name="Millares 9 2 4 2 2 2" xfId="4839" xr:uid="{00000000-0005-0000-0000-0000223D0000}"/>
    <cellStyle name="Millares 9 2 4 2 2 2 2" xfId="7028" xr:uid="{00000000-0005-0000-0000-0000233D0000}"/>
    <cellStyle name="Millares 9 2 4 2 2 2 2 2" xfId="11405" xr:uid="{00000000-0005-0000-0000-0000243D0000}"/>
    <cellStyle name="Millares 9 2 4 2 2 2 2 2 2" xfId="20158" xr:uid="{00000000-0005-0000-0000-0000253D0000}"/>
    <cellStyle name="Millares 9 2 4 2 2 2 2 2 2 2" xfId="37663" xr:uid="{4B8D4B36-7A83-4111-821C-DD15F1EFCABF}"/>
    <cellStyle name="Millares 9 2 4 2 2 2 2 2 3" xfId="28911" xr:uid="{6F1734C1-3F5A-4A09-A748-0C606E0A4B29}"/>
    <cellStyle name="Millares 9 2 4 2 2 2 2 3" xfId="15782" xr:uid="{00000000-0005-0000-0000-0000263D0000}"/>
    <cellStyle name="Millares 9 2 4 2 2 2 2 3 2" xfId="33287" xr:uid="{3F96B779-1765-40F6-A69D-B004C743CA11}"/>
    <cellStyle name="Millares 9 2 4 2 2 2 2 4" xfId="24535" xr:uid="{7071CC82-4799-4A31-B840-8F1268AF12F0}"/>
    <cellStyle name="Millares 9 2 4 2 2 2 3" xfId="9217" xr:uid="{00000000-0005-0000-0000-0000273D0000}"/>
    <cellStyle name="Millares 9 2 4 2 2 2 3 2" xfId="17970" xr:uid="{00000000-0005-0000-0000-0000283D0000}"/>
    <cellStyle name="Millares 9 2 4 2 2 2 3 2 2" xfId="35475" xr:uid="{EDCCA734-A605-4864-979C-EA183893EC9B}"/>
    <cellStyle name="Millares 9 2 4 2 2 2 3 3" xfId="26723" xr:uid="{E32B063F-62B4-4BFF-858F-794C70FF8D4C}"/>
    <cellStyle name="Millares 9 2 4 2 2 2 4" xfId="13594" xr:uid="{00000000-0005-0000-0000-0000293D0000}"/>
    <cellStyle name="Millares 9 2 4 2 2 2 4 2" xfId="31099" xr:uid="{E1F8EFE5-FFB6-4F59-82A7-3CFEEABDAF33}"/>
    <cellStyle name="Millares 9 2 4 2 2 2 5" xfId="22347" xr:uid="{7FA7BD9D-EEAF-465B-803B-EB3FF5E6C76F}"/>
    <cellStyle name="Millares 9 2 4 2 2 3" xfId="5934" xr:uid="{00000000-0005-0000-0000-00002A3D0000}"/>
    <cellStyle name="Millares 9 2 4 2 2 3 2" xfId="10311" xr:uid="{00000000-0005-0000-0000-00002B3D0000}"/>
    <cellStyle name="Millares 9 2 4 2 2 3 2 2" xfId="19064" xr:uid="{00000000-0005-0000-0000-00002C3D0000}"/>
    <cellStyle name="Millares 9 2 4 2 2 3 2 2 2" xfId="36569" xr:uid="{A55B13DE-0F56-4166-922D-7F94F7A3DFD6}"/>
    <cellStyle name="Millares 9 2 4 2 2 3 2 3" xfId="27817" xr:uid="{31DC463A-907A-4674-AB8F-6AFC4DF7BC44}"/>
    <cellStyle name="Millares 9 2 4 2 2 3 3" xfId="14688" xr:uid="{00000000-0005-0000-0000-00002D3D0000}"/>
    <cellStyle name="Millares 9 2 4 2 2 3 3 2" xfId="32193" xr:uid="{1E945C72-D2C8-4DD8-A85B-4538EB0EC839}"/>
    <cellStyle name="Millares 9 2 4 2 2 3 4" xfId="23441" xr:uid="{AC487846-0A0A-49E4-A95B-D3763E1D7B90}"/>
    <cellStyle name="Millares 9 2 4 2 2 4" xfId="8123" xr:uid="{00000000-0005-0000-0000-00002E3D0000}"/>
    <cellStyle name="Millares 9 2 4 2 2 4 2" xfId="16876" xr:uid="{00000000-0005-0000-0000-00002F3D0000}"/>
    <cellStyle name="Millares 9 2 4 2 2 4 2 2" xfId="34381" xr:uid="{F803D47F-8AF6-479F-AB09-0F8C00F63BC5}"/>
    <cellStyle name="Millares 9 2 4 2 2 4 3" xfId="25629" xr:uid="{C5404BD0-38F3-4909-9A24-1E6426BAFF3D}"/>
    <cellStyle name="Millares 9 2 4 2 2 5" xfId="12500" xr:uid="{00000000-0005-0000-0000-0000303D0000}"/>
    <cellStyle name="Millares 9 2 4 2 2 5 2" xfId="30005" xr:uid="{42391F86-DDAB-4102-9819-9E7F11B164E7}"/>
    <cellStyle name="Millares 9 2 4 2 2 6" xfId="21253" xr:uid="{A7468501-6757-4B9E-B9FC-A763D7603317}"/>
    <cellStyle name="Millares 9 2 4 2 3" xfId="4291" xr:uid="{00000000-0005-0000-0000-0000313D0000}"/>
    <cellStyle name="Millares 9 2 4 2 3 2" xfId="6480" xr:uid="{00000000-0005-0000-0000-0000323D0000}"/>
    <cellStyle name="Millares 9 2 4 2 3 2 2" xfId="10857" xr:uid="{00000000-0005-0000-0000-0000333D0000}"/>
    <cellStyle name="Millares 9 2 4 2 3 2 2 2" xfId="19610" xr:uid="{00000000-0005-0000-0000-0000343D0000}"/>
    <cellStyle name="Millares 9 2 4 2 3 2 2 2 2" xfId="37115" xr:uid="{DD7CC72D-57E0-42A9-9925-97580B8516F4}"/>
    <cellStyle name="Millares 9 2 4 2 3 2 2 3" xfId="28363" xr:uid="{03DB93DD-4E97-458D-97B1-C55D3E2F66D9}"/>
    <cellStyle name="Millares 9 2 4 2 3 2 3" xfId="15234" xr:uid="{00000000-0005-0000-0000-0000353D0000}"/>
    <cellStyle name="Millares 9 2 4 2 3 2 3 2" xfId="32739" xr:uid="{6EA05AFB-AE2C-4AA3-86A1-4BB6FED69894}"/>
    <cellStyle name="Millares 9 2 4 2 3 2 4" xfId="23987" xr:uid="{A8BD213E-13A5-49CF-BACB-EA0E65872CA9}"/>
    <cellStyle name="Millares 9 2 4 2 3 3" xfId="8669" xr:uid="{00000000-0005-0000-0000-0000363D0000}"/>
    <cellStyle name="Millares 9 2 4 2 3 3 2" xfId="17422" xr:uid="{00000000-0005-0000-0000-0000373D0000}"/>
    <cellStyle name="Millares 9 2 4 2 3 3 2 2" xfId="34927" xr:uid="{FB9F8D0F-E804-4E94-8ED3-EB23F6926684}"/>
    <cellStyle name="Millares 9 2 4 2 3 3 3" xfId="26175" xr:uid="{F763157F-8429-4917-864B-D9BCBCCAEE4D}"/>
    <cellStyle name="Millares 9 2 4 2 3 4" xfId="13046" xr:uid="{00000000-0005-0000-0000-0000383D0000}"/>
    <cellStyle name="Millares 9 2 4 2 3 4 2" xfId="30551" xr:uid="{559C5CBC-925C-401E-9C31-789F3CF3EFE6}"/>
    <cellStyle name="Millares 9 2 4 2 3 5" xfId="21799" xr:uid="{97C0F08B-91E0-403C-9600-F73F9FE8DD0A}"/>
    <cellStyle name="Millares 9 2 4 2 4" xfId="5386" xr:uid="{00000000-0005-0000-0000-0000393D0000}"/>
    <cellStyle name="Millares 9 2 4 2 4 2" xfId="9763" xr:uid="{00000000-0005-0000-0000-00003A3D0000}"/>
    <cellStyle name="Millares 9 2 4 2 4 2 2" xfId="18516" xr:uid="{00000000-0005-0000-0000-00003B3D0000}"/>
    <cellStyle name="Millares 9 2 4 2 4 2 2 2" xfId="36021" xr:uid="{C1AAD919-6485-46FD-94E2-4DFEC545D438}"/>
    <cellStyle name="Millares 9 2 4 2 4 2 3" xfId="27269" xr:uid="{BC88DC74-99C7-4B2E-9BCA-EADC371518D7}"/>
    <cellStyle name="Millares 9 2 4 2 4 3" xfId="14140" xr:uid="{00000000-0005-0000-0000-00003C3D0000}"/>
    <cellStyle name="Millares 9 2 4 2 4 3 2" xfId="31645" xr:uid="{0A18BBE0-3EC0-4FF9-A489-7AF29C03AF76}"/>
    <cellStyle name="Millares 9 2 4 2 4 4" xfId="22893" xr:uid="{720AD416-4DF3-4EB7-8FC8-43742F052541}"/>
    <cellStyle name="Millares 9 2 4 2 5" xfId="7575" xr:uid="{00000000-0005-0000-0000-00003D3D0000}"/>
    <cellStyle name="Millares 9 2 4 2 5 2" xfId="16328" xr:uid="{00000000-0005-0000-0000-00003E3D0000}"/>
    <cellStyle name="Millares 9 2 4 2 5 2 2" xfId="33833" xr:uid="{0F9316E4-3460-4439-AD39-3BE5683D1539}"/>
    <cellStyle name="Millares 9 2 4 2 5 3" xfId="25081" xr:uid="{BAE9B71F-8A06-4C78-8DA3-10DC223938C5}"/>
    <cellStyle name="Millares 9 2 4 2 6" xfId="11952" xr:uid="{00000000-0005-0000-0000-00003F3D0000}"/>
    <cellStyle name="Millares 9 2 4 2 6 2" xfId="29457" xr:uid="{40F16A26-AF1D-4D08-80B2-9B98ED49EBC8}"/>
    <cellStyle name="Millares 9 2 4 2 7" xfId="20705" xr:uid="{69BB63B5-C012-41B4-9A5D-EB089BBF93B8}"/>
    <cellStyle name="Millares 9 2 4 3" xfId="3469" xr:uid="{00000000-0005-0000-0000-0000403D0000}"/>
    <cellStyle name="Millares 9 2 4 3 2" xfId="4565" xr:uid="{00000000-0005-0000-0000-0000413D0000}"/>
    <cellStyle name="Millares 9 2 4 3 2 2" xfId="6754" xr:uid="{00000000-0005-0000-0000-0000423D0000}"/>
    <cellStyle name="Millares 9 2 4 3 2 2 2" xfId="11131" xr:uid="{00000000-0005-0000-0000-0000433D0000}"/>
    <cellStyle name="Millares 9 2 4 3 2 2 2 2" xfId="19884" xr:uid="{00000000-0005-0000-0000-0000443D0000}"/>
    <cellStyle name="Millares 9 2 4 3 2 2 2 2 2" xfId="37389" xr:uid="{A47E2D00-E823-49AE-9525-C3CE9845433E}"/>
    <cellStyle name="Millares 9 2 4 3 2 2 2 3" xfId="28637" xr:uid="{C4358F9E-FF90-49AD-81D6-E18E6CDC561C}"/>
    <cellStyle name="Millares 9 2 4 3 2 2 3" xfId="15508" xr:uid="{00000000-0005-0000-0000-0000453D0000}"/>
    <cellStyle name="Millares 9 2 4 3 2 2 3 2" xfId="33013" xr:uid="{363DAA1B-D44D-4D0D-A6DD-99C04D376EBE}"/>
    <cellStyle name="Millares 9 2 4 3 2 2 4" xfId="24261" xr:uid="{03BA22D1-C299-4353-8C54-12727EC039E2}"/>
    <cellStyle name="Millares 9 2 4 3 2 3" xfId="8943" xr:uid="{00000000-0005-0000-0000-0000463D0000}"/>
    <cellStyle name="Millares 9 2 4 3 2 3 2" xfId="17696" xr:uid="{00000000-0005-0000-0000-0000473D0000}"/>
    <cellStyle name="Millares 9 2 4 3 2 3 2 2" xfId="35201" xr:uid="{36D33691-85F8-464D-95F6-3C6F44006AF6}"/>
    <cellStyle name="Millares 9 2 4 3 2 3 3" xfId="26449" xr:uid="{8EED4BCC-6822-4B06-98DD-6C30F82A099F}"/>
    <cellStyle name="Millares 9 2 4 3 2 4" xfId="13320" xr:uid="{00000000-0005-0000-0000-0000483D0000}"/>
    <cellStyle name="Millares 9 2 4 3 2 4 2" xfId="30825" xr:uid="{4577B13C-F7C1-4C70-80DF-72151DF609D4}"/>
    <cellStyle name="Millares 9 2 4 3 2 5" xfId="22073" xr:uid="{D1405A41-8CFD-43B2-A0F4-348B9EEBD272}"/>
    <cellStyle name="Millares 9 2 4 3 3" xfId="5660" xr:uid="{00000000-0005-0000-0000-0000493D0000}"/>
    <cellStyle name="Millares 9 2 4 3 3 2" xfId="10037" xr:uid="{00000000-0005-0000-0000-00004A3D0000}"/>
    <cellStyle name="Millares 9 2 4 3 3 2 2" xfId="18790" xr:uid="{00000000-0005-0000-0000-00004B3D0000}"/>
    <cellStyle name="Millares 9 2 4 3 3 2 2 2" xfId="36295" xr:uid="{A67633EE-B07F-49BF-A633-A302D1C1F8B5}"/>
    <cellStyle name="Millares 9 2 4 3 3 2 3" xfId="27543" xr:uid="{DB770233-646D-4749-97E8-68D4A590F811}"/>
    <cellStyle name="Millares 9 2 4 3 3 3" xfId="14414" xr:uid="{00000000-0005-0000-0000-00004C3D0000}"/>
    <cellStyle name="Millares 9 2 4 3 3 3 2" xfId="31919" xr:uid="{25D69147-BD4D-4196-9BC0-BE15ADC80373}"/>
    <cellStyle name="Millares 9 2 4 3 3 4" xfId="23167" xr:uid="{7F091B89-3FAF-4A25-BDBD-61422D8ADF4D}"/>
    <cellStyle name="Millares 9 2 4 3 4" xfId="7849" xr:uid="{00000000-0005-0000-0000-00004D3D0000}"/>
    <cellStyle name="Millares 9 2 4 3 4 2" xfId="16602" xr:uid="{00000000-0005-0000-0000-00004E3D0000}"/>
    <cellStyle name="Millares 9 2 4 3 4 2 2" xfId="34107" xr:uid="{2E93F65F-A0EB-4869-A2AC-A48A2CD3494F}"/>
    <cellStyle name="Millares 9 2 4 3 4 3" xfId="25355" xr:uid="{18C32E1A-3746-414C-9704-7D7E335E1DD3}"/>
    <cellStyle name="Millares 9 2 4 3 5" xfId="12226" xr:uid="{00000000-0005-0000-0000-00004F3D0000}"/>
    <cellStyle name="Millares 9 2 4 3 5 2" xfId="29731" xr:uid="{160999B1-D74F-44AF-B623-1670BAA6DE34}"/>
    <cellStyle name="Millares 9 2 4 3 6" xfId="20979" xr:uid="{F5F7B043-0BCC-4424-9C7C-DEEB9358BFD4}"/>
    <cellStyle name="Millares 9 2 4 4" xfId="4017" xr:uid="{00000000-0005-0000-0000-0000503D0000}"/>
    <cellStyle name="Millares 9 2 4 4 2" xfId="6206" xr:uid="{00000000-0005-0000-0000-0000513D0000}"/>
    <cellStyle name="Millares 9 2 4 4 2 2" xfId="10583" xr:uid="{00000000-0005-0000-0000-0000523D0000}"/>
    <cellStyle name="Millares 9 2 4 4 2 2 2" xfId="19336" xr:uid="{00000000-0005-0000-0000-0000533D0000}"/>
    <cellStyle name="Millares 9 2 4 4 2 2 2 2" xfId="36841" xr:uid="{6EEB86FA-83C7-41CC-9156-B1F71FBCE53A}"/>
    <cellStyle name="Millares 9 2 4 4 2 2 3" xfId="28089" xr:uid="{87F28998-D6DE-4022-BF07-54C32720583F}"/>
    <cellStyle name="Millares 9 2 4 4 2 3" xfId="14960" xr:uid="{00000000-0005-0000-0000-0000543D0000}"/>
    <cellStyle name="Millares 9 2 4 4 2 3 2" xfId="32465" xr:uid="{96EEF1BC-81FD-4915-8408-4AFB437A4806}"/>
    <cellStyle name="Millares 9 2 4 4 2 4" xfId="23713" xr:uid="{10463B00-1C81-4E58-9751-C022734858E1}"/>
    <cellStyle name="Millares 9 2 4 4 3" xfId="8395" xr:uid="{00000000-0005-0000-0000-0000553D0000}"/>
    <cellStyle name="Millares 9 2 4 4 3 2" xfId="17148" xr:uid="{00000000-0005-0000-0000-0000563D0000}"/>
    <cellStyle name="Millares 9 2 4 4 3 2 2" xfId="34653" xr:uid="{0BE49EE4-A356-4B9E-AA6F-8993FEE88706}"/>
    <cellStyle name="Millares 9 2 4 4 3 3" xfId="25901" xr:uid="{92C1EDA2-621C-4176-B126-499F5E491245}"/>
    <cellStyle name="Millares 9 2 4 4 4" xfId="12772" xr:uid="{00000000-0005-0000-0000-0000573D0000}"/>
    <cellStyle name="Millares 9 2 4 4 4 2" xfId="30277" xr:uid="{88514551-7BF2-4B52-970F-14DEFDC55FEC}"/>
    <cellStyle name="Millares 9 2 4 4 5" xfId="21525" xr:uid="{1E407D2C-73F7-4BE2-877B-111CFDBEF5DF}"/>
    <cellStyle name="Millares 9 2 4 5" xfId="5112" xr:uid="{00000000-0005-0000-0000-0000583D0000}"/>
    <cellStyle name="Millares 9 2 4 5 2" xfId="9489" xr:uid="{00000000-0005-0000-0000-0000593D0000}"/>
    <cellStyle name="Millares 9 2 4 5 2 2" xfId="18242" xr:uid="{00000000-0005-0000-0000-00005A3D0000}"/>
    <cellStyle name="Millares 9 2 4 5 2 2 2" xfId="35747" xr:uid="{3899ABDD-1AC2-42D4-8943-7BE81A825600}"/>
    <cellStyle name="Millares 9 2 4 5 2 3" xfId="26995" xr:uid="{C89B8833-00AF-499C-9D8A-07A555A5E75E}"/>
    <cellStyle name="Millares 9 2 4 5 3" xfId="13866" xr:uid="{00000000-0005-0000-0000-00005B3D0000}"/>
    <cellStyle name="Millares 9 2 4 5 3 2" xfId="31371" xr:uid="{FA227DBB-2013-4D07-B265-98F21E370FF8}"/>
    <cellStyle name="Millares 9 2 4 5 4" xfId="22619" xr:uid="{1B149AE1-F343-4A4F-9A05-AA06B95CB149}"/>
    <cellStyle name="Millares 9 2 4 6" xfId="7301" xr:uid="{00000000-0005-0000-0000-00005C3D0000}"/>
    <cellStyle name="Millares 9 2 4 6 2" xfId="16054" xr:uid="{00000000-0005-0000-0000-00005D3D0000}"/>
    <cellStyle name="Millares 9 2 4 6 2 2" xfId="33559" xr:uid="{498D93CC-C297-4B21-98EE-27DCA4B7B0BF}"/>
    <cellStyle name="Millares 9 2 4 6 3" xfId="24807" xr:uid="{E3B80542-57B9-4EA3-AC94-BD254957024C}"/>
    <cellStyle name="Millares 9 2 4 7" xfId="11678" xr:uid="{00000000-0005-0000-0000-00005E3D0000}"/>
    <cellStyle name="Millares 9 2 4 7 2" xfId="29183" xr:uid="{BB35C14C-CE6B-4003-BD52-9E63BE3332AD}"/>
    <cellStyle name="Millares 9 2 4 8" xfId="20431" xr:uid="{DBF2D2B6-36F0-4ECE-8C4F-773613A03B21}"/>
    <cellStyle name="Millares 9 2 5" xfId="3140" xr:uid="{00000000-0005-0000-0000-00005F3D0000}"/>
    <cellStyle name="Millares 9 2 5 2" xfId="3694" xr:uid="{00000000-0005-0000-0000-0000603D0000}"/>
    <cellStyle name="Millares 9 2 5 2 2" xfId="4790" xr:uid="{00000000-0005-0000-0000-0000613D0000}"/>
    <cellStyle name="Millares 9 2 5 2 2 2" xfId="6979" xr:uid="{00000000-0005-0000-0000-0000623D0000}"/>
    <cellStyle name="Millares 9 2 5 2 2 2 2" xfId="11356" xr:uid="{00000000-0005-0000-0000-0000633D0000}"/>
    <cellStyle name="Millares 9 2 5 2 2 2 2 2" xfId="20109" xr:uid="{00000000-0005-0000-0000-0000643D0000}"/>
    <cellStyle name="Millares 9 2 5 2 2 2 2 2 2" xfId="37614" xr:uid="{CE196F80-BFD8-4ECC-B07B-0A2B5E65918C}"/>
    <cellStyle name="Millares 9 2 5 2 2 2 2 3" xfId="28862" xr:uid="{D400E28B-8A1D-45F9-AA59-BE8792D77E13}"/>
    <cellStyle name="Millares 9 2 5 2 2 2 3" xfId="15733" xr:uid="{00000000-0005-0000-0000-0000653D0000}"/>
    <cellStyle name="Millares 9 2 5 2 2 2 3 2" xfId="33238" xr:uid="{BAD7919C-94B6-4210-9342-90B3A83AAD48}"/>
    <cellStyle name="Millares 9 2 5 2 2 2 4" xfId="24486" xr:uid="{5EF9E311-B8E8-451C-A23C-1F2BCDA0605F}"/>
    <cellStyle name="Millares 9 2 5 2 2 3" xfId="9168" xr:uid="{00000000-0005-0000-0000-0000663D0000}"/>
    <cellStyle name="Millares 9 2 5 2 2 3 2" xfId="17921" xr:uid="{00000000-0005-0000-0000-0000673D0000}"/>
    <cellStyle name="Millares 9 2 5 2 2 3 2 2" xfId="35426" xr:uid="{1C10CF39-652D-4D48-987B-0A016E195EAB}"/>
    <cellStyle name="Millares 9 2 5 2 2 3 3" xfId="26674" xr:uid="{A74837C6-3EB7-4A1D-B288-3F5EB3F9887D}"/>
    <cellStyle name="Millares 9 2 5 2 2 4" xfId="13545" xr:uid="{00000000-0005-0000-0000-0000683D0000}"/>
    <cellStyle name="Millares 9 2 5 2 2 4 2" xfId="31050" xr:uid="{477457EE-6252-4B9A-8229-7711CDD16485}"/>
    <cellStyle name="Millares 9 2 5 2 2 5" xfId="22298" xr:uid="{98E90DF6-5347-4312-9559-06F12DD89004}"/>
    <cellStyle name="Millares 9 2 5 2 3" xfId="5885" xr:uid="{00000000-0005-0000-0000-0000693D0000}"/>
    <cellStyle name="Millares 9 2 5 2 3 2" xfId="10262" xr:uid="{00000000-0005-0000-0000-00006A3D0000}"/>
    <cellStyle name="Millares 9 2 5 2 3 2 2" xfId="19015" xr:uid="{00000000-0005-0000-0000-00006B3D0000}"/>
    <cellStyle name="Millares 9 2 5 2 3 2 2 2" xfId="36520" xr:uid="{4920EE09-18F1-4AAB-BD11-CF2B590BE883}"/>
    <cellStyle name="Millares 9 2 5 2 3 2 3" xfId="27768" xr:uid="{A771B9D3-FBA6-4C0B-BEF2-1B838CA5E7DA}"/>
    <cellStyle name="Millares 9 2 5 2 3 3" xfId="14639" xr:uid="{00000000-0005-0000-0000-00006C3D0000}"/>
    <cellStyle name="Millares 9 2 5 2 3 3 2" xfId="32144" xr:uid="{05214B96-5A16-47C5-ADA1-73474EBB8463}"/>
    <cellStyle name="Millares 9 2 5 2 3 4" xfId="23392" xr:uid="{0C95EA94-8865-44CB-9417-118BFFC96FA9}"/>
    <cellStyle name="Millares 9 2 5 2 4" xfId="8074" xr:uid="{00000000-0005-0000-0000-00006D3D0000}"/>
    <cellStyle name="Millares 9 2 5 2 4 2" xfId="16827" xr:uid="{00000000-0005-0000-0000-00006E3D0000}"/>
    <cellStyle name="Millares 9 2 5 2 4 2 2" xfId="34332" xr:uid="{BA6B32FB-329E-4896-94B6-6681C90243B8}"/>
    <cellStyle name="Millares 9 2 5 2 4 3" xfId="25580" xr:uid="{6BD2B4FB-E2D5-49CC-BB79-BBD4976774EE}"/>
    <cellStyle name="Millares 9 2 5 2 5" xfId="12451" xr:uid="{00000000-0005-0000-0000-00006F3D0000}"/>
    <cellStyle name="Millares 9 2 5 2 5 2" xfId="29956" xr:uid="{B8137B3D-F563-4493-B298-A448455DDE3D}"/>
    <cellStyle name="Millares 9 2 5 2 6" xfId="21204" xr:uid="{B8326C6A-9DF3-4CAA-8867-F6A4E6D05772}"/>
    <cellStyle name="Millares 9 2 5 3" xfId="4242" xr:uid="{00000000-0005-0000-0000-0000703D0000}"/>
    <cellStyle name="Millares 9 2 5 3 2" xfId="6431" xr:uid="{00000000-0005-0000-0000-0000713D0000}"/>
    <cellStyle name="Millares 9 2 5 3 2 2" xfId="10808" xr:uid="{00000000-0005-0000-0000-0000723D0000}"/>
    <cellStyle name="Millares 9 2 5 3 2 2 2" xfId="19561" xr:uid="{00000000-0005-0000-0000-0000733D0000}"/>
    <cellStyle name="Millares 9 2 5 3 2 2 2 2" xfId="37066" xr:uid="{467D01DD-7CDC-4DE9-B634-528E51F75022}"/>
    <cellStyle name="Millares 9 2 5 3 2 2 3" xfId="28314" xr:uid="{2031FCAE-A4A0-40E5-A8C7-8C04828797AC}"/>
    <cellStyle name="Millares 9 2 5 3 2 3" xfId="15185" xr:uid="{00000000-0005-0000-0000-0000743D0000}"/>
    <cellStyle name="Millares 9 2 5 3 2 3 2" xfId="32690" xr:uid="{996787CC-A27C-4157-8F1D-887A0F47F496}"/>
    <cellStyle name="Millares 9 2 5 3 2 4" xfId="23938" xr:uid="{791C8897-C1C6-4553-A6C7-CB308DC7CB61}"/>
    <cellStyle name="Millares 9 2 5 3 3" xfId="8620" xr:uid="{00000000-0005-0000-0000-0000753D0000}"/>
    <cellStyle name="Millares 9 2 5 3 3 2" xfId="17373" xr:uid="{00000000-0005-0000-0000-0000763D0000}"/>
    <cellStyle name="Millares 9 2 5 3 3 2 2" xfId="34878" xr:uid="{1F77C327-3CAC-4425-B053-530868DAB778}"/>
    <cellStyle name="Millares 9 2 5 3 3 3" xfId="26126" xr:uid="{F7E4EDC7-CAA8-479C-BBCB-67112FFBC92E}"/>
    <cellStyle name="Millares 9 2 5 3 4" xfId="12997" xr:uid="{00000000-0005-0000-0000-0000773D0000}"/>
    <cellStyle name="Millares 9 2 5 3 4 2" xfId="30502" xr:uid="{A16FABC1-FCD3-404D-849E-1AF314221F83}"/>
    <cellStyle name="Millares 9 2 5 3 5" xfId="21750" xr:uid="{A1D448E1-1F3D-45C3-96EB-49466900BDE8}"/>
    <cellStyle name="Millares 9 2 5 4" xfId="5337" xr:uid="{00000000-0005-0000-0000-0000783D0000}"/>
    <cellStyle name="Millares 9 2 5 4 2" xfId="9714" xr:uid="{00000000-0005-0000-0000-0000793D0000}"/>
    <cellStyle name="Millares 9 2 5 4 2 2" xfId="18467" xr:uid="{00000000-0005-0000-0000-00007A3D0000}"/>
    <cellStyle name="Millares 9 2 5 4 2 2 2" xfId="35972" xr:uid="{6299672F-35A3-475E-88E4-5A749B23C1E6}"/>
    <cellStyle name="Millares 9 2 5 4 2 3" xfId="27220" xr:uid="{6FB780E4-A3D8-49BF-B924-510866068746}"/>
    <cellStyle name="Millares 9 2 5 4 3" xfId="14091" xr:uid="{00000000-0005-0000-0000-00007B3D0000}"/>
    <cellStyle name="Millares 9 2 5 4 3 2" xfId="31596" xr:uid="{E2724CF2-38E3-43E6-9D79-F39BA5D6B525}"/>
    <cellStyle name="Millares 9 2 5 4 4" xfId="22844" xr:uid="{ED360664-0B72-47D2-AF5B-BDE8FC36D9BF}"/>
    <cellStyle name="Millares 9 2 5 5" xfId="7526" xr:uid="{00000000-0005-0000-0000-00007C3D0000}"/>
    <cellStyle name="Millares 9 2 5 5 2" xfId="16279" xr:uid="{00000000-0005-0000-0000-00007D3D0000}"/>
    <cellStyle name="Millares 9 2 5 5 2 2" xfId="33784" xr:uid="{2CF7DBE6-BDC9-479A-9A58-7D662625AE37}"/>
    <cellStyle name="Millares 9 2 5 5 3" xfId="25032" xr:uid="{10115AF7-4BCE-41A4-8E5E-0D5CA35F4E98}"/>
    <cellStyle name="Millares 9 2 5 6" xfId="11903" xr:uid="{00000000-0005-0000-0000-00007E3D0000}"/>
    <cellStyle name="Millares 9 2 5 6 2" xfId="29408" xr:uid="{F85611A3-6FD7-4875-83A6-B49F96FBC403}"/>
    <cellStyle name="Millares 9 2 5 7" xfId="20656" xr:uid="{AD34C3D1-750F-43DB-AE76-3D302781EEDC}"/>
    <cellStyle name="Millares 9 2 6" xfId="3419" xr:uid="{00000000-0005-0000-0000-00007F3D0000}"/>
    <cellStyle name="Millares 9 2 6 2" xfId="4516" xr:uid="{00000000-0005-0000-0000-0000803D0000}"/>
    <cellStyle name="Millares 9 2 6 2 2" xfId="6705" xr:uid="{00000000-0005-0000-0000-0000813D0000}"/>
    <cellStyle name="Millares 9 2 6 2 2 2" xfId="11082" xr:uid="{00000000-0005-0000-0000-0000823D0000}"/>
    <cellStyle name="Millares 9 2 6 2 2 2 2" xfId="19835" xr:uid="{00000000-0005-0000-0000-0000833D0000}"/>
    <cellStyle name="Millares 9 2 6 2 2 2 2 2" xfId="37340" xr:uid="{A16CF74B-E47E-4A93-A1C8-0B06129D732D}"/>
    <cellStyle name="Millares 9 2 6 2 2 2 3" xfId="28588" xr:uid="{4BE39E79-5661-458E-9BB7-AA3322DC1DE3}"/>
    <cellStyle name="Millares 9 2 6 2 2 3" xfId="15459" xr:uid="{00000000-0005-0000-0000-0000843D0000}"/>
    <cellStyle name="Millares 9 2 6 2 2 3 2" xfId="32964" xr:uid="{54C6DE48-80EC-40A5-BAAD-B0BCE2D6E5B6}"/>
    <cellStyle name="Millares 9 2 6 2 2 4" xfId="24212" xr:uid="{ADF56D8E-7DA4-4AC6-B478-15B42D74303A}"/>
    <cellStyle name="Millares 9 2 6 2 3" xfId="8894" xr:uid="{00000000-0005-0000-0000-0000853D0000}"/>
    <cellStyle name="Millares 9 2 6 2 3 2" xfId="17647" xr:uid="{00000000-0005-0000-0000-0000863D0000}"/>
    <cellStyle name="Millares 9 2 6 2 3 2 2" xfId="35152" xr:uid="{A32AD0CF-88AB-4993-9FEF-57151CC85953}"/>
    <cellStyle name="Millares 9 2 6 2 3 3" xfId="26400" xr:uid="{8E6DA711-8215-4CF5-864A-DBC8C0191033}"/>
    <cellStyle name="Millares 9 2 6 2 4" xfId="13271" xr:uid="{00000000-0005-0000-0000-0000873D0000}"/>
    <cellStyle name="Millares 9 2 6 2 4 2" xfId="30776" xr:uid="{09B9E8A8-856C-4756-9F20-7D677408CC15}"/>
    <cellStyle name="Millares 9 2 6 2 5" xfId="22024" xr:uid="{10DD9FEF-A736-4EA4-88AF-DD0570E4E21F}"/>
    <cellStyle name="Millares 9 2 6 3" xfId="5611" xr:uid="{00000000-0005-0000-0000-0000883D0000}"/>
    <cellStyle name="Millares 9 2 6 3 2" xfId="9988" xr:uid="{00000000-0005-0000-0000-0000893D0000}"/>
    <cellStyle name="Millares 9 2 6 3 2 2" xfId="18741" xr:uid="{00000000-0005-0000-0000-00008A3D0000}"/>
    <cellStyle name="Millares 9 2 6 3 2 2 2" xfId="36246" xr:uid="{FDC91500-1736-4842-8003-4D3B394173AB}"/>
    <cellStyle name="Millares 9 2 6 3 2 3" xfId="27494" xr:uid="{919FAB7D-EC58-4CF8-A43D-BE6E85902E9B}"/>
    <cellStyle name="Millares 9 2 6 3 3" xfId="14365" xr:uid="{00000000-0005-0000-0000-00008B3D0000}"/>
    <cellStyle name="Millares 9 2 6 3 3 2" xfId="31870" xr:uid="{508125C2-1E82-465A-A3D5-7E9CB9D2640F}"/>
    <cellStyle name="Millares 9 2 6 3 4" xfId="23118" xr:uid="{44665A1F-A8B6-47E2-A726-E4B3808B8294}"/>
    <cellStyle name="Millares 9 2 6 4" xfId="7800" xr:uid="{00000000-0005-0000-0000-00008C3D0000}"/>
    <cellStyle name="Millares 9 2 6 4 2" xfId="16553" xr:uid="{00000000-0005-0000-0000-00008D3D0000}"/>
    <cellStyle name="Millares 9 2 6 4 2 2" xfId="34058" xr:uid="{EFF86656-B87D-4779-8C68-B99534963A79}"/>
    <cellStyle name="Millares 9 2 6 4 3" xfId="25306" xr:uid="{29C9EAF1-46B1-4E7E-8437-AA7799C78FFB}"/>
    <cellStyle name="Millares 9 2 6 5" xfId="12177" xr:uid="{00000000-0005-0000-0000-00008E3D0000}"/>
    <cellStyle name="Millares 9 2 6 5 2" xfId="29682" xr:uid="{CCFBAAB6-6342-490C-AF61-ED4F08FC991F}"/>
    <cellStyle name="Millares 9 2 6 6" xfId="20930" xr:uid="{CCBC7A5A-A5CE-4958-840B-1A980C7142D3}"/>
    <cellStyle name="Millares 9 2 7" xfId="3969" xr:uid="{00000000-0005-0000-0000-00008F3D0000}"/>
    <cellStyle name="Millares 9 2 7 2" xfId="6158" xr:uid="{00000000-0005-0000-0000-0000903D0000}"/>
    <cellStyle name="Millares 9 2 7 2 2" xfId="10535" xr:uid="{00000000-0005-0000-0000-0000913D0000}"/>
    <cellStyle name="Millares 9 2 7 2 2 2" xfId="19288" xr:uid="{00000000-0005-0000-0000-0000923D0000}"/>
    <cellStyle name="Millares 9 2 7 2 2 2 2" xfId="36793" xr:uid="{F71BA7EF-76A7-4E85-8C8E-A3D0523B00B8}"/>
    <cellStyle name="Millares 9 2 7 2 2 3" xfId="28041" xr:uid="{D6448F53-A16D-4078-AA73-78170F46490F}"/>
    <cellStyle name="Millares 9 2 7 2 3" xfId="14912" xr:uid="{00000000-0005-0000-0000-0000933D0000}"/>
    <cellStyle name="Millares 9 2 7 2 3 2" xfId="32417" xr:uid="{EF14A722-9267-4C02-8794-8BA526AC629C}"/>
    <cellStyle name="Millares 9 2 7 2 4" xfId="23665" xr:uid="{678C5F27-21D5-44FE-AA86-850B4532BC6E}"/>
    <cellStyle name="Millares 9 2 7 3" xfId="8347" xr:uid="{00000000-0005-0000-0000-0000943D0000}"/>
    <cellStyle name="Millares 9 2 7 3 2" xfId="17100" xr:uid="{00000000-0005-0000-0000-0000953D0000}"/>
    <cellStyle name="Millares 9 2 7 3 2 2" xfId="34605" xr:uid="{0BE0F989-57B1-49B6-AD1B-8E2D8EA8536D}"/>
    <cellStyle name="Millares 9 2 7 3 3" xfId="25853" xr:uid="{250E2F7C-6337-408A-8264-3152130DE818}"/>
    <cellStyle name="Millares 9 2 7 4" xfId="12724" xr:uid="{00000000-0005-0000-0000-0000963D0000}"/>
    <cellStyle name="Millares 9 2 7 4 2" xfId="30229" xr:uid="{F0C2929D-F510-4295-9843-1E090C1844D4}"/>
    <cellStyle name="Millares 9 2 7 5" xfId="21477" xr:uid="{85ED25C1-A860-45DF-B6A9-B1BF92F20259}"/>
    <cellStyle name="Millares 9 2 8" xfId="5064" xr:uid="{00000000-0005-0000-0000-0000973D0000}"/>
    <cellStyle name="Millares 9 2 8 2" xfId="9441" xr:uid="{00000000-0005-0000-0000-0000983D0000}"/>
    <cellStyle name="Millares 9 2 8 2 2" xfId="18194" xr:uid="{00000000-0005-0000-0000-0000993D0000}"/>
    <cellStyle name="Millares 9 2 8 2 2 2" xfId="35699" xr:uid="{97D12E70-0497-4D63-8B5C-62B6EFF682C7}"/>
    <cellStyle name="Millares 9 2 8 2 3" xfId="26947" xr:uid="{DA11E48B-DCC3-4F07-910A-1C44B0C67217}"/>
    <cellStyle name="Millares 9 2 8 3" xfId="13818" xr:uid="{00000000-0005-0000-0000-00009A3D0000}"/>
    <cellStyle name="Millares 9 2 8 3 2" xfId="31323" xr:uid="{F4DDCFE6-D8D6-40A5-91ED-46613D2047BA}"/>
    <cellStyle name="Millares 9 2 8 4" xfId="22571" xr:uid="{80D4097C-2F11-42D1-AD5C-E6B1743A4480}"/>
    <cellStyle name="Millares 9 2 9" xfId="7253" xr:uid="{00000000-0005-0000-0000-00009B3D0000}"/>
    <cellStyle name="Millares 9 2 9 2" xfId="16006" xr:uid="{00000000-0005-0000-0000-00009C3D0000}"/>
    <cellStyle name="Millares 9 2 9 2 2" xfId="33511" xr:uid="{60D35642-80D1-49E4-B357-C01BA02AC755}"/>
    <cellStyle name="Millares 9 2 9 3" xfId="24759" xr:uid="{C2EF86D8-D996-4BA5-A256-9ED3C767E523}"/>
    <cellStyle name="Millares 9 3" xfId="2968" xr:uid="{00000000-0005-0000-0000-00009D3D0000}"/>
    <cellStyle name="Millares 9 3 2" xfId="3080" xr:uid="{00000000-0005-0000-0000-00009E3D0000}"/>
    <cellStyle name="Millares 9 3 2 2" xfId="3356" xr:uid="{00000000-0005-0000-0000-00009F3D0000}"/>
    <cellStyle name="Millares 9 3 2 2 2" xfId="3909" xr:uid="{00000000-0005-0000-0000-0000A03D0000}"/>
    <cellStyle name="Millares 9 3 2 2 2 2" xfId="5005" xr:uid="{00000000-0005-0000-0000-0000A13D0000}"/>
    <cellStyle name="Millares 9 3 2 2 2 2 2" xfId="7194" xr:uid="{00000000-0005-0000-0000-0000A23D0000}"/>
    <cellStyle name="Millares 9 3 2 2 2 2 2 2" xfId="11571" xr:uid="{00000000-0005-0000-0000-0000A33D0000}"/>
    <cellStyle name="Millares 9 3 2 2 2 2 2 2 2" xfId="20324" xr:uid="{00000000-0005-0000-0000-0000A43D0000}"/>
    <cellStyle name="Millares 9 3 2 2 2 2 2 2 2 2" xfId="37829" xr:uid="{673BA588-9D4A-4CCB-B387-EBF7E00AEDE9}"/>
    <cellStyle name="Millares 9 3 2 2 2 2 2 2 3" xfId="29077" xr:uid="{808350EB-5B64-4F99-AC6B-2CB880F4CB3A}"/>
    <cellStyle name="Millares 9 3 2 2 2 2 2 3" xfId="15948" xr:uid="{00000000-0005-0000-0000-0000A53D0000}"/>
    <cellStyle name="Millares 9 3 2 2 2 2 2 3 2" xfId="33453" xr:uid="{6BBDE9D7-7991-404B-89B1-8B350FBA2897}"/>
    <cellStyle name="Millares 9 3 2 2 2 2 2 4" xfId="24701" xr:uid="{833C908E-8902-47B1-9CEE-0560CE2D67D4}"/>
    <cellStyle name="Millares 9 3 2 2 2 2 3" xfId="9383" xr:uid="{00000000-0005-0000-0000-0000A63D0000}"/>
    <cellStyle name="Millares 9 3 2 2 2 2 3 2" xfId="18136" xr:uid="{00000000-0005-0000-0000-0000A73D0000}"/>
    <cellStyle name="Millares 9 3 2 2 2 2 3 2 2" xfId="35641" xr:uid="{D9FC84BA-B03A-47E4-B7C9-A88E34735F0D}"/>
    <cellStyle name="Millares 9 3 2 2 2 2 3 3" xfId="26889" xr:uid="{6716E2A2-0720-41D7-B1AE-C15B93ED9796}"/>
    <cellStyle name="Millares 9 3 2 2 2 2 4" xfId="13760" xr:uid="{00000000-0005-0000-0000-0000A83D0000}"/>
    <cellStyle name="Millares 9 3 2 2 2 2 4 2" xfId="31265" xr:uid="{5E839065-9F54-429C-B53C-18421399BBA0}"/>
    <cellStyle name="Millares 9 3 2 2 2 2 5" xfId="22513" xr:uid="{0A56BD00-4F70-4D7F-BBE6-966D5922F6C8}"/>
    <cellStyle name="Millares 9 3 2 2 2 3" xfId="6100" xr:uid="{00000000-0005-0000-0000-0000A93D0000}"/>
    <cellStyle name="Millares 9 3 2 2 2 3 2" xfId="10477" xr:uid="{00000000-0005-0000-0000-0000AA3D0000}"/>
    <cellStyle name="Millares 9 3 2 2 2 3 2 2" xfId="19230" xr:uid="{00000000-0005-0000-0000-0000AB3D0000}"/>
    <cellStyle name="Millares 9 3 2 2 2 3 2 2 2" xfId="36735" xr:uid="{7E45FAEC-F71B-4A0B-81DE-ED5190185941}"/>
    <cellStyle name="Millares 9 3 2 2 2 3 2 3" xfId="27983" xr:uid="{931152E2-2889-4CF8-834F-51CC91A3AADD}"/>
    <cellStyle name="Millares 9 3 2 2 2 3 3" xfId="14854" xr:uid="{00000000-0005-0000-0000-0000AC3D0000}"/>
    <cellStyle name="Millares 9 3 2 2 2 3 3 2" xfId="32359" xr:uid="{62461859-445C-44BC-9B66-02ADE561A722}"/>
    <cellStyle name="Millares 9 3 2 2 2 3 4" xfId="23607" xr:uid="{226F2E79-F8F5-4430-8281-2447C55755D7}"/>
    <cellStyle name="Millares 9 3 2 2 2 4" xfId="8289" xr:uid="{00000000-0005-0000-0000-0000AD3D0000}"/>
    <cellStyle name="Millares 9 3 2 2 2 4 2" xfId="17042" xr:uid="{00000000-0005-0000-0000-0000AE3D0000}"/>
    <cellStyle name="Millares 9 3 2 2 2 4 2 2" xfId="34547" xr:uid="{848BEE27-45EE-461E-A46E-54245F7959B6}"/>
    <cellStyle name="Millares 9 3 2 2 2 4 3" xfId="25795" xr:uid="{B4D14ED4-BA67-4584-B69A-E9EFF6C97C24}"/>
    <cellStyle name="Millares 9 3 2 2 2 5" xfId="12666" xr:uid="{00000000-0005-0000-0000-0000AF3D0000}"/>
    <cellStyle name="Millares 9 3 2 2 2 5 2" xfId="30171" xr:uid="{8C8590A9-4B7B-4285-8515-C72E2FC55BB9}"/>
    <cellStyle name="Millares 9 3 2 2 2 6" xfId="21419" xr:uid="{72AA6F02-9FCA-4C20-9340-7B7FB8645F8B}"/>
    <cellStyle name="Millares 9 3 2 2 3" xfId="4457" xr:uid="{00000000-0005-0000-0000-0000B03D0000}"/>
    <cellStyle name="Millares 9 3 2 2 3 2" xfId="6646" xr:uid="{00000000-0005-0000-0000-0000B13D0000}"/>
    <cellStyle name="Millares 9 3 2 2 3 2 2" xfId="11023" xr:uid="{00000000-0005-0000-0000-0000B23D0000}"/>
    <cellStyle name="Millares 9 3 2 2 3 2 2 2" xfId="19776" xr:uid="{00000000-0005-0000-0000-0000B33D0000}"/>
    <cellStyle name="Millares 9 3 2 2 3 2 2 2 2" xfId="37281" xr:uid="{B87D4744-D155-4741-B04C-2E2C6FEFF3CB}"/>
    <cellStyle name="Millares 9 3 2 2 3 2 2 3" xfId="28529" xr:uid="{95E5E164-08FB-49F0-9AE4-568F8640ADD4}"/>
    <cellStyle name="Millares 9 3 2 2 3 2 3" xfId="15400" xr:uid="{00000000-0005-0000-0000-0000B43D0000}"/>
    <cellStyle name="Millares 9 3 2 2 3 2 3 2" xfId="32905" xr:uid="{22938609-FFC0-4837-824E-06BFEB8506C4}"/>
    <cellStyle name="Millares 9 3 2 2 3 2 4" xfId="24153" xr:uid="{A11D6A81-DDE3-4DF4-81B9-E49A764F788B}"/>
    <cellStyle name="Millares 9 3 2 2 3 3" xfId="8835" xr:uid="{00000000-0005-0000-0000-0000B53D0000}"/>
    <cellStyle name="Millares 9 3 2 2 3 3 2" xfId="17588" xr:uid="{00000000-0005-0000-0000-0000B63D0000}"/>
    <cellStyle name="Millares 9 3 2 2 3 3 2 2" xfId="35093" xr:uid="{44266DA5-26E8-4784-A590-FBE629F7BD4A}"/>
    <cellStyle name="Millares 9 3 2 2 3 3 3" xfId="26341" xr:uid="{9F54ACFB-5CD5-4E44-8E7C-CBCD8D221C5F}"/>
    <cellStyle name="Millares 9 3 2 2 3 4" xfId="13212" xr:uid="{00000000-0005-0000-0000-0000B73D0000}"/>
    <cellStyle name="Millares 9 3 2 2 3 4 2" xfId="30717" xr:uid="{617E3062-C80A-4301-A11F-E4E16659E8B6}"/>
    <cellStyle name="Millares 9 3 2 2 3 5" xfId="21965" xr:uid="{E6AAB74C-41F5-4444-B5CA-473218339B87}"/>
    <cellStyle name="Millares 9 3 2 2 4" xfId="5552" xr:uid="{00000000-0005-0000-0000-0000B83D0000}"/>
    <cellStyle name="Millares 9 3 2 2 4 2" xfId="9929" xr:uid="{00000000-0005-0000-0000-0000B93D0000}"/>
    <cellStyle name="Millares 9 3 2 2 4 2 2" xfId="18682" xr:uid="{00000000-0005-0000-0000-0000BA3D0000}"/>
    <cellStyle name="Millares 9 3 2 2 4 2 2 2" xfId="36187" xr:uid="{DEDA5289-954E-4F65-AD2B-E672418D1E26}"/>
    <cellStyle name="Millares 9 3 2 2 4 2 3" xfId="27435" xr:uid="{C6CD8435-7360-44F6-8603-4884A434FC8F}"/>
    <cellStyle name="Millares 9 3 2 2 4 3" xfId="14306" xr:uid="{00000000-0005-0000-0000-0000BB3D0000}"/>
    <cellStyle name="Millares 9 3 2 2 4 3 2" xfId="31811" xr:uid="{26B56197-B650-403E-933F-9ABAC4AA93F8}"/>
    <cellStyle name="Millares 9 3 2 2 4 4" xfId="23059" xr:uid="{CBA20CA6-DD9A-4930-83EF-0E353E89165E}"/>
    <cellStyle name="Millares 9 3 2 2 5" xfId="7741" xr:uid="{00000000-0005-0000-0000-0000BC3D0000}"/>
    <cellStyle name="Millares 9 3 2 2 5 2" xfId="16494" xr:uid="{00000000-0005-0000-0000-0000BD3D0000}"/>
    <cellStyle name="Millares 9 3 2 2 5 2 2" xfId="33999" xr:uid="{44A8B564-C040-4735-B614-48008147BBF0}"/>
    <cellStyle name="Millares 9 3 2 2 5 3" xfId="25247" xr:uid="{22779ADF-421A-4F41-B3F1-E250BC1F1E28}"/>
    <cellStyle name="Millares 9 3 2 2 6" xfId="12118" xr:uid="{00000000-0005-0000-0000-0000BE3D0000}"/>
    <cellStyle name="Millares 9 3 2 2 6 2" xfId="29623" xr:uid="{5FF4960C-FFE6-4A4A-9D90-CCE117EA1772}"/>
    <cellStyle name="Millares 9 3 2 2 7" xfId="20871" xr:uid="{1F275C04-0C63-499B-B19B-9475C48E2F1A}"/>
    <cellStyle name="Millares 9 3 2 3" xfId="3635" xr:uid="{00000000-0005-0000-0000-0000BF3D0000}"/>
    <cellStyle name="Millares 9 3 2 3 2" xfId="4731" xr:uid="{00000000-0005-0000-0000-0000C03D0000}"/>
    <cellStyle name="Millares 9 3 2 3 2 2" xfId="6920" xr:uid="{00000000-0005-0000-0000-0000C13D0000}"/>
    <cellStyle name="Millares 9 3 2 3 2 2 2" xfId="11297" xr:uid="{00000000-0005-0000-0000-0000C23D0000}"/>
    <cellStyle name="Millares 9 3 2 3 2 2 2 2" xfId="20050" xr:uid="{00000000-0005-0000-0000-0000C33D0000}"/>
    <cellStyle name="Millares 9 3 2 3 2 2 2 2 2" xfId="37555" xr:uid="{A7EDBC2E-43E8-478B-9404-B710BA8827BD}"/>
    <cellStyle name="Millares 9 3 2 3 2 2 2 3" xfId="28803" xr:uid="{412971E2-2862-46A0-8732-54091A23627E}"/>
    <cellStyle name="Millares 9 3 2 3 2 2 3" xfId="15674" xr:uid="{00000000-0005-0000-0000-0000C43D0000}"/>
    <cellStyle name="Millares 9 3 2 3 2 2 3 2" xfId="33179" xr:uid="{D573EDBC-8B6A-4601-984D-E28EC45CEA1E}"/>
    <cellStyle name="Millares 9 3 2 3 2 2 4" xfId="24427" xr:uid="{D19BCF2B-EAE6-4143-A5C3-5B9306F6930B}"/>
    <cellStyle name="Millares 9 3 2 3 2 3" xfId="9109" xr:uid="{00000000-0005-0000-0000-0000C53D0000}"/>
    <cellStyle name="Millares 9 3 2 3 2 3 2" xfId="17862" xr:uid="{00000000-0005-0000-0000-0000C63D0000}"/>
    <cellStyle name="Millares 9 3 2 3 2 3 2 2" xfId="35367" xr:uid="{42374C32-3804-498B-9518-A14E905AA75B}"/>
    <cellStyle name="Millares 9 3 2 3 2 3 3" xfId="26615" xr:uid="{54638926-1612-4AAB-BC16-CAF5223105EE}"/>
    <cellStyle name="Millares 9 3 2 3 2 4" xfId="13486" xr:uid="{00000000-0005-0000-0000-0000C73D0000}"/>
    <cellStyle name="Millares 9 3 2 3 2 4 2" xfId="30991" xr:uid="{4C4707FD-4D4D-4F18-93B4-9D1471936CE1}"/>
    <cellStyle name="Millares 9 3 2 3 2 5" xfId="22239" xr:uid="{B8203E97-FE12-4E0B-90BD-5842074CCA66}"/>
    <cellStyle name="Millares 9 3 2 3 3" xfId="5826" xr:uid="{00000000-0005-0000-0000-0000C83D0000}"/>
    <cellStyle name="Millares 9 3 2 3 3 2" xfId="10203" xr:uid="{00000000-0005-0000-0000-0000C93D0000}"/>
    <cellStyle name="Millares 9 3 2 3 3 2 2" xfId="18956" xr:uid="{00000000-0005-0000-0000-0000CA3D0000}"/>
    <cellStyle name="Millares 9 3 2 3 3 2 2 2" xfId="36461" xr:uid="{133DD41D-F815-4964-B64A-EB9F71482AAA}"/>
    <cellStyle name="Millares 9 3 2 3 3 2 3" xfId="27709" xr:uid="{63169EA9-E8E1-40FD-9B02-44E4E3C7FE75}"/>
    <cellStyle name="Millares 9 3 2 3 3 3" xfId="14580" xr:uid="{00000000-0005-0000-0000-0000CB3D0000}"/>
    <cellStyle name="Millares 9 3 2 3 3 3 2" xfId="32085" xr:uid="{368FBA2E-464C-476A-83B6-FCCAC581DF3A}"/>
    <cellStyle name="Millares 9 3 2 3 3 4" xfId="23333" xr:uid="{0019DC3F-CDF7-453A-9D34-A7B10654B5FB}"/>
    <cellStyle name="Millares 9 3 2 3 4" xfId="8015" xr:uid="{00000000-0005-0000-0000-0000CC3D0000}"/>
    <cellStyle name="Millares 9 3 2 3 4 2" xfId="16768" xr:uid="{00000000-0005-0000-0000-0000CD3D0000}"/>
    <cellStyle name="Millares 9 3 2 3 4 2 2" xfId="34273" xr:uid="{BEBB22FF-0057-469F-8741-33E223B6349F}"/>
    <cellStyle name="Millares 9 3 2 3 4 3" xfId="25521" xr:uid="{9BBF49C0-9D78-43DF-B839-889263EF0ADE}"/>
    <cellStyle name="Millares 9 3 2 3 5" xfId="12392" xr:uid="{00000000-0005-0000-0000-0000CE3D0000}"/>
    <cellStyle name="Millares 9 3 2 3 5 2" xfId="29897" xr:uid="{F7303569-F693-4299-9FB7-D033150C8BB5}"/>
    <cellStyle name="Millares 9 3 2 3 6" xfId="21145" xr:uid="{5048B9FB-46D5-4D5A-9452-0488F195942D}"/>
    <cellStyle name="Millares 9 3 2 4" xfId="4183" xr:uid="{00000000-0005-0000-0000-0000CF3D0000}"/>
    <cellStyle name="Millares 9 3 2 4 2" xfId="6372" xr:uid="{00000000-0005-0000-0000-0000D03D0000}"/>
    <cellStyle name="Millares 9 3 2 4 2 2" xfId="10749" xr:uid="{00000000-0005-0000-0000-0000D13D0000}"/>
    <cellStyle name="Millares 9 3 2 4 2 2 2" xfId="19502" xr:uid="{00000000-0005-0000-0000-0000D23D0000}"/>
    <cellStyle name="Millares 9 3 2 4 2 2 2 2" xfId="37007" xr:uid="{631C8ACA-ACB1-4185-9B5E-1E3CC7C9E290}"/>
    <cellStyle name="Millares 9 3 2 4 2 2 3" xfId="28255" xr:uid="{CE85F6C0-8076-453F-ABA7-CBA435120AFD}"/>
    <cellStyle name="Millares 9 3 2 4 2 3" xfId="15126" xr:uid="{00000000-0005-0000-0000-0000D33D0000}"/>
    <cellStyle name="Millares 9 3 2 4 2 3 2" xfId="32631" xr:uid="{356AF100-BE4E-4999-8F22-6D5D92782D16}"/>
    <cellStyle name="Millares 9 3 2 4 2 4" xfId="23879" xr:uid="{C66395C4-86A9-4CE0-BF56-B27F47DF75A1}"/>
    <cellStyle name="Millares 9 3 2 4 3" xfId="8561" xr:uid="{00000000-0005-0000-0000-0000D43D0000}"/>
    <cellStyle name="Millares 9 3 2 4 3 2" xfId="17314" xr:uid="{00000000-0005-0000-0000-0000D53D0000}"/>
    <cellStyle name="Millares 9 3 2 4 3 2 2" xfId="34819" xr:uid="{A6757EDC-DDDF-4BD4-9CBA-1352FB428053}"/>
    <cellStyle name="Millares 9 3 2 4 3 3" xfId="26067" xr:uid="{A04298CE-33D8-47CD-9226-B3C9DE5952EE}"/>
    <cellStyle name="Millares 9 3 2 4 4" xfId="12938" xr:uid="{00000000-0005-0000-0000-0000D63D0000}"/>
    <cellStyle name="Millares 9 3 2 4 4 2" xfId="30443" xr:uid="{D95EE90F-26D0-4252-9FF5-165906EDA7FC}"/>
    <cellStyle name="Millares 9 3 2 4 5" xfId="21691" xr:uid="{D68786BA-91A2-4462-A6E4-5E696D8A4FB5}"/>
    <cellStyle name="Millares 9 3 2 5" xfId="5278" xr:uid="{00000000-0005-0000-0000-0000D73D0000}"/>
    <cellStyle name="Millares 9 3 2 5 2" xfId="9655" xr:uid="{00000000-0005-0000-0000-0000D83D0000}"/>
    <cellStyle name="Millares 9 3 2 5 2 2" xfId="18408" xr:uid="{00000000-0005-0000-0000-0000D93D0000}"/>
    <cellStyle name="Millares 9 3 2 5 2 2 2" xfId="35913" xr:uid="{6AA94A8B-16D9-4F9A-8B7E-AB1FD452A327}"/>
    <cellStyle name="Millares 9 3 2 5 2 3" xfId="27161" xr:uid="{3F496CB7-4F18-48C4-802B-1CF123DF48A7}"/>
    <cellStyle name="Millares 9 3 2 5 3" xfId="14032" xr:uid="{00000000-0005-0000-0000-0000DA3D0000}"/>
    <cellStyle name="Millares 9 3 2 5 3 2" xfId="31537" xr:uid="{F3C0EC4A-DDC6-4F82-9E08-014685F6A0FA}"/>
    <cellStyle name="Millares 9 3 2 5 4" xfId="22785" xr:uid="{B507BE45-2BD9-4CE4-8CA3-19CA40FF2F02}"/>
    <cellStyle name="Millares 9 3 2 6" xfId="7467" xr:uid="{00000000-0005-0000-0000-0000DB3D0000}"/>
    <cellStyle name="Millares 9 3 2 6 2" xfId="16220" xr:uid="{00000000-0005-0000-0000-0000DC3D0000}"/>
    <cellStyle name="Millares 9 3 2 6 2 2" xfId="33725" xr:uid="{925058D7-69EB-4C67-ACA3-FC7E0013BD9A}"/>
    <cellStyle name="Millares 9 3 2 6 3" xfId="24973" xr:uid="{7AF219E7-AA2D-4C6A-83FF-912A64A27E26}"/>
    <cellStyle name="Millares 9 3 2 7" xfId="11844" xr:uid="{00000000-0005-0000-0000-0000DD3D0000}"/>
    <cellStyle name="Millares 9 3 2 7 2" xfId="29349" xr:uid="{D9EF8163-6629-42BB-903B-6B6397D440EA}"/>
    <cellStyle name="Millares 9 3 2 8" xfId="20597" xr:uid="{67E2D6B7-5543-4817-BB14-82088E5A0D71}"/>
    <cellStyle name="Millares 9 3 3" xfId="3244" xr:uid="{00000000-0005-0000-0000-0000DE3D0000}"/>
    <cellStyle name="Millares 9 3 3 2" xfId="3797" xr:uid="{00000000-0005-0000-0000-0000DF3D0000}"/>
    <cellStyle name="Millares 9 3 3 2 2" xfId="4893" xr:uid="{00000000-0005-0000-0000-0000E03D0000}"/>
    <cellStyle name="Millares 9 3 3 2 2 2" xfId="7082" xr:uid="{00000000-0005-0000-0000-0000E13D0000}"/>
    <cellStyle name="Millares 9 3 3 2 2 2 2" xfId="11459" xr:uid="{00000000-0005-0000-0000-0000E23D0000}"/>
    <cellStyle name="Millares 9 3 3 2 2 2 2 2" xfId="20212" xr:uid="{00000000-0005-0000-0000-0000E33D0000}"/>
    <cellStyle name="Millares 9 3 3 2 2 2 2 2 2" xfId="37717" xr:uid="{B7B1589B-9914-403D-B084-D5D320F9C367}"/>
    <cellStyle name="Millares 9 3 3 2 2 2 2 3" xfId="28965" xr:uid="{C883292A-A9A8-44F6-9BF5-DC5760B54D8D}"/>
    <cellStyle name="Millares 9 3 3 2 2 2 3" xfId="15836" xr:uid="{00000000-0005-0000-0000-0000E43D0000}"/>
    <cellStyle name="Millares 9 3 3 2 2 2 3 2" xfId="33341" xr:uid="{1A5BEBB4-9143-4093-9425-0483CB4B2460}"/>
    <cellStyle name="Millares 9 3 3 2 2 2 4" xfId="24589" xr:uid="{05FDF040-3079-45B2-ABE8-1720F084964D}"/>
    <cellStyle name="Millares 9 3 3 2 2 3" xfId="9271" xr:uid="{00000000-0005-0000-0000-0000E53D0000}"/>
    <cellStyle name="Millares 9 3 3 2 2 3 2" xfId="18024" xr:uid="{00000000-0005-0000-0000-0000E63D0000}"/>
    <cellStyle name="Millares 9 3 3 2 2 3 2 2" xfId="35529" xr:uid="{DF1E12EE-36DC-45E4-AB14-2A47FB304A6E}"/>
    <cellStyle name="Millares 9 3 3 2 2 3 3" xfId="26777" xr:uid="{6EE3FDC5-5372-42F6-99D7-8F95E5ED1A6A}"/>
    <cellStyle name="Millares 9 3 3 2 2 4" xfId="13648" xr:uid="{00000000-0005-0000-0000-0000E73D0000}"/>
    <cellStyle name="Millares 9 3 3 2 2 4 2" xfId="31153" xr:uid="{595CC623-5552-4242-AE03-ADF646802C10}"/>
    <cellStyle name="Millares 9 3 3 2 2 5" xfId="22401" xr:uid="{088C9D03-0E80-4EE4-93B1-84825A86B8E1}"/>
    <cellStyle name="Millares 9 3 3 2 3" xfId="5988" xr:uid="{00000000-0005-0000-0000-0000E83D0000}"/>
    <cellStyle name="Millares 9 3 3 2 3 2" xfId="10365" xr:uid="{00000000-0005-0000-0000-0000E93D0000}"/>
    <cellStyle name="Millares 9 3 3 2 3 2 2" xfId="19118" xr:uid="{00000000-0005-0000-0000-0000EA3D0000}"/>
    <cellStyle name="Millares 9 3 3 2 3 2 2 2" xfId="36623" xr:uid="{30730511-F0CC-400F-8BC6-C122A3BBE53A}"/>
    <cellStyle name="Millares 9 3 3 2 3 2 3" xfId="27871" xr:uid="{B46E8654-5963-428D-91EB-1218A0092F20}"/>
    <cellStyle name="Millares 9 3 3 2 3 3" xfId="14742" xr:uid="{00000000-0005-0000-0000-0000EB3D0000}"/>
    <cellStyle name="Millares 9 3 3 2 3 3 2" xfId="32247" xr:uid="{3622445A-2894-415E-9033-A07E4F821445}"/>
    <cellStyle name="Millares 9 3 3 2 3 4" xfId="23495" xr:uid="{140E72E7-DC59-4A44-9333-6E9A2389E0D7}"/>
    <cellStyle name="Millares 9 3 3 2 4" xfId="8177" xr:uid="{00000000-0005-0000-0000-0000EC3D0000}"/>
    <cellStyle name="Millares 9 3 3 2 4 2" xfId="16930" xr:uid="{00000000-0005-0000-0000-0000ED3D0000}"/>
    <cellStyle name="Millares 9 3 3 2 4 2 2" xfId="34435" xr:uid="{F06E07B1-8DD7-49E7-9B6E-7335DD9BAC85}"/>
    <cellStyle name="Millares 9 3 3 2 4 3" xfId="25683" xr:uid="{56FF4BF3-C01F-431A-8813-36376B3264FA}"/>
    <cellStyle name="Millares 9 3 3 2 5" xfId="12554" xr:uid="{00000000-0005-0000-0000-0000EE3D0000}"/>
    <cellStyle name="Millares 9 3 3 2 5 2" xfId="30059" xr:uid="{E1B13B54-07DA-4218-93A5-77B48C7CF4F5}"/>
    <cellStyle name="Millares 9 3 3 2 6" xfId="21307" xr:uid="{A499910E-885D-4B02-8795-9C84CE1968D8}"/>
    <cellStyle name="Millares 9 3 3 3" xfId="4345" xr:uid="{00000000-0005-0000-0000-0000EF3D0000}"/>
    <cellStyle name="Millares 9 3 3 3 2" xfId="6534" xr:uid="{00000000-0005-0000-0000-0000F03D0000}"/>
    <cellStyle name="Millares 9 3 3 3 2 2" xfId="10911" xr:uid="{00000000-0005-0000-0000-0000F13D0000}"/>
    <cellStyle name="Millares 9 3 3 3 2 2 2" xfId="19664" xr:uid="{00000000-0005-0000-0000-0000F23D0000}"/>
    <cellStyle name="Millares 9 3 3 3 2 2 2 2" xfId="37169" xr:uid="{C26CCF3B-81E6-4AA1-AD47-517A4BDDA525}"/>
    <cellStyle name="Millares 9 3 3 3 2 2 3" xfId="28417" xr:uid="{6B5BCB80-F932-405A-9C6D-B711A2BF0223}"/>
    <cellStyle name="Millares 9 3 3 3 2 3" xfId="15288" xr:uid="{00000000-0005-0000-0000-0000F33D0000}"/>
    <cellStyle name="Millares 9 3 3 3 2 3 2" xfId="32793" xr:uid="{0D0B2090-0CF9-45F0-A22C-C08CDE38C66F}"/>
    <cellStyle name="Millares 9 3 3 3 2 4" xfId="24041" xr:uid="{CD9D601C-383A-44F9-9B87-F1F8BACF3CDB}"/>
    <cellStyle name="Millares 9 3 3 3 3" xfId="8723" xr:uid="{00000000-0005-0000-0000-0000F43D0000}"/>
    <cellStyle name="Millares 9 3 3 3 3 2" xfId="17476" xr:uid="{00000000-0005-0000-0000-0000F53D0000}"/>
    <cellStyle name="Millares 9 3 3 3 3 2 2" xfId="34981" xr:uid="{1AAC3777-DF54-4B9B-AEE3-34147E748759}"/>
    <cellStyle name="Millares 9 3 3 3 3 3" xfId="26229" xr:uid="{9AA340FA-2E75-4FF7-9795-FB32916F8391}"/>
    <cellStyle name="Millares 9 3 3 3 4" xfId="13100" xr:uid="{00000000-0005-0000-0000-0000F63D0000}"/>
    <cellStyle name="Millares 9 3 3 3 4 2" xfId="30605" xr:uid="{0FB77474-0239-422D-9B86-694D09D612EA}"/>
    <cellStyle name="Millares 9 3 3 3 5" xfId="21853" xr:uid="{619ABCCE-D710-4A0E-BCA4-4C8EEE7514F8}"/>
    <cellStyle name="Millares 9 3 3 4" xfId="5440" xr:uid="{00000000-0005-0000-0000-0000F73D0000}"/>
    <cellStyle name="Millares 9 3 3 4 2" xfId="9817" xr:uid="{00000000-0005-0000-0000-0000F83D0000}"/>
    <cellStyle name="Millares 9 3 3 4 2 2" xfId="18570" xr:uid="{00000000-0005-0000-0000-0000F93D0000}"/>
    <cellStyle name="Millares 9 3 3 4 2 2 2" xfId="36075" xr:uid="{08E400CE-4754-403E-9654-7A442A9E3401}"/>
    <cellStyle name="Millares 9 3 3 4 2 3" xfId="27323" xr:uid="{FCD39E35-D10A-4C4A-987A-4B6F7E42D2DA}"/>
    <cellStyle name="Millares 9 3 3 4 3" xfId="14194" xr:uid="{00000000-0005-0000-0000-0000FA3D0000}"/>
    <cellStyle name="Millares 9 3 3 4 3 2" xfId="31699" xr:uid="{A406E707-BE80-459B-B2F4-C98710500534}"/>
    <cellStyle name="Millares 9 3 3 4 4" xfId="22947" xr:uid="{13BFD87B-55C8-416B-8B21-B1AC29F4A21E}"/>
    <cellStyle name="Millares 9 3 3 5" xfId="7629" xr:uid="{00000000-0005-0000-0000-0000FB3D0000}"/>
    <cellStyle name="Millares 9 3 3 5 2" xfId="16382" xr:uid="{00000000-0005-0000-0000-0000FC3D0000}"/>
    <cellStyle name="Millares 9 3 3 5 2 2" xfId="33887" xr:uid="{3913898C-3CB6-4CC7-A1AC-E8C0E4187321}"/>
    <cellStyle name="Millares 9 3 3 5 3" xfId="25135" xr:uid="{B0D76D23-F651-44FC-B2D8-23706455D6FC}"/>
    <cellStyle name="Millares 9 3 3 6" xfId="12006" xr:uid="{00000000-0005-0000-0000-0000FD3D0000}"/>
    <cellStyle name="Millares 9 3 3 6 2" xfId="29511" xr:uid="{87B1C79A-E108-4F00-8DA8-8778A8CADE96}"/>
    <cellStyle name="Millares 9 3 3 7" xfId="20759" xr:uid="{574F6FF8-3062-4F60-97BA-7398E79A36DC}"/>
    <cellStyle name="Millares 9 3 4" xfId="3523" xr:uid="{00000000-0005-0000-0000-0000FE3D0000}"/>
    <cellStyle name="Millares 9 3 4 2" xfId="4619" xr:uid="{00000000-0005-0000-0000-0000FF3D0000}"/>
    <cellStyle name="Millares 9 3 4 2 2" xfId="6808" xr:uid="{00000000-0005-0000-0000-0000003E0000}"/>
    <cellStyle name="Millares 9 3 4 2 2 2" xfId="11185" xr:uid="{00000000-0005-0000-0000-0000013E0000}"/>
    <cellStyle name="Millares 9 3 4 2 2 2 2" xfId="19938" xr:uid="{00000000-0005-0000-0000-0000023E0000}"/>
    <cellStyle name="Millares 9 3 4 2 2 2 2 2" xfId="37443" xr:uid="{5F71F4C6-0115-488E-AF78-5098222162CB}"/>
    <cellStyle name="Millares 9 3 4 2 2 2 3" xfId="28691" xr:uid="{49E3F2BA-186A-4192-A635-06661D277774}"/>
    <cellStyle name="Millares 9 3 4 2 2 3" xfId="15562" xr:uid="{00000000-0005-0000-0000-0000033E0000}"/>
    <cellStyle name="Millares 9 3 4 2 2 3 2" xfId="33067" xr:uid="{BD66B9C7-F13D-441A-A563-D9987BC3AF98}"/>
    <cellStyle name="Millares 9 3 4 2 2 4" xfId="24315" xr:uid="{B7C6AA76-8038-470C-B2F6-73061C4F7E0F}"/>
    <cellStyle name="Millares 9 3 4 2 3" xfId="8997" xr:uid="{00000000-0005-0000-0000-0000043E0000}"/>
    <cellStyle name="Millares 9 3 4 2 3 2" xfId="17750" xr:uid="{00000000-0005-0000-0000-0000053E0000}"/>
    <cellStyle name="Millares 9 3 4 2 3 2 2" xfId="35255" xr:uid="{502080C3-792F-443E-80C5-4D87E60F33E2}"/>
    <cellStyle name="Millares 9 3 4 2 3 3" xfId="26503" xr:uid="{583BE347-3308-4A84-A7B5-9ACED40AE658}"/>
    <cellStyle name="Millares 9 3 4 2 4" xfId="13374" xr:uid="{00000000-0005-0000-0000-0000063E0000}"/>
    <cellStyle name="Millares 9 3 4 2 4 2" xfId="30879" xr:uid="{983B352E-AFAE-4380-B4BE-90CC0BB79D16}"/>
    <cellStyle name="Millares 9 3 4 2 5" xfId="22127" xr:uid="{CB4742E8-83FB-4206-AA9B-579262761AED}"/>
    <cellStyle name="Millares 9 3 4 3" xfId="5714" xr:uid="{00000000-0005-0000-0000-0000073E0000}"/>
    <cellStyle name="Millares 9 3 4 3 2" xfId="10091" xr:uid="{00000000-0005-0000-0000-0000083E0000}"/>
    <cellStyle name="Millares 9 3 4 3 2 2" xfId="18844" xr:uid="{00000000-0005-0000-0000-0000093E0000}"/>
    <cellStyle name="Millares 9 3 4 3 2 2 2" xfId="36349" xr:uid="{29328483-C2A9-4B2B-98EB-2F66DBB1AC64}"/>
    <cellStyle name="Millares 9 3 4 3 2 3" xfId="27597" xr:uid="{1DE2E3FB-4DFF-46D3-AD77-6359F3EB1EC3}"/>
    <cellStyle name="Millares 9 3 4 3 3" xfId="14468" xr:uid="{00000000-0005-0000-0000-00000A3E0000}"/>
    <cellStyle name="Millares 9 3 4 3 3 2" xfId="31973" xr:uid="{4DE2DF65-6498-44C0-8B29-FCDEA56317A2}"/>
    <cellStyle name="Millares 9 3 4 3 4" xfId="23221" xr:uid="{B42C9EB7-6365-483A-97BF-C4179BC7D6BA}"/>
    <cellStyle name="Millares 9 3 4 4" xfId="7903" xr:uid="{00000000-0005-0000-0000-00000B3E0000}"/>
    <cellStyle name="Millares 9 3 4 4 2" xfId="16656" xr:uid="{00000000-0005-0000-0000-00000C3E0000}"/>
    <cellStyle name="Millares 9 3 4 4 2 2" xfId="34161" xr:uid="{C5EF351E-C521-4E87-9393-D9A008B4386D}"/>
    <cellStyle name="Millares 9 3 4 4 3" xfId="25409" xr:uid="{40C36D89-7389-4911-8E77-120EA98BD282}"/>
    <cellStyle name="Millares 9 3 4 5" xfId="12280" xr:uid="{00000000-0005-0000-0000-00000D3E0000}"/>
    <cellStyle name="Millares 9 3 4 5 2" xfId="29785" xr:uid="{97B59AE4-AA54-45AD-8421-08AD1A5DA07F}"/>
    <cellStyle name="Millares 9 3 4 6" xfId="21033" xr:uid="{4E07E39C-9479-4B1A-99B9-3310C07FDD2C}"/>
    <cellStyle name="Millares 9 3 5" xfId="4071" xr:uid="{00000000-0005-0000-0000-00000E3E0000}"/>
    <cellStyle name="Millares 9 3 5 2" xfId="6260" xr:uid="{00000000-0005-0000-0000-00000F3E0000}"/>
    <cellStyle name="Millares 9 3 5 2 2" xfId="10637" xr:uid="{00000000-0005-0000-0000-0000103E0000}"/>
    <cellStyle name="Millares 9 3 5 2 2 2" xfId="19390" xr:uid="{00000000-0005-0000-0000-0000113E0000}"/>
    <cellStyle name="Millares 9 3 5 2 2 2 2" xfId="36895" xr:uid="{675C1152-46E8-425B-A86D-2DEE72B79389}"/>
    <cellStyle name="Millares 9 3 5 2 2 3" xfId="28143" xr:uid="{CC8AAED9-D7C7-431A-A431-238BDFC75398}"/>
    <cellStyle name="Millares 9 3 5 2 3" xfId="15014" xr:uid="{00000000-0005-0000-0000-0000123E0000}"/>
    <cellStyle name="Millares 9 3 5 2 3 2" xfId="32519" xr:uid="{418C4C3D-CE70-464C-B231-156026C48D8E}"/>
    <cellStyle name="Millares 9 3 5 2 4" xfId="23767" xr:uid="{31FC7990-0A81-47FF-882D-51A6DBEFFA46}"/>
    <cellStyle name="Millares 9 3 5 3" xfId="8449" xr:uid="{00000000-0005-0000-0000-0000133E0000}"/>
    <cellStyle name="Millares 9 3 5 3 2" xfId="17202" xr:uid="{00000000-0005-0000-0000-0000143E0000}"/>
    <cellStyle name="Millares 9 3 5 3 2 2" xfId="34707" xr:uid="{5D7D4EEC-7887-450B-AC2C-D67F6B976B6F}"/>
    <cellStyle name="Millares 9 3 5 3 3" xfId="25955" xr:uid="{AE4DE0FB-64FB-4FB7-8F7F-7C82CFF3DC89}"/>
    <cellStyle name="Millares 9 3 5 4" xfId="12826" xr:uid="{00000000-0005-0000-0000-0000153E0000}"/>
    <cellStyle name="Millares 9 3 5 4 2" xfId="30331" xr:uid="{4248DE55-941B-4678-8D34-6C4BA2CD8644}"/>
    <cellStyle name="Millares 9 3 5 5" xfId="21579" xr:uid="{30B2FD97-AC53-47C4-8058-FB541C91A4BE}"/>
    <cellStyle name="Millares 9 3 6" xfId="5166" xr:uid="{00000000-0005-0000-0000-0000163E0000}"/>
    <cellStyle name="Millares 9 3 6 2" xfId="9543" xr:uid="{00000000-0005-0000-0000-0000173E0000}"/>
    <cellStyle name="Millares 9 3 6 2 2" xfId="18296" xr:uid="{00000000-0005-0000-0000-0000183E0000}"/>
    <cellStyle name="Millares 9 3 6 2 2 2" xfId="35801" xr:uid="{275C47F9-5830-41DD-B6F2-0599C3938876}"/>
    <cellStyle name="Millares 9 3 6 2 3" xfId="27049" xr:uid="{C13B9123-A5B2-46EE-8B80-5C33D29956FC}"/>
    <cellStyle name="Millares 9 3 6 3" xfId="13920" xr:uid="{00000000-0005-0000-0000-0000193E0000}"/>
    <cellStyle name="Millares 9 3 6 3 2" xfId="31425" xr:uid="{B4C90C4F-2CE0-4184-B715-C5C565BF7C32}"/>
    <cellStyle name="Millares 9 3 6 4" xfId="22673" xr:uid="{CBDE2138-D0FB-44CF-93E9-94D9803AAFDB}"/>
    <cellStyle name="Millares 9 3 7" xfId="7355" xr:uid="{00000000-0005-0000-0000-00001A3E0000}"/>
    <cellStyle name="Millares 9 3 7 2" xfId="16108" xr:uid="{00000000-0005-0000-0000-00001B3E0000}"/>
    <cellStyle name="Millares 9 3 7 2 2" xfId="33613" xr:uid="{318FC45F-5EA2-44AE-A69F-318474A22DD3}"/>
    <cellStyle name="Millares 9 3 7 3" xfId="24861" xr:uid="{05F271F9-558C-4002-9D27-ED2FF1267509}"/>
    <cellStyle name="Millares 9 3 8" xfId="11732" xr:uid="{00000000-0005-0000-0000-00001C3E0000}"/>
    <cellStyle name="Millares 9 3 8 2" xfId="29237" xr:uid="{D50EA84C-1335-4046-8F77-8FDDB00FC109}"/>
    <cellStyle name="Millares 9 3 9" xfId="20485" xr:uid="{C205FFF6-10E0-4177-9EB6-DF19352F7CE9}"/>
    <cellStyle name="Millares 9 4" xfId="3023" xr:uid="{00000000-0005-0000-0000-00001D3E0000}"/>
    <cellStyle name="Millares 9 4 2" xfId="3299" xr:uid="{00000000-0005-0000-0000-00001E3E0000}"/>
    <cellStyle name="Millares 9 4 2 2" xfId="3852" xr:uid="{00000000-0005-0000-0000-00001F3E0000}"/>
    <cellStyle name="Millares 9 4 2 2 2" xfId="4948" xr:uid="{00000000-0005-0000-0000-0000203E0000}"/>
    <cellStyle name="Millares 9 4 2 2 2 2" xfId="7137" xr:uid="{00000000-0005-0000-0000-0000213E0000}"/>
    <cellStyle name="Millares 9 4 2 2 2 2 2" xfId="11514" xr:uid="{00000000-0005-0000-0000-0000223E0000}"/>
    <cellStyle name="Millares 9 4 2 2 2 2 2 2" xfId="20267" xr:uid="{00000000-0005-0000-0000-0000233E0000}"/>
    <cellStyle name="Millares 9 4 2 2 2 2 2 2 2" xfId="37772" xr:uid="{49DBF1FF-397C-481B-9583-9840B8526EAA}"/>
    <cellStyle name="Millares 9 4 2 2 2 2 2 3" xfId="29020" xr:uid="{A93C7436-5A61-4A9A-81B2-7825AC48FEEA}"/>
    <cellStyle name="Millares 9 4 2 2 2 2 3" xfId="15891" xr:uid="{00000000-0005-0000-0000-0000243E0000}"/>
    <cellStyle name="Millares 9 4 2 2 2 2 3 2" xfId="33396" xr:uid="{94D5B38C-241B-4011-BCB0-6B6372F004B3}"/>
    <cellStyle name="Millares 9 4 2 2 2 2 4" xfId="24644" xr:uid="{EB434A33-C00D-4094-9BBB-2D56BEE20D34}"/>
    <cellStyle name="Millares 9 4 2 2 2 3" xfId="9326" xr:uid="{00000000-0005-0000-0000-0000253E0000}"/>
    <cellStyle name="Millares 9 4 2 2 2 3 2" xfId="18079" xr:uid="{00000000-0005-0000-0000-0000263E0000}"/>
    <cellStyle name="Millares 9 4 2 2 2 3 2 2" xfId="35584" xr:uid="{9308E0C3-B6A4-4D17-A289-7C33E9265377}"/>
    <cellStyle name="Millares 9 4 2 2 2 3 3" xfId="26832" xr:uid="{81968217-F7A6-44E1-8AD3-2C6E576293B4}"/>
    <cellStyle name="Millares 9 4 2 2 2 4" xfId="13703" xr:uid="{00000000-0005-0000-0000-0000273E0000}"/>
    <cellStyle name="Millares 9 4 2 2 2 4 2" xfId="31208" xr:uid="{FDFEBC4F-DBCC-4C92-B305-869D0EEEA05B}"/>
    <cellStyle name="Millares 9 4 2 2 2 5" xfId="22456" xr:uid="{B3B10CAC-3E62-4B95-8356-F31ED2A8B827}"/>
    <cellStyle name="Millares 9 4 2 2 3" xfId="6043" xr:uid="{00000000-0005-0000-0000-0000283E0000}"/>
    <cellStyle name="Millares 9 4 2 2 3 2" xfId="10420" xr:uid="{00000000-0005-0000-0000-0000293E0000}"/>
    <cellStyle name="Millares 9 4 2 2 3 2 2" xfId="19173" xr:uid="{00000000-0005-0000-0000-00002A3E0000}"/>
    <cellStyle name="Millares 9 4 2 2 3 2 2 2" xfId="36678" xr:uid="{58653A43-568F-43AE-9958-27687EE8A03A}"/>
    <cellStyle name="Millares 9 4 2 2 3 2 3" xfId="27926" xr:uid="{1214DBF4-F326-483E-A552-617F93B12745}"/>
    <cellStyle name="Millares 9 4 2 2 3 3" xfId="14797" xr:uid="{00000000-0005-0000-0000-00002B3E0000}"/>
    <cellStyle name="Millares 9 4 2 2 3 3 2" xfId="32302" xr:uid="{CD13AAF9-6D3A-4A45-957E-996D6ADBC040}"/>
    <cellStyle name="Millares 9 4 2 2 3 4" xfId="23550" xr:uid="{45570510-6923-4382-9223-4A1FF9735C44}"/>
    <cellStyle name="Millares 9 4 2 2 4" xfId="8232" xr:uid="{00000000-0005-0000-0000-00002C3E0000}"/>
    <cellStyle name="Millares 9 4 2 2 4 2" xfId="16985" xr:uid="{00000000-0005-0000-0000-00002D3E0000}"/>
    <cellStyle name="Millares 9 4 2 2 4 2 2" xfId="34490" xr:uid="{A907C03B-FA9B-4BE1-BCBD-CE79B4558743}"/>
    <cellStyle name="Millares 9 4 2 2 4 3" xfId="25738" xr:uid="{BA0873D6-C18C-45D0-B324-A2064AB04F2B}"/>
    <cellStyle name="Millares 9 4 2 2 5" xfId="12609" xr:uid="{00000000-0005-0000-0000-00002E3E0000}"/>
    <cellStyle name="Millares 9 4 2 2 5 2" xfId="30114" xr:uid="{04851C78-7A68-4AAF-932B-67B5453BA9A5}"/>
    <cellStyle name="Millares 9 4 2 2 6" xfId="21362" xr:uid="{AC8978FB-93A3-4E50-BF17-F05A457EB54B}"/>
    <cellStyle name="Millares 9 4 2 3" xfId="4400" xr:uid="{00000000-0005-0000-0000-00002F3E0000}"/>
    <cellStyle name="Millares 9 4 2 3 2" xfId="6589" xr:uid="{00000000-0005-0000-0000-0000303E0000}"/>
    <cellStyle name="Millares 9 4 2 3 2 2" xfId="10966" xr:uid="{00000000-0005-0000-0000-0000313E0000}"/>
    <cellStyle name="Millares 9 4 2 3 2 2 2" xfId="19719" xr:uid="{00000000-0005-0000-0000-0000323E0000}"/>
    <cellStyle name="Millares 9 4 2 3 2 2 2 2" xfId="37224" xr:uid="{936652F6-A0D9-4503-8D96-3870AA7EA9B5}"/>
    <cellStyle name="Millares 9 4 2 3 2 2 3" xfId="28472" xr:uid="{CC2BF55F-D8AE-46E7-9D70-C63CDEC06634}"/>
    <cellStyle name="Millares 9 4 2 3 2 3" xfId="15343" xr:uid="{00000000-0005-0000-0000-0000333E0000}"/>
    <cellStyle name="Millares 9 4 2 3 2 3 2" xfId="32848" xr:uid="{EFCBDF9D-3161-4EAB-A3FC-EC3A9793CE21}"/>
    <cellStyle name="Millares 9 4 2 3 2 4" xfId="24096" xr:uid="{3802F241-0217-45BD-B545-8D3536E316E1}"/>
    <cellStyle name="Millares 9 4 2 3 3" xfId="8778" xr:uid="{00000000-0005-0000-0000-0000343E0000}"/>
    <cellStyle name="Millares 9 4 2 3 3 2" xfId="17531" xr:uid="{00000000-0005-0000-0000-0000353E0000}"/>
    <cellStyle name="Millares 9 4 2 3 3 2 2" xfId="35036" xr:uid="{CEDB5D6E-8248-4369-9B09-8F7DCC05ECB1}"/>
    <cellStyle name="Millares 9 4 2 3 3 3" xfId="26284" xr:uid="{9DE7A54D-2CA7-40E2-9AEB-E4A6C9E1E25D}"/>
    <cellStyle name="Millares 9 4 2 3 4" xfId="13155" xr:uid="{00000000-0005-0000-0000-0000363E0000}"/>
    <cellStyle name="Millares 9 4 2 3 4 2" xfId="30660" xr:uid="{A1298F4A-160A-421A-97F7-4D304DEED8FD}"/>
    <cellStyle name="Millares 9 4 2 3 5" xfId="21908" xr:uid="{3D9DB03A-88CE-4A82-A2AC-9BC4C1FF22E5}"/>
    <cellStyle name="Millares 9 4 2 4" xfId="5495" xr:uid="{00000000-0005-0000-0000-0000373E0000}"/>
    <cellStyle name="Millares 9 4 2 4 2" xfId="9872" xr:uid="{00000000-0005-0000-0000-0000383E0000}"/>
    <cellStyle name="Millares 9 4 2 4 2 2" xfId="18625" xr:uid="{00000000-0005-0000-0000-0000393E0000}"/>
    <cellStyle name="Millares 9 4 2 4 2 2 2" xfId="36130" xr:uid="{56CC926C-28EA-4FD0-B782-644705402E8A}"/>
    <cellStyle name="Millares 9 4 2 4 2 3" xfId="27378" xr:uid="{37BCC685-9564-48FB-BBEB-DC02CCE633BC}"/>
    <cellStyle name="Millares 9 4 2 4 3" xfId="14249" xr:uid="{00000000-0005-0000-0000-00003A3E0000}"/>
    <cellStyle name="Millares 9 4 2 4 3 2" xfId="31754" xr:uid="{F7440332-3E6E-43D1-9F0F-2E28E805BB8C}"/>
    <cellStyle name="Millares 9 4 2 4 4" xfId="23002" xr:uid="{53265BF5-B1AF-426A-A7EC-458C61CEDB1D}"/>
    <cellStyle name="Millares 9 4 2 5" xfId="7684" xr:uid="{00000000-0005-0000-0000-00003B3E0000}"/>
    <cellStyle name="Millares 9 4 2 5 2" xfId="16437" xr:uid="{00000000-0005-0000-0000-00003C3E0000}"/>
    <cellStyle name="Millares 9 4 2 5 2 2" xfId="33942" xr:uid="{E730F67C-FFC7-4EBE-B3A5-220465BA3B27}"/>
    <cellStyle name="Millares 9 4 2 5 3" xfId="25190" xr:uid="{D493633F-136E-4036-AA02-9906F063859F}"/>
    <cellStyle name="Millares 9 4 2 6" xfId="12061" xr:uid="{00000000-0005-0000-0000-00003D3E0000}"/>
    <cellStyle name="Millares 9 4 2 6 2" xfId="29566" xr:uid="{F1F1E9F0-26D0-4708-81F0-B6EF9CE96AAA}"/>
    <cellStyle name="Millares 9 4 2 7" xfId="20814" xr:uid="{EA6A13EC-E723-4932-AF6D-1ADF26E7B8E7}"/>
    <cellStyle name="Millares 9 4 3" xfId="3578" xr:uid="{00000000-0005-0000-0000-00003E3E0000}"/>
    <cellStyle name="Millares 9 4 3 2" xfId="4674" xr:uid="{00000000-0005-0000-0000-00003F3E0000}"/>
    <cellStyle name="Millares 9 4 3 2 2" xfId="6863" xr:uid="{00000000-0005-0000-0000-0000403E0000}"/>
    <cellStyle name="Millares 9 4 3 2 2 2" xfId="11240" xr:uid="{00000000-0005-0000-0000-0000413E0000}"/>
    <cellStyle name="Millares 9 4 3 2 2 2 2" xfId="19993" xr:uid="{00000000-0005-0000-0000-0000423E0000}"/>
    <cellStyle name="Millares 9 4 3 2 2 2 2 2" xfId="37498" xr:uid="{83DBEC40-709F-4537-9022-A6347950017E}"/>
    <cellStyle name="Millares 9 4 3 2 2 2 3" xfId="28746" xr:uid="{8736DAC7-A446-4A09-B1AC-E63278ACF602}"/>
    <cellStyle name="Millares 9 4 3 2 2 3" xfId="15617" xr:uid="{00000000-0005-0000-0000-0000433E0000}"/>
    <cellStyle name="Millares 9 4 3 2 2 3 2" xfId="33122" xr:uid="{C7F48ADD-5A2E-4A53-9990-F8D9ED17E3C4}"/>
    <cellStyle name="Millares 9 4 3 2 2 4" xfId="24370" xr:uid="{B75AB79B-4F4A-46DC-A2B0-010A8F67EB50}"/>
    <cellStyle name="Millares 9 4 3 2 3" xfId="9052" xr:uid="{00000000-0005-0000-0000-0000443E0000}"/>
    <cellStyle name="Millares 9 4 3 2 3 2" xfId="17805" xr:uid="{00000000-0005-0000-0000-0000453E0000}"/>
    <cellStyle name="Millares 9 4 3 2 3 2 2" xfId="35310" xr:uid="{EC0F1D28-A9CC-4678-8714-596961A98F33}"/>
    <cellStyle name="Millares 9 4 3 2 3 3" xfId="26558" xr:uid="{F7FBE2D0-6BFD-45C6-A4FF-37F106E3ADD0}"/>
    <cellStyle name="Millares 9 4 3 2 4" xfId="13429" xr:uid="{00000000-0005-0000-0000-0000463E0000}"/>
    <cellStyle name="Millares 9 4 3 2 4 2" xfId="30934" xr:uid="{E87BC538-0373-42B6-95FF-99E34A8032A4}"/>
    <cellStyle name="Millares 9 4 3 2 5" xfId="22182" xr:uid="{DE81E10C-2E9C-4092-A59A-A4BAD134AAA1}"/>
    <cellStyle name="Millares 9 4 3 3" xfId="5769" xr:uid="{00000000-0005-0000-0000-0000473E0000}"/>
    <cellStyle name="Millares 9 4 3 3 2" xfId="10146" xr:uid="{00000000-0005-0000-0000-0000483E0000}"/>
    <cellStyle name="Millares 9 4 3 3 2 2" xfId="18899" xr:uid="{00000000-0005-0000-0000-0000493E0000}"/>
    <cellStyle name="Millares 9 4 3 3 2 2 2" xfId="36404" xr:uid="{C2E6603F-E39A-4B2F-BD7C-94C196D742FA}"/>
    <cellStyle name="Millares 9 4 3 3 2 3" xfId="27652" xr:uid="{5373CCDD-5698-436E-9C41-9D07E37A2404}"/>
    <cellStyle name="Millares 9 4 3 3 3" xfId="14523" xr:uid="{00000000-0005-0000-0000-00004A3E0000}"/>
    <cellStyle name="Millares 9 4 3 3 3 2" xfId="32028" xr:uid="{A4A79C09-B6CF-4F61-B66A-1E939266F47A}"/>
    <cellStyle name="Millares 9 4 3 3 4" xfId="23276" xr:uid="{D1F837EA-23B9-4066-9EE8-BA2C28A0DA3E}"/>
    <cellStyle name="Millares 9 4 3 4" xfId="7958" xr:uid="{00000000-0005-0000-0000-00004B3E0000}"/>
    <cellStyle name="Millares 9 4 3 4 2" xfId="16711" xr:uid="{00000000-0005-0000-0000-00004C3E0000}"/>
    <cellStyle name="Millares 9 4 3 4 2 2" xfId="34216" xr:uid="{187ED1CF-0B47-49F3-B913-A4C78E75FE6A}"/>
    <cellStyle name="Millares 9 4 3 4 3" xfId="25464" xr:uid="{5BF49E4A-398E-4DF7-931B-953712E0BDA8}"/>
    <cellStyle name="Millares 9 4 3 5" xfId="12335" xr:uid="{00000000-0005-0000-0000-00004D3E0000}"/>
    <cellStyle name="Millares 9 4 3 5 2" xfId="29840" xr:uid="{182159C2-5E7D-4DB5-BEEE-7A713CDC0F4D}"/>
    <cellStyle name="Millares 9 4 3 6" xfId="21088" xr:uid="{71F79C4A-A341-4DB0-8425-B2306567ECE4}"/>
    <cellStyle name="Millares 9 4 4" xfId="4126" xr:uid="{00000000-0005-0000-0000-00004E3E0000}"/>
    <cellStyle name="Millares 9 4 4 2" xfId="6315" xr:uid="{00000000-0005-0000-0000-00004F3E0000}"/>
    <cellStyle name="Millares 9 4 4 2 2" xfId="10692" xr:uid="{00000000-0005-0000-0000-0000503E0000}"/>
    <cellStyle name="Millares 9 4 4 2 2 2" xfId="19445" xr:uid="{00000000-0005-0000-0000-0000513E0000}"/>
    <cellStyle name="Millares 9 4 4 2 2 2 2" xfId="36950" xr:uid="{9A1508E4-A9DC-4C62-953D-765D4BD26912}"/>
    <cellStyle name="Millares 9 4 4 2 2 3" xfId="28198" xr:uid="{A260F8B8-D494-410B-BEF9-20677438B5BF}"/>
    <cellStyle name="Millares 9 4 4 2 3" xfId="15069" xr:uid="{00000000-0005-0000-0000-0000523E0000}"/>
    <cellStyle name="Millares 9 4 4 2 3 2" xfId="32574" xr:uid="{DEA1F7B2-0900-4210-ABF3-1C665A60BF2E}"/>
    <cellStyle name="Millares 9 4 4 2 4" xfId="23822" xr:uid="{452E75C0-FF04-443B-B4DC-491B9E50DD07}"/>
    <cellStyle name="Millares 9 4 4 3" xfId="8504" xr:uid="{00000000-0005-0000-0000-0000533E0000}"/>
    <cellStyle name="Millares 9 4 4 3 2" xfId="17257" xr:uid="{00000000-0005-0000-0000-0000543E0000}"/>
    <cellStyle name="Millares 9 4 4 3 2 2" xfId="34762" xr:uid="{134F9A56-13C7-42BC-B235-4D7469BAEA4D}"/>
    <cellStyle name="Millares 9 4 4 3 3" xfId="26010" xr:uid="{563DA6AA-20B0-459C-B676-0295821E8C5B}"/>
    <cellStyle name="Millares 9 4 4 4" xfId="12881" xr:uid="{00000000-0005-0000-0000-0000553E0000}"/>
    <cellStyle name="Millares 9 4 4 4 2" xfId="30386" xr:uid="{E3D2AEBE-CF0D-45FC-BED2-2A796ECFC035}"/>
    <cellStyle name="Millares 9 4 4 5" xfId="21634" xr:uid="{3BB9338B-FB7C-4776-B170-39C0E33A8457}"/>
    <cellStyle name="Millares 9 4 5" xfId="5221" xr:uid="{00000000-0005-0000-0000-0000563E0000}"/>
    <cellStyle name="Millares 9 4 5 2" xfId="9598" xr:uid="{00000000-0005-0000-0000-0000573E0000}"/>
    <cellStyle name="Millares 9 4 5 2 2" xfId="18351" xr:uid="{00000000-0005-0000-0000-0000583E0000}"/>
    <cellStyle name="Millares 9 4 5 2 2 2" xfId="35856" xr:uid="{E02254AE-A04E-481F-B89F-98E8D7270CC8}"/>
    <cellStyle name="Millares 9 4 5 2 3" xfId="27104" xr:uid="{4CC98BBF-54A2-4FD5-ADA5-3D97D8B05C51}"/>
    <cellStyle name="Millares 9 4 5 3" xfId="13975" xr:uid="{00000000-0005-0000-0000-0000593E0000}"/>
    <cellStyle name="Millares 9 4 5 3 2" xfId="31480" xr:uid="{BD46610A-014E-43A4-B251-DE1449DFE600}"/>
    <cellStyle name="Millares 9 4 5 4" xfId="22728" xr:uid="{BFA4EB58-677A-4A1B-A6CE-29E2A2741AC7}"/>
    <cellStyle name="Millares 9 4 6" xfId="7410" xr:uid="{00000000-0005-0000-0000-00005A3E0000}"/>
    <cellStyle name="Millares 9 4 6 2" xfId="16163" xr:uid="{00000000-0005-0000-0000-00005B3E0000}"/>
    <cellStyle name="Millares 9 4 6 2 2" xfId="33668" xr:uid="{2C9FDA82-10B9-4496-AD7C-C7B6E271B22C}"/>
    <cellStyle name="Millares 9 4 6 3" xfId="24916" xr:uid="{A419A5B0-E301-4A89-9833-1D331FBD0E60}"/>
    <cellStyle name="Millares 9 4 7" xfId="11787" xr:uid="{00000000-0005-0000-0000-00005C3E0000}"/>
    <cellStyle name="Millares 9 4 7 2" xfId="29292" xr:uid="{0F97C7C7-7A39-4392-A1B0-E1E08DF6990B}"/>
    <cellStyle name="Millares 9 4 8" xfId="20540" xr:uid="{36A0A1E2-44E1-4A25-ADE0-156223746945}"/>
    <cellStyle name="Millares 9 5" xfId="2910" xr:uid="{00000000-0005-0000-0000-00005D3E0000}"/>
    <cellStyle name="Millares 9 5 2" xfId="3189" xr:uid="{00000000-0005-0000-0000-00005E3E0000}"/>
    <cellStyle name="Millares 9 5 2 2" xfId="3742" xr:uid="{00000000-0005-0000-0000-00005F3E0000}"/>
    <cellStyle name="Millares 9 5 2 2 2" xfId="4838" xr:uid="{00000000-0005-0000-0000-0000603E0000}"/>
    <cellStyle name="Millares 9 5 2 2 2 2" xfId="7027" xr:uid="{00000000-0005-0000-0000-0000613E0000}"/>
    <cellStyle name="Millares 9 5 2 2 2 2 2" xfId="11404" xr:uid="{00000000-0005-0000-0000-0000623E0000}"/>
    <cellStyle name="Millares 9 5 2 2 2 2 2 2" xfId="20157" xr:uid="{00000000-0005-0000-0000-0000633E0000}"/>
    <cellStyle name="Millares 9 5 2 2 2 2 2 2 2" xfId="37662" xr:uid="{8CEC63DA-D3BE-4D63-92F1-91003CE7B2DB}"/>
    <cellStyle name="Millares 9 5 2 2 2 2 2 3" xfId="28910" xr:uid="{129FA826-CB38-44D4-BC5E-3B71CBA60F64}"/>
    <cellStyle name="Millares 9 5 2 2 2 2 3" xfId="15781" xr:uid="{00000000-0005-0000-0000-0000643E0000}"/>
    <cellStyle name="Millares 9 5 2 2 2 2 3 2" xfId="33286" xr:uid="{90A7902E-7D0F-4D78-B855-D98997CCA6C8}"/>
    <cellStyle name="Millares 9 5 2 2 2 2 4" xfId="24534" xr:uid="{7A6FD948-9915-47F0-8F0D-5A501ADBB9EC}"/>
    <cellStyle name="Millares 9 5 2 2 2 3" xfId="9216" xr:uid="{00000000-0005-0000-0000-0000653E0000}"/>
    <cellStyle name="Millares 9 5 2 2 2 3 2" xfId="17969" xr:uid="{00000000-0005-0000-0000-0000663E0000}"/>
    <cellStyle name="Millares 9 5 2 2 2 3 2 2" xfId="35474" xr:uid="{1E0BC604-120D-4645-9DF7-129A1B298565}"/>
    <cellStyle name="Millares 9 5 2 2 2 3 3" xfId="26722" xr:uid="{EEBF46B2-18E6-4E13-B46C-DFB513F47506}"/>
    <cellStyle name="Millares 9 5 2 2 2 4" xfId="13593" xr:uid="{00000000-0005-0000-0000-0000673E0000}"/>
    <cellStyle name="Millares 9 5 2 2 2 4 2" xfId="31098" xr:uid="{25555B1B-F057-4468-95FF-62CB2BCA1B90}"/>
    <cellStyle name="Millares 9 5 2 2 2 5" xfId="22346" xr:uid="{8F66DC7A-0AA7-4826-B196-365D0A6C554F}"/>
    <cellStyle name="Millares 9 5 2 2 3" xfId="5933" xr:uid="{00000000-0005-0000-0000-0000683E0000}"/>
    <cellStyle name="Millares 9 5 2 2 3 2" xfId="10310" xr:uid="{00000000-0005-0000-0000-0000693E0000}"/>
    <cellStyle name="Millares 9 5 2 2 3 2 2" xfId="19063" xr:uid="{00000000-0005-0000-0000-00006A3E0000}"/>
    <cellStyle name="Millares 9 5 2 2 3 2 2 2" xfId="36568" xr:uid="{0A694A91-B194-4C61-8899-3DDBC2E45773}"/>
    <cellStyle name="Millares 9 5 2 2 3 2 3" xfId="27816" xr:uid="{AD80CE2F-9771-432D-922C-4583CEE8F396}"/>
    <cellStyle name="Millares 9 5 2 2 3 3" xfId="14687" xr:uid="{00000000-0005-0000-0000-00006B3E0000}"/>
    <cellStyle name="Millares 9 5 2 2 3 3 2" xfId="32192" xr:uid="{0028FC05-727D-4409-9B5D-AF0B028E5AD3}"/>
    <cellStyle name="Millares 9 5 2 2 3 4" xfId="23440" xr:uid="{0F8D32BD-ECAF-42E2-B1C0-90DC3ACC75C9}"/>
    <cellStyle name="Millares 9 5 2 2 4" xfId="8122" xr:uid="{00000000-0005-0000-0000-00006C3E0000}"/>
    <cellStyle name="Millares 9 5 2 2 4 2" xfId="16875" xr:uid="{00000000-0005-0000-0000-00006D3E0000}"/>
    <cellStyle name="Millares 9 5 2 2 4 2 2" xfId="34380" xr:uid="{E8D2111B-19BA-40A0-A203-672112D2A19A}"/>
    <cellStyle name="Millares 9 5 2 2 4 3" xfId="25628" xr:uid="{60204EE8-B715-4975-9544-B29313E240D9}"/>
    <cellStyle name="Millares 9 5 2 2 5" xfId="12499" xr:uid="{00000000-0005-0000-0000-00006E3E0000}"/>
    <cellStyle name="Millares 9 5 2 2 5 2" xfId="30004" xr:uid="{E431F158-022A-4C1A-8CE9-491E66A47072}"/>
    <cellStyle name="Millares 9 5 2 2 6" xfId="21252" xr:uid="{BA4EE14F-74FA-45C1-910D-785262AB03E6}"/>
    <cellStyle name="Millares 9 5 2 3" xfId="4290" xr:uid="{00000000-0005-0000-0000-00006F3E0000}"/>
    <cellStyle name="Millares 9 5 2 3 2" xfId="6479" xr:uid="{00000000-0005-0000-0000-0000703E0000}"/>
    <cellStyle name="Millares 9 5 2 3 2 2" xfId="10856" xr:uid="{00000000-0005-0000-0000-0000713E0000}"/>
    <cellStyle name="Millares 9 5 2 3 2 2 2" xfId="19609" xr:uid="{00000000-0005-0000-0000-0000723E0000}"/>
    <cellStyle name="Millares 9 5 2 3 2 2 2 2" xfId="37114" xr:uid="{135A220A-518A-4A17-BB83-FB1C07EEADF4}"/>
    <cellStyle name="Millares 9 5 2 3 2 2 3" xfId="28362" xr:uid="{8DB40B45-32E2-4AB4-AE02-B64EF08EAFDB}"/>
    <cellStyle name="Millares 9 5 2 3 2 3" xfId="15233" xr:uid="{00000000-0005-0000-0000-0000733E0000}"/>
    <cellStyle name="Millares 9 5 2 3 2 3 2" xfId="32738" xr:uid="{F0C676DF-85E7-4399-BCBC-1B7DEDAF2B4F}"/>
    <cellStyle name="Millares 9 5 2 3 2 4" xfId="23986" xr:uid="{F6F704A9-D223-4464-9926-64994738103D}"/>
    <cellStyle name="Millares 9 5 2 3 3" xfId="8668" xr:uid="{00000000-0005-0000-0000-0000743E0000}"/>
    <cellStyle name="Millares 9 5 2 3 3 2" xfId="17421" xr:uid="{00000000-0005-0000-0000-0000753E0000}"/>
    <cellStyle name="Millares 9 5 2 3 3 2 2" xfId="34926" xr:uid="{679F58AF-4C98-40BD-A4EA-5A6B11F16F57}"/>
    <cellStyle name="Millares 9 5 2 3 3 3" xfId="26174" xr:uid="{AC9EF54E-FC51-40DE-99F7-DF788F3B6756}"/>
    <cellStyle name="Millares 9 5 2 3 4" xfId="13045" xr:uid="{00000000-0005-0000-0000-0000763E0000}"/>
    <cellStyle name="Millares 9 5 2 3 4 2" xfId="30550" xr:uid="{7771E7D6-9BF7-4F6B-8E80-C00A12BE86F4}"/>
    <cellStyle name="Millares 9 5 2 3 5" xfId="21798" xr:uid="{30E650E1-2111-4021-B041-7C75C070C95B}"/>
    <cellStyle name="Millares 9 5 2 4" xfId="5385" xr:uid="{00000000-0005-0000-0000-0000773E0000}"/>
    <cellStyle name="Millares 9 5 2 4 2" xfId="9762" xr:uid="{00000000-0005-0000-0000-0000783E0000}"/>
    <cellStyle name="Millares 9 5 2 4 2 2" xfId="18515" xr:uid="{00000000-0005-0000-0000-0000793E0000}"/>
    <cellStyle name="Millares 9 5 2 4 2 2 2" xfId="36020" xr:uid="{24140783-6524-4B90-9D34-B641BAA471E8}"/>
    <cellStyle name="Millares 9 5 2 4 2 3" xfId="27268" xr:uid="{88A5B452-6860-4352-BACC-3615C3FDC1D0}"/>
    <cellStyle name="Millares 9 5 2 4 3" xfId="14139" xr:uid="{00000000-0005-0000-0000-00007A3E0000}"/>
    <cellStyle name="Millares 9 5 2 4 3 2" xfId="31644" xr:uid="{7DB5E3D0-C8C5-4E36-A4CE-8382887268C9}"/>
    <cellStyle name="Millares 9 5 2 4 4" xfId="22892" xr:uid="{796BEB9E-6DA8-45F6-BE33-501AF05F3BB2}"/>
    <cellStyle name="Millares 9 5 2 5" xfId="7574" xr:uid="{00000000-0005-0000-0000-00007B3E0000}"/>
    <cellStyle name="Millares 9 5 2 5 2" xfId="16327" xr:uid="{00000000-0005-0000-0000-00007C3E0000}"/>
    <cellStyle name="Millares 9 5 2 5 2 2" xfId="33832" xr:uid="{AE7C0A64-EFAD-460C-976A-1D9937479DB8}"/>
    <cellStyle name="Millares 9 5 2 5 3" xfId="25080" xr:uid="{FE870561-E34B-4FCD-B37A-D6B5D0623938}"/>
    <cellStyle name="Millares 9 5 2 6" xfId="11951" xr:uid="{00000000-0005-0000-0000-00007D3E0000}"/>
    <cellStyle name="Millares 9 5 2 6 2" xfId="29456" xr:uid="{87CDBE25-86E8-41D4-BF98-33B0BCFFB404}"/>
    <cellStyle name="Millares 9 5 2 7" xfId="20704" xr:uid="{F39C2142-8AA0-4AC7-9DBD-37F119C250F9}"/>
    <cellStyle name="Millares 9 5 3" xfId="3468" xr:uid="{00000000-0005-0000-0000-00007E3E0000}"/>
    <cellStyle name="Millares 9 5 3 2" xfId="4564" xr:uid="{00000000-0005-0000-0000-00007F3E0000}"/>
    <cellStyle name="Millares 9 5 3 2 2" xfId="6753" xr:uid="{00000000-0005-0000-0000-0000803E0000}"/>
    <cellStyle name="Millares 9 5 3 2 2 2" xfId="11130" xr:uid="{00000000-0005-0000-0000-0000813E0000}"/>
    <cellStyle name="Millares 9 5 3 2 2 2 2" xfId="19883" xr:uid="{00000000-0005-0000-0000-0000823E0000}"/>
    <cellStyle name="Millares 9 5 3 2 2 2 2 2" xfId="37388" xr:uid="{6C35DBAE-6C0C-4296-AEA9-FC7455D1A153}"/>
    <cellStyle name="Millares 9 5 3 2 2 2 3" xfId="28636" xr:uid="{113D72B9-96FF-47F6-A94D-26388DE31E01}"/>
    <cellStyle name="Millares 9 5 3 2 2 3" xfId="15507" xr:uid="{00000000-0005-0000-0000-0000833E0000}"/>
    <cellStyle name="Millares 9 5 3 2 2 3 2" xfId="33012" xr:uid="{4DBCBEE3-1921-4DB1-AB70-B4A0FCA6E05B}"/>
    <cellStyle name="Millares 9 5 3 2 2 4" xfId="24260" xr:uid="{2171B863-C589-40D3-9C09-BE36CA58B35A}"/>
    <cellStyle name="Millares 9 5 3 2 3" xfId="8942" xr:uid="{00000000-0005-0000-0000-0000843E0000}"/>
    <cellStyle name="Millares 9 5 3 2 3 2" xfId="17695" xr:uid="{00000000-0005-0000-0000-0000853E0000}"/>
    <cellStyle name="Millares 9 5 3 2 3 2 2" xfId="35200" xr:uid="{10395675-2EE9-4F55-A49F-F5FFD9CF1FFB}"/>
    <cellStyle name="Millares 9 5 3 2 3 3" xfId="26448" xr:uid="{BC2C9AFA-006F-4743-B764-42DC6F633CE2}"/>
    <cellStyle name="Millares 9 5 3 2 4" xfId="13319" xr:uid="{00000000-0005-0000-0000-0000863E0000}"/>
    <cellStyle name="Millares 9 5 3 2 4 2" xfId="30824" xr:uid="{DC0835B7-ABF4-4529-A06A-228CD0E1EB4D}"/>
    <cellStyle name="Millares 9 5 3 2 5" xfId="22072" xr:uid="{E4C52F4C-DCF4-4E50-B7FD-AB0FDF0E4EAE}"/>
    <cellStyle name="Millares 9 5 3 3" xfId="5659" xr:uid="{00000000-0005-0000-0000-0000873E0000}"/>
    <cellStyle name="Millares 9 5 3 3 2" xfId="10036" xr:uid="{00000000-0005-0000-0000-0000883E0000}"/>
    <cellStyle name="Millares 9 5 3 3 2 2" xfId="18789" xr:uid="{00000000-0005-0000-0000-0000893E0000}"/>
    <cellStyle name="Millares 9 5 3 3 2 2 2" xfId="36294" xr:uid="{27A0BF21-6AF1-43B7-AA5B-2AFFCC67CF6D}"/>
    <cellStyle name="Millares 9 5 3 3 2 3" xfId="27542" xr:uid="{F93A0A07-0646-48CF-8E9C-941E2305275E}"/>
    <cellStyle name="Millares 9 5 3 3 3" xfId="14413" xr:uid="{00000000-0005-0000-0000-00008A3E0000}"/>
    <cellStyle name="Millares 9 5 3 3 3 2" xfId="31918" xr:uid="{25A533CC-81C9-4CFA-A5F2-C611E71C5193}"/>
    <cellStyle name="Millares 9 5 3 3 4" xfId="23166" xr:uid="{6DAE5E0E-2584-438B-AE1A-1FA65AF6CD98}"/>
    <cellStyle name="Millares 9 5 3 4" xfId="7848" xr:uid="{00000000-0005-0000-0000-00008B3E0000}"/>
    <cellStyle name="Millares 9 5 3 4 2" xfId="16601" xr:uid="{00000000-0005-0000-0000-00008C3E0000}"/>
    <cellStyle name="Millares 9 5 3 4 2 2" xfId="34106" xr:uid="{02FD6A13-C826-4162-B9C9-AD84FFB6745C}"/>
    <cellStyle name="Millares 9 5 3 4 3" xfId="25354" xr:uid="{55F191A8-CB5E-4512-B5D5-67325331ED20}"/>
    <cellStyle name="Millares 9 5 3 5" xfId="12225" xr:uid="{00000000-0005-0000-0000-00008D3E0000}"/>
    <cellStyle name="Millares 9 5 3 5 2" xfId="29730" xr:uid="{6512A8A9-EFD5-43C2-AE0A-3A1280E7F16C}"/>
    <cellStyle name="Millares 9 5 3 6" xfId="20978" xr:uid="{8A4B8A57-C141-4257-A0FF-2EE7289FA491}"/>
    <cellStyle name="Millares 9 5 4" xfId="4016" xr:uid="{00000000-0005-0000-0000-00008E3E0000}"/>
    <cellStyle name="Millares 9 5 4 2" xfId="6205" xr:uid="{00000000-0005-0000-0000-00008F3E0000}"/>
    <cellStyle name="Millares 9 5 4 2 2" xfId="10582" xr:uid="{00000000-0005-0000-0000-0000903E0000}"/>
    <cellStyle name="Millares 9 5 4 2 2 2" xfId="19335" xr:uid="{00000000-0005-0000-0000-0000913E0000}"/>
    <cellStyle name="Millares 9 5 4 2 2 2 2" xfId="36840" xr:uid="{A1DB9673-A357-430A-9BC0-E9C0569B1186}"/>
    <cellStyle name="Millares 9 5 4 2 2 3" xfId="28088" xr:uid="{18FB7655-34B0-44D7-8AD3-8ADDECD361DC}"/>
    <cellStyle name="Millares 9 5 4 2 3" xfId="14959" xr:uid="{00000000-0005-0000-0000-0000923E0000}"/>
    <cellStyle name="Millares 9 5 4 2 3 2" xfId="32464" xr:uid="{58B36E8F-35CD-4BB3-8B80-3469C41621BE}"/>
    <cellStyle name="Millares 9 5 4 2 4" xfId="23712" xr:uid="{DFA1F00D-9176-4456-9C4F-5E86BC88BBA3}"/>
    <cellStyle name="Millares 9 5 4 3" xfId="8394" xr:uid="{00000000-0005-0000-0000-0000933E0000}"/>
    <cellStyle name="Millares 9 5 4 3 2" xfId="17147" xr:uid="{00000000-0005-0000-0000-0000943E0000}"/>
    <cellStyle name="Millares 9 5 4 3 2 2" xfId="34652" xr:uid="{587AC26A-F83B-4586-B577-02913F96D53C}"/>
    <cellStyle name="Millares 9 5 4 3 3" xfId="25900" xr:uid="{58C81B3A-5709-41F3-8F66-BC097E591805}"/>
    <cellStyle name="Millares 9 5 4 4" xfId="12771" xr:uid="{00000000-0005-0000-0000-0000953E0000}"/>
    <cellStyle name="Millares 9 5 4 4 2" xfId="30276" xr:uid="{175C72F7-B71D-42B1-BA12-B83C656388E2}"/>
    <cellStyle name="Millares 9 5 4 5" xfId="21524" xr:uid="{D1B6E36A-B9ED-475B-B6EC-3F624A5D6713}"/>
    <cellStyle name="Millares 9 5 5" xfId="5111" xr:uid="{00000000-0005-0000-0000-0000963E0000}"/>
    <cellStyle name="Millares 9 5 5 2" xfId="9488" xr:uid="{00000000-0005-0000-0000-0000973E0000}"/>
    <cellStyle name="Millares 9 5 5 2 2" xfId="18241" xr:uid="{00000000-0005-0000-0000-0000983E0000}"/>
    <cellStyle name="Millares 9 5 5 2 2 2" xfId="35746" xr:uid="{E2248483-C4E0-4C90-A60E-3614C22D0650}"/>
    <cellStyle name="Millares 9 5 5 2 3" xfId="26994" xr:uid="{8EC5F1B9-A5DB-45BA-B7F4-4FCD5716E590}"/>
    <cellStyle name="Millares 9 5 5 3" xfId="13865" xr:uid="{00000000-0005-0000-0000-0000993E0000}"/>
    <cellStyle name="Millares 9 5 5 3 2" xfId="31370" xr:uid="{1FDC12D0-51D8-479C-94F3-11D0F76B0FC3}"/>
    <cellStyle name="Millares 9 5 5 4" xfId="22618" xr:uid="{21900B15-0310-4E9C-AEDF-35F971C16761}"/>
    <cellStyle name="Millares 9 5 6" xfId="7300" xr:uid="{00000000-0005-0000-0000-00009A3E0000}"/>
    <cellStyle name="Millares 9 5 6 2" xfId="16053" xr:uid="{00000000-0005-0000-0000-00009B3E0000}"/>
    <cellStyle name="Millares 9 5 6 2 2" xfId="33558" xr:uid="{EEDB43CE-6012-40F8-B145-9888AF1ECF71}"/>
    <cellStyle name="Millares 9 5 6 3" xfId="24806" xr:uid="{4578DC07-FC12-4801-8FA2-21DF60C00A81}"/>
    <cellStyle name="Millares 9 5 7" xfId="11677" xr:uid="{00000000-0005-0000-0000-00009C3E0000}"/>
    <cellStyle name="Millares 9 5 7 2" xfId="29182" xr:uid="{06E06F1D-DCDC-4BFE-A7B8-8AF11E4100FF}"/>
    <cellStyle name="Millares 9 5 8" xfId="20430" xr:uid="{FF20C03B-473E-48AF-9945-F6BDDB33E755}"/>
    <cellStyle name="Millares 9 6" xfId="3139" xr:uid="{00000000-0005-0000-0000-00009D3E0000}"/>
    <cellStyle name="Millares 9 6 2" xfId="3693" xr:uid="{00000000-0005-0000-0000-00009E3E0000}"/>
    <cellStyle name="Millares 9 6 2 2" xfId="4789" xr:uid="{00000000-0005-0000-0000-00009F3E0000}"/>
    <cellStyle name="Millares 9 6 2 2 2" xfId="6978" xr:uid="{00000000-0005-0000-0000-0000A03E0000}"/>
    <cellStyle name="Millares 9 6 2 2 2 2" xfId="11355" xr:uid="{00000000-0005-0000-0000-0000A13E0000}"/>
    <cellStyle name="Millares 9 6 2 2 2 2 2" xfId="20108" xr:uid="{00000000-0005-0000-0000-0000A23E0000}"/>
    <cellStyle name="Millares 9 6 2 2 2 2 2 2" xfId="37613" xr:uid="{6F30C2C0-7A25-4DA6-A2DF-20A447652857}"/>
    <cellStyle name="Millares 9 6 2 2 2 2 3" xfId="28861" xr:uid="{C3FC8BEA-DF9F-41C2-BBBD-C9DA083921B2}"/>
    <cellStyle name="Millares 9 6 2 2 2 3" xfId="15732" xr:uid="{00000000-0005-0000-0000-0000A33E0000}"/>
    <cellStyle name="Millares 9 6 2 2 2 3 2" xfId="33237" xr:uid="{689F3A83-0CAE-473C-B4C3-8A1C79ECB07F}"/>
    <cellStyle name="Millares 9 6 2 2 2 4" xfId="24485" xr:uid="{E6227D23-D692-4ED1-812F-4873216863D3}"/>
    <cellStyle name="Millares 9 6 2 2 3" xfId="9167" xr:uid="{00000000-0005-0000-0000-0000A43E0000}"/>
    <cellStyle name="Millares 9 6 2 2 3 2" xfId="17920" xr:uid="{00000000-0005-0000-0000-0000A53E0000}"/>
    <cellStyle name="Millares 9 6 2 2 3 2 2" xfId="35425" xr:uid="{8975AB59-B9E3-47AB-A044-54290B71A47D}"/>
    <cellStyle name="Millares 9 6 2 2 3 3" xfId="26673" xr:uid="{00702EDB-C739-4CD0-AE16-84C7FEE84157}"/>
    <cellStyle name="Millares 9 6 2 2 4" xfId="13544" xr:uid="{00000000-0005-0000-0000-0000A63E0000}"/>
    <cellStyle name="Millares 9 6 2 2 4 2" xfId="31049" xr:uid="{B431141C-B42F-4380-B793-F180B977246D}"/>
    <cellStyle name="Millares 9 6 2 2 5" xfId="22297" xr:uid="{D8151545-0F61-4D85-9780-C77B119AC484}"/>
    <cellStyle name="Millares 9 6 2 3" xfId="5884" xr:uid="{00000000-0005-0000-0000-0000A73E0000}"/>
    <cellStyle name="Millares 9 6 2 3 2" xfId="10261" xr:uid="{00000000-0005-0000-0000-0000A83E0000}"/>
    <cellStyle name="Millares 9 6 2 3 2 2" xfId="19014" xr:uid="{00000000-0005-0000-0000-0000A93E0000}"/>
    <cellStyle name="Millares 9 6 2 3 2 2 2" xfId="36519" xr:uid="{FA88885E-1AB8-485C-B7F4-4113408AE523}"/>
    <cellStyle name="Millares 9 6 2 3 2 3" xfId="27767" xr:uid="{1AD81C72-46CB-4520-BAF2-E78DF918864B}"/>
    <cellStyle name="Millares 9 6 2 3 3" xfId="14638" xr:uid="{00000000-0005-0000-0000-0000AA3E0000}"/>
    <cellStyle name="Millares 9 6 2 3 3 2" xfId="32143" xr:uid="{4B64CF0C-834B-47AE-97AB-4C711A30487C}"/>
    <cellStyle name="Millares 9 6 2 3 4" xfId="23391" xr:uid="{90331E81-E12A-418D-A17E-B0B5ED0D8EF1}"/>
    <cellStyle name="Millares 9 6 2 4" xfId="8073" xr:uid="{00000000-0005-0000-0000-0000AB3E0000}"/>
    <cellStyle name="Millares 9 6 2 4 2" xfId="16826" xr:uid="{00000000-0005-0000-0000-0000AC3E0000}"/>
    <cellStyle name="Millares 9 6 2 4 2 2" xfId="34331" xr:uid="{061D07BD-8CA4-4694-B7AA-FC7AF65AC264}"/>
    <cellStyle name="Millares 9 6 2 4 3" xfId="25579" xr:uid="{C9F023FC-C562-4AB8-8AFF-0B36EFA440D8}"/>
    <cellStyle name="Millares 9 6 2 5" xfId="12450" xr:uid="{00000000-0005-0000-0000-0000AD3E0000}"/>
    <cellStyle name="Millares 9 6 2 5 2" xfId="29955" xr:uid="{A8BC48E0-531D-461F-9FBB-0A1D61554602}"/>
    <cellStyle name="Millares 9 6 2 6" xfId="21203" xr:uid="{FD394763-235D-4313-9B99-143F1458C3CA}"/>
    <cellStyle name="Millares 9 6 3" xfId="4241" xr:uid="{00000000-0005-0000-0000-0000AE3E0000}"/>
    <cellStyle name="Millares 9 6 3 2" xfId="6430" xr:uid="{00000000-0005-0000-0000-0000AF3E0000}"/>
    <cellStyle name="Millares 9 6 3 2 2" xfId="10807" xr:uid="{00000000-0005-0000-0000-0000B03E0000}"/>
    <cellStyle name="Millares 9 6 3 2 2 2" xfId="19560" xr:uid="{00000000-0005-0000-0000-0000B13E0000}"/>
    <cellStyle name="Millares 9 6 3 2 2 2 2" xfId="37065" xr:uid="{D7AF0172-A746-4B55-9FBA-B4961576BC7F}"/>
    <cellStyle name="Millares 9 6 3 2 2 3" xfId="28313" xr:uid="{EDFA2A49-32CD-47C2-8F3C-9B43C9A83932}"/>
    <cellStyle name="Millares 9 6 3 2 3" xfId="15184" xr:uid="{00000000-0005-0000-0000-0000B23E0000}"/>
    <cellStyle name="Millares 9 6 3 2 3 2" xfId="32689" xr:uid="{EA861DCA-8E59-492A-B63D-BF88CFB2D41C}"/>
    <cellStyle name="Millares 9 6 3 2 4" xfId="23937" xr:uid="{F99A912E-F81F-4E90-BE0D-111B12EE728C}"/>
    <cellStyle name="Millares 9 6 3 3" xfId="8619" xr:uid="{00000000-0005-0000-0000-0000B33E0000}"/>
    <cellStyle name="Millares 9 6 3 3 2" xfId="17372" xr:uid="{00000000-0005-0000-0000-0000B43E0000}"/>
    <cellStyle name="Millares 9 6 3 3 2 2" xfId="34877" xr:uid="{DE6323A3-D29B-400C-AD8D-547D901D7000}"/>
    <cellStyle name="Millares 9 6 3 3 3" xfId="26125" xr:uid="{413D5EAD-5EAA-4200-AE88-8D3612A2F289}"/>
    <cellStyle name="Millares 9 6 3 4" xfId="12996" xr:uid="{00000000-0005-0000-0000-0000B53E0000}"/>
    <cellStyle name="Millares 9 6 3 4 2" xfId="30501" xr:uid="{E2350B2B-0F1E-4CFA-A4CF-4A01370A5043}"/>
    <cellStyle name="Millares 9 6 3 5" xfId="21749" xr:uid="{8EAAA6E2-B423-4CA6-9AE6-77912724A21B}"/>
    <cellStyle name="Millares 9 6 4" xfId="5336" xr:uid="{00000000-0005-0000-0000-0000B63E0000}"/>
    <cellStyle name="Millares 9 6 4 2" xfId="9713" xr:uid="{00000000-0005-0000-0000-0000B73E0000}"/>
    <cellStyle name="Millares 9 6 4 2 2" xfId="18466" xr:uid="{00000000-0005-0000-0000-0000B83E0000}"/>
    <cellStyle name="Millares 9 6 4 2 2 2" xfId="35971" xr:uid="{D9CC5CEB-1F9F-4D03-9E7B-986EF0DCD960}"/>
    <cellStyle name="Millares 9 6 4 2 3" xfId="27219" xr:uid="{FE7A59B5-4341-4249-976B-4A943717F030}"/>
    <cellStyle name="Millares 9 6 4 3" xfId="14090" xr:uid="{00000000-0005-0000-0000-0000B93E0000}"/>
    <cellStyle name="Millares 9 6 4 3 2" xfId="31595" xr:uid="{31A09966-07B5-4B84-A1B3-8ED70D01903B}"/>
    <cellStyle name="Millares 9 6 4 4" xfId="22843" xr:uid="{9E247C3C-DA0C-427B-937E-931D935D1E2A}"/>
    <cellStyle name="Millares 9 6 5" xfId="7525" xr:uid="{00000000-0005-0000-0000-0000BA3E0000}"/>
    <cellStyle name="Millares 9 6 5 2" xfId="16278" xr:uid="{00000000-0005-0000-0000-0000BB3E0000}"/>
    <cellStyle name="Millares 9 6 5 2 2" xfId="33783" xr:uid="{8ACAEC87-FABB-42FB-9C1C-DE6F629DA57E}"/>
    <cellStyle name="Millares 9 6 5 3" xfId="25031" xr:uid="{35A699C7-FE89-4785-82CF-4A57655B226D}"/>
    <cellStyle name="Millares 9 6 6" xfId="11902" xr:uid="{00000000-0005-0000-0000-0000BC3E0000}"/>
    <cellStyle name="Millares 9 6 6 2" xfId="29407" xr:uid="{EE663ED6-AFC2-4AFB-88AC-101221A1E055}"/>
    <cellStyle name="Millares 9 6 7" xfId="20655" xr:uid="{96F49C84-FA80-43EE-9316-B50BE89379FC}"/>
    <cellStyle name="Millares 9 7" xfId="3418" xr:uid="{00000000-0005-0000-0000-0000BD3E0000}"/>
    <cellStyle name="Millares 9 7 2" xfId="4515" xr:uid="{00000000-0005-0000-0000-0000BE3E0000}"/>
    <cellStyle name="Millares 9 7 2 2" xfId="6704" xr:uid="{00000000-0005-0000-0000-0000BF3E0000}"/>
    <cellStyle name="Millares 9 7 2 2 2" xfId="11081" xr:uid="{00000000-0005-0000-0000-0000C03E0000}"/>
    <cellStyle name="Millares 9 7 2 2 2 2" xfId="19834" xr:uid="{00000000-0005-0000-0000-0000C13E0000}"/>
    <cellStyle name="Millares 9 7 2 2 2 2 2" xfId="37339" xr:uid="{095B45BE-F7CF-4C57-9557-A812AE3B1750}"/>
    <cellStyle name="Millares 9 7 2 2 2 3" xfId="28587" xr:uid="{88B8A14C-D789-4FFF-95E1-9457E00079E1}"/>
    <cellStyle name="Millares 9 7 2 2 3" xfId="15458" xr:uid="{00000000-0005-0000-0000-0000C23E0000}"/>
    <cellStyle name="Millares 9 7 2 2 3 2" xfId="32963" xr:uid="{014C6A59-AE62-4881-9B59-990176538903}"/>
    <cellStyle name="Millares 9 7 2 2 4" xfId="24211" xr:uid="{FF1EE9E8-0887-4DF3-B322-7F2402C0474D}"/>
    <cellStyle name="Millares 9 7 2 3" xfId="8893" xr:uid="{00000000-0005-0000-0000-0000C33E0000}"/>
    <cellStyle name="Millares 9 7 2 3 2" xfId="17646" xr:uid="{00000000-0005-0000-0000-0000C43E0000}"/>
    <cellStyle name="Millares 9 7 2 3 2 2" xfId="35151" xr:uid="{477590DC-FF60-412E-B388-FA0041C3D524}"/>
    <cellStyle name="Millares 9 7 2 3 3" xfId="26399" xr:uid="{51DDF4BC-1104-41F7-96DB-6ABEE4AE108F}"/>
    <cellStyle name="Millares 9 7 2 4" xfId="13270" xr:uid="{00000000-0005-0000-0000-0000C53E0000}"/>
    <cellStyle name="Millares 9 7 2 4 2" xfId="30775" xr:uid="{DE6D3BE8-1ED5-406E-98EC-2E96E3D558CC}"/>
    <cellStyle name="Millares 9 7 2 5" xfId="22023" xr:uid="{42F99504-974E-4B07-BF3A-008B959C8B22}"/>
    <cellStyle name="Millares 9 7 3" xfId="5610" xr:uid="{00000000-0005-0000-0000-0000C63E0000}"/>
    <cellStyle name="Millares 9 7 3 2" xfId="9987" xr:uid="{00000000-0005-0000-0000-0000C73E0000}"/>
    <cellStyle name="Millares 9 7 3 2 2" xfId="18740" xr:uid="{00000000-0005-0000-0000-0000C83E0000}"/>
    <cellStyle name="Millares 9 7 3 2 2 2" xfId="36245" xr:uid="{5635AAE0-F613-43FF-96AE-675F14B8E1DB}"/>
    <cellStyle name="Millares 9 7 3 2 3" xfId="27493" xr:uid="{BFD90223-58EB-44D8-94AF-9B276B0E4DCB}"/>
    <cellStyle name="Millares 9 7 3 3" xfId="14364" xr:uid="{00000000-0005-0000-0000-0000C93E0000}"/>
    <cellStyle name="Millares 9 7 3 3 2" xfId="31869" xr:uid="{EFBA44D5-35B7-4279-BF3E-BC355CF9DCBD}"/>
    <cellStyle name="Millares 9 7 3 4" xfId="23117" xr:uid="{7E0355AA-7CDD-4DDD-AACE-5D97B1505C6E}"/>
    <cellStyle name="Millares 9 7 4" xfId="7799" xr:uid="{00000000-0005-0000-0000-0000CA3E0000}"/>
    <cellStyle name="Millares 9 7 4 2" xfId="16552" xr:uid="{00000000-0005-0000-0000-0000CB3E0000}"/>
    <cellStyle name="Millares 9 7 4 2 2" xfId="34057" xr:uid="{CF9FAAFB-C1D4-44D0-B1CD-09C4EC08CAA1}"/>
    <cellStyle name="Millares 9 7 4 3" xfId="25305" xr:uid="{5862E3E1-2585-47EC-A8B9-315E7460EE1E}"/>
    <cellStyle name="Millares 9 7 5" xfId="12176" xr:uid="{00000000-0005-0000-0000-0000CC3E0000}"/>
    <cellStyle name="Millares 9 7 5 2" xfId="29681" xr:uid="{E5F6E31A-E7A6-498C-A40F-312BEB6B81ED}"/>
    <cellStyle name="Millares 9 7 6" xfId="20929" xr:uid="{8DD0DA84-A961-49B5-B6FA-818C3BADC6ED}"/>
    <cellStyle name="Millares 9 8" xfId="3968" xr:uid="{00000000-0005-0000-0000-0000CD3E0000}"/>
    <cellStyle name="Millares 9 8 2" xfId="6157" xr:uid="{00000000-0005-0000-0000-0000CE3E0000}"/>
    <cellStyle name="Millares 9 8 2 2" xfId="10534" xr:uid="{00000000-0005-0000-0000-0000CF3E0000}"/>
    <cellStyle name="Millares 9 8 2 2 2" xfId="19287" xr:uid="{00000000-0005-0000-0000-0000D03E0000}"/>
    <cellStyle name="Millares 9 8 2 2 2 2" xfId="36792" xr:uid="{ABF8F1C4-DC77-4EDB-8EBD-043DEABF06EA}"/>
    <cellStyle name="Millares 9 8 2 2 3" xfId="28040" xr:uid="{A04CD86A-EC10-4C3A-BFB8-2D7B9CE2F1B7}"/>
    <cellStyle name="Millares 9 8 2 3" xfId="14911" xr:uid="{00000000-0005-0000-0000-0000D13E0000}"/>
    <cellStyle name="Millares 9 8 2 3 2" xfId="32416" xr:uid="{C36E8FAE-238E-4222-9BEE-ED3FB0ABCF90}"/>
    <cellStyle name="Millares 9 8 2 4" xfId="23664" xr:uid="{C87E763D-DBA4-4456-BA5F-AB14753A1598}"/>
    <cellStyle name="Millares 9 8 3" xfId="8346" xr:uid="{00000000-0005-0000-0000-0000D23E0000}"/>
    <cellStyle name="Millares 9 8 3 2" xfId="17099" xr:uid="{00000000-0005-0000-0000-0000D33E0000}"/>
    <cellStyle name="Millares 9 8 3 2 2" xfId="34604" xr:uid="{5CECC082-A08C-4844-9F45-89E680B3FFF2}"/>
    <cellStyle name="Millares 9 8 3 3" xfId="25852" xr:uid="{7094162F-56F1-419F-8707-432B4A3994D1}"/>
    <cellStyle name="Millares 9 8 4" xfId="12723" xr:uid="{00000000-0005-0000-0000-0000D43E0000}"/>
    <cellStyle name="Millares 9 8 4 2" xfId="30228" xr:uid="{1AB1CEDD-B0D0-47CF-AA59-2B221FF1604B}"/>
    <cellStyle name="Millares 9 8 5" xfId="21476" xr:uid="{07E28F35-803E-4444-9501-998466E603EE}"/>
    <cellStyle name="Millares 9 9" xfId="5063" xr:uid="{00000000-0005-0000-0000-0000D53E0000}"/>
    <cellStyle name="Millares 9 9 2" xfId="9440" xr:uid="{00000000-0005-0000-0000-0000D63E0000}"/>
    <cellStyle name="Millares 9 9 2 2" xfId="18193" xr:uid="{00000000-0005-0000-0000-0000D73E0000}"/>
    <cellStyle name="Millares 9 9 2 2 2" xfId="35698" xr:uid="{A5752D86-F105-4880-A354-145A9D8E36C8}"/>
    <cellStyle name="Millares 9 9 2 3" xfId="26946" xr:uid="{868C74FE-349A-48C8-A9AA-571663EAC30A}"/>
    <cellStyle name="Millares 9 9 3" xfId="13817" xr:uid="{00000000-0005-0000-0000-0000D83E0000}"/>
    <cellStyle name="Millares 9 9 3 2" xfId="31322" xr:uid="{054E27F9-A6C8-4A86-891A-8D268431DD24}"/>
    <cellStyle name="Millares 9 9 4" xfId="22570" xr:uid="{D2CC7555-E332-4306-BC03-1013E63E87D2}"/>
    <cellStyle name="Moneda" xfId="9" builtinId="4"/>
    <cellStyle name="Moneda [0]" xfId="2865" builtinId="7"/>
    <cellStyle name="Moneda [0] 10" xfId="2916" xr:uid="{00000000-0005-0000-0000-0000DB3E0000}"/>
    <cellStyle name="Moneda [0] 10 2" xfId="3030" xr:uid="{00000000-0005-0000-0000-0000DC3E0000}"/>
    <cellStyle name="Moneda [0] 10 2 2" xfId="3306" xr:uid="{00000000-0005-0000-0000-0000DD3E0000}"/>
    <cellStyle name="Moneda [0] 10 2 2 2" xfId="3859" xr:uid="{00000000-0005-0000-0000-0000DE3E0000}"/>
    <cellStyle name="Moneda [0] 10 2 2 2 2" xfId="4955" xr:uid="{00000000-0005-0000-0000-0000DF3E0000}"/>
    <cellStyle name="Moneda [0] 10 2 2 2 2 2" xfId="7144" xr:uid="{00000000-0005-0000-0000-0000E03E0000}"/>
    <cellStyle name="Moneda [0] 10 2 2 2 2 2 2" xfId="11521" xr:uid="{00000000-0005-0000-0000-0000E13E0000}"/>
    <cellStyle name="Moneda [0] 10 2 2 2 2 2 2 2" xfId="20274" xr:uid="{00000000-0005-0000-0000-0000E23E0000}"/>
    <cellStyle name="Moneda [0] 10 2 2 2 2 2 2 2 2" xfId="37779" xr:uid="{EB6D23FA-5ECC-4B08-ACEF-80F998830323}"/>
    <cellStyle name="Moneda [0] 10 2 2 2 2 2 2 3" xfId="29027" xr:uid="{3947CC44-6886-497E-8A99-6D613B781058}"/>
    <cellStyle name="Moneda [0] 10 2 2 2 2 2 3" xfId="15898" xr:uid="{00000000-0005-0000-0000-0000E33E0000}"/>
    <cellStyle name="Moneda [0] 10 2 2 2 2 2 3 2" xfId="33403" xr:uid="{D9FD902D-F21F-4E0F-8BFF-2B1733CB81C2}"/>
    <cellStyle name="Moneda [0] 10 2 2 2 2 2 4" xfId="24651" xr:uid="{C607B7D7-1937-4850-98E4-9AC0D6C21211}"/>
    <cellStyle name="Moneda [0] 10 2 2 2 2 3" xfId="9333" xr:uid="{00000000-0005-0000-0000-0000E43E0000}"/>
    <cellStyle name="Moneda [0] 10 2 2 2 2 3 2" xfId="18086" xr:uid="{00000000-0005-0000-0000-0000E53E0000}"/>
    <cellStyle name="Moneda [0] 10 2 2 2 2 3 2 2" xfId="35591" xr:uid="{7296099A-BFD2-43DC-A482-99C19E2D2D08}"/>
    <cellStyle name="Moneda [0] 10 2 2 2 2 3 3" xfId="26839" xr:uid="{6DB1E804-6469-4156-9F02-F5EDBA7973B7}"/>
    <cellStyle name="Moneda [0] 10 2 2 2 2 4" xfId="13710" xr:uid="{00000000-0005-0000-0000-0000E63E0000}"/>
    <cellStyle name="Moneda [0] 10 2 2 2 2 4 2" xfId="31215" xr:uid="{A6132648-57A1-41C6-829E-EAEE123475B2}"/>
    <cellStyle name="Moneda [0] 10 2 2 2 2 5" xfId="22463" xr:uid="{C9114866-32E4-4D7C-BC5F-948BBBC06F83}"/>
    <cellStyle name="Moneda [0] 10 2 2 2 3" xfId="6050" xr:uid="{00000000-0005-0000-0000-0000E73E0000}"/>
    <cellStyle name="Moneda [0] 10 2 2 2 3 2" xfId="10427" xr:uid="{00000000-0005-0000-0000-0000E83E0000}"/>
    <cellStyle name="Moneda [0] 10 2 2 2 3 2 2" xfId="19180" xr:uid="{00000000-0005-0000-0000-0000E93E0000}"/>
    <cellStyle name="Moneda [0] 10 2 2 2 3 2 2 2" xfId="36685" xr:uid="{3E156CF4-22CB-4F1D-9114-91624865734F}"/>
    <cellStyle name="Moneda [0] 10 2 2 2 3 2 3" xfId="27933" xr:uid="{6806FEC6-3AC6-4E79-8E91-73097453465F}"/>
    <cellStyle name="Moneda [0] 10 2 2 2 3 3" xfId="14804" xr:uid="{00000000-0005-0000-0000-0000EA3E0000}"/>
    <cellStyle name="Moneda [0] 10 2 2 2 3 3 2" xfId="32309" xr:uid="{387DC5E7-2E26-45FC-8C28-D18E5EEDE303}"/>
    <cellStyle name="Moneda [0] 10 2 2 2 3 4" xfId="23557" xr:uid="{13E3FF2F-26A4-452C-96FB-38E1CF18E3BA}"/>
    <cellStyle name="Moneda [0] 10 2 2 2 4" xfId="8239" xr:uid="{00000000-0005-0000-0000-0000EB3E0000}"/>
    <cellStyle name="Moneda [0] 10 2 2 2 4 2" xfId="16992" xr:uid="{00000000-0005-0000-0000-0000EC3E0000}"/>
    <cellStyle name="Moneda [0] 10 2 2 2 4 2 2" xfId="34497" xr:uid="{C9726562-235F-455B-8B5C-E9D8955FF645}"/>
    <cellStyle name="Moneda [0] 10 2 2 2 4 3" xfId="25745" xr:uid="{E0521EB0-B81D-4182-88CC-C9CAADD8D895}"/>
    <cellStyle name="Moneda [0] 10 2 2 2 5" xfId="12616" xr:uid="{00000000-0005-0000-0000-0000ED3E0000}"/>
    <cellStyle name="Moneda [0] 10 2 2 2 5 2" xfId="30121" xr:uid="{B66BC628-6D40-4223-92C1-D8C2789059B0}"/>
    <cellStyle name="Moneda [0] 10 2 2 2 6" xfId="21369" xr:uid="{57A16980-FD49-42EB-994B-55280C576599}"/>
    <cellStyle name="Moneda [0] 10 2 2 3" xfId="4407" xr:uid="{00000000-0005-0000-0000-0000EE3E0000}"/>
    <cellStyle name="Moneda [0] 10 2 2 3 2" xfId="6596" xr:uid="{00000000-0005-0000-0000-0000EF3E0000}"/>
    <cellStyle name="Moneda [0] 10 2 2 3 2 2" xfId="10973" xr:uid="{00000000-0005-0000-0000-0000F03E0000}"/>
    <cellStyle name="Moneda [0] 10 2 2 3 2 2 2" xfId="19726" xr:uid="{00000000-0005-0000-0000-0000F13E0000}"/>
    <cellStyle name="Moneda [0] 10 2 2 3 2 2 2 2" xfId="37231" xr:uid="{070861AA-AABF-45D4-8CC8-A58DAAC1CAF3}"/>
    <cellStyle name="Moneda [0] 10 2 2 3 2 2 3" xfId="28479" xr:uid="{5410242D-C1D4-4B82-BE6C-5EF766F74958}"/>
    <cellStyle name="Moneda [0] 10 2 2 3 2 3" xfId="15350" xr:uid="{00000000-0005-0000-0000-0000F23E0000}"/>
    <cellStyle name="Moneda [0] 10 2 2 3 2 3 2" xfId="32855" xr:uid="{B45EE03C-1147-42CA-8E93-AE5CF70D2E62}"/>
    <cellStyle name="Moneda [0] 10 2 2 3 2 4" xfId="24103" xr:uid="{1E3464C2-FB95-42C6-80CF-3CD815D07D88}"/>
    <cellStyle name="Moneda [0] 10 2 2 3 3" xfId="8785" xr:uid="{00000000-0005-0000-0000-0000F33E0000}"/>
    <cellStyle name="Moneda [0] 10 2 2 3 3 2" xfId="17538" xr:uid="{00000000-0005-0000-0000-0000F43E0000}"/>
    <cellStyle name="Moneda [0] 10 2 2 3 3 2 2" xfId="35043" xr:uid="{B459A052-5756-45AB-8A12-B977F48BD925}"/>
    <cellStyle name="Moneda [0] 10 2 2 3 3 3" xfId="26291" xr:uid="{FA060614-DC01-4793-B0DA-8CB5560972F5}"/>
    <cellStyle name="Moneda [0] 10 2 2 3 4" xfId="13162" xr:uid="{00000000-0005-0000-0000-0000F53E0000}"/>
    <cellStyle name="Moneda [0] 10 2 2 3 4 2" xfId="30667" xr:uid="{D3B53235-B407-4C9A-ADA3-A0702AB77CB8}"/>
    <cellStyle name="Moneda [0] 10 2 2 3 5" xfId="21915" xr:uid="{CF1C191B-8030-45C8-ADDC-B994502F2950}"/>
    <cellStyle name="Moneda [0] 10 2 2 4" xfId="5502" xr:uid="{00000000-0005-0000-0000-0000F63E0000}"/>
    <cellStyle name="Moneda [0] 10 2 2 4 2" xfId="9879" xr:uid="{00000000-0005-0000-0000-0000F73E0000}"/>
    <cellStyle name="Moneda [0] 10 2 2 4 2 2" xfId="18632" xr:uid="{00000000-0005-0000-0000-0000F83E0000}"/>
    <cellStyle name="Moneda [0] 10 2 2 4 2 2 2" xfId="36137" xr:uid="{99BFC286-D794-4C81-95E7-F3FF9755A42D}"/>
    <cellStyle name="Moneda [0] 10 2 2 4 2 3" xfId="27385" xr:uid="{8EB6C094-BE54-4CA6-84C0-E70A7739B969}"/>
    <cellStyle name="Moneda [0] 10 2 2 4 3" xfId="14256" xr:uid="{00000000-0005-0000-0000-0000F93E0000}"/>
    <cellStyle name="Moneda [0] 10 2 2 4 3 2" xfId="31761" xr:uid="{BBF01CFF-A851-43BF-9355-2C4B6FAF1C9A}"/>
    <cellStyle name="Moneda [0] 10 2 2 4 4" xfId="23009" xr:uid="{FB728306-FE0E-4156-9782-7F79578C4FEF}"/>
    <cellStyle name="Moneda [0] 10 2 2 5" xfId="7691" xr:uid="{00000000-0005-0000-0000-0000FA3E0000}"/>
    <cellStyle name="Moneda [0] 10 2 2 5 2" xfId="16444" xr:uid="{00000000-0005-0000-0000-0000FB3E0000}"/>
    <cellStyle name="Moneda [0] 10 2 2 5 2 2" xfId="33949" xr:uid="{EF8B2C1A-D7B7-491B-BC43-C8B3F5ABF612}"/>
    <cellStyle name="Moneda [0] 10 2 2 5 3" xfId="25197" xr:uid="{43180F05-E97D-4287-B42C-86D53E750D7A}"/>
    <cellStyle name="Moneda [0] 10 2 2 6" xfId="12068" xr:uid="{00000000-0005-0000-0000-0000FC3E0000}"/>
    <cellStyle name="Moneda [0] 10 2 2 6 2" xfId="29573" xr:uid="{23D601D4-AFD6-41EB-8EC6-F52AAB7FEB5F}"/>
    <cellStyle name="Moneda [0] 10 2 2 7" xfId="20821" xr:uid="{62F00B00-4DB8-42A9-BE6F-967E4985CE6A}"/>
    <cellStyle name="Moneda [0] 10 2 3" xfId="3585" xr:uid="{00000000-0005-0000-0000-0000FD3E0000}"/>
    <cellStyle name="Moneda [0] 10 2 3 2" xfId="4681" xr:uid="{00000000-0005-0000-0000-0000FE3E0000}"/>
    <cellStyle name="Moneda [0] 10 2 3 2 2" xfId="6870" xr:uid="{00000000-0005-0000-0000-0000FF3E0000}"/>
    <cellStyle name="Moneda [0] 10 2 3 2 2 2" xfId="11247" xr:uid="{00000000-0005-0000-0000-0000003F0000}"/>
    <cellStyle name="Moneda [0] 10 2 3 2 2 2 2" xfId="20000" xr:uid="{00000000-0005-0000-0000-0000013F0000}"/>
    <cellStyle name="Moneda [0] 10 2 3 2 2 2 2 2" xfId="37505" xr:uid="{0FD7DC49-BE77-4DCB-BC85-ECB4D91432AE}"/>
    <cellStyle name="Moneda [0] 10 2 3 2 2 2 3" xfId="28753" xr:uid="{C304ED28-F9E8-49F8-84D1-EAE4D4E985E3}"/>
    <cellStyle name="Moneda [0] 10 2 3 2 2 3" xfId="15624" xr:uid="{00000000-0005-0000-0000-0000023F0000}"/>
    <cellStyle name="Moneda [0] 10 2 3 2 2 3 2" xfId="33129" xr:uid="{0635325D-9777-4EDA-8348-2339F034D62B}"/>
    <cellStyle name="Moneda [0] 10 2 3 2 2 4" xfId="24377" xr:uid="{93A67FE5-5F3B-4A0E-A7A0-AF3CCB0A00F1}"/>
    <cellStyle name="Moneda [0] 10 2 3 2 3" xfId="9059" xr:uid="{00000000-0005-0000-0000-0000033F0000}"/>
    <cellStyle name="Moneda [0] 10 2 3 2 3 2" xfId="17812" xr:uid="{00000000-0005-0000-0000-0000043F0000}"/>
    <cellStyle name="Moneda [0] 10 2 3 2 3 2 2" xfId="35317" xr:uid="{8754383B-1ACC-4821-9CB1-8F4683F7682F}"/>
    <cellStyle name="Moneda [0] 10 2 3 2 3 3" xfId="26565" xr:uid="{FDE977C2-4009-4B3C-AC4F-A57404AF8035}"/>
    <cellStyle name="Moneda [0] 10 2 3 2 4" xfId="13436" xr:uid="{00000000-0005-0000-0000-0000053F0000}"/>
    <cellStyle name="Moneda [0] 10 2 3 2 4 2" xfId="30941" xr:uid="{2F4965E5-3BD0-4A78-9622-5329C6E17773}"/>
    <cellStyle name="Moneda [0] 10 2 3 2 5" xfId="22189" xr:uid="{F450A414-F3A1-450A-BD86-439EC4041C92}"/>
    <cellStyle name="Moneda [0] 10 2 3 3" xfId="5776" xr:uid="{00000000-0005-0000-0000-0000063F0000}"/>
    <cellStyle name="Moneda [0] 10 2 3 3 2" xfId="10153" xr:uid="{00000000-0005-0000-0000-0000073F0000}"/>
    <cellStyle name="Moneda [0] 10 2 3 3 2 2" xfId="18906" xr:uid="{00000000-0005-0000-0000-0000083F0000}"/>
    <cellStyle name="Moneda [0] 10 2 3 3 2 2 2" xfId="36411" xr:uid="{78296E04-1D18-45F0-89EB-DA19E28DE093}"/>
    <cellStyle name="Moneda [0] 10 2 3 3 2 3" xfId="27659" xr:uid="{990E80BF-8B38-4E2C-9A09-045CF323E086}"/>
    <cellStyle name="Moneda [0] 10 2 3 3 3" xfId="14530" xr:uid="{00000000-0005-0000-0000-0000093F0000}"/>
    <cellStyle name="Moneda [0] 10 2 3 3 3 2" xfId="32035" xr:uid="{0D98ABA9-BADD-4ABC-ABBC-9BB4189444FE}"/>
    <cellStyle name="Moneda [0] 10 2 3 3 4" xfId="23283" xr:uid="{7731562E-BA9E-49FC-B65A-242ED2FB8B44}"/>
    <cellStyle name="Moneda [0] 10 2 3 4" xfId="7965" xr:uid="{00000000-0005-0000-0000-00000A3F0000}"/>
    <cellStyle name="Moneda [0] 10 2 3 4 2" xfId="16718" xr:uid="{00000000-0005-0000-0000-00000B3F0000}"/>
    <cellStyle name="Moneda [0] 10 2 3 4 2 2" xfId="34223" xr:uid="{450195D1-C28B-4228-A545-7040321B82A2}"/>
    <cellStyle name="Moneda [0] 10 2 3 4 3" xfId="25471" xr:uid="{B32DAB3F-7A20-4A93-9E01-102280F6CE4E}"/>
    <cellStyle name="Moneda [0] 10 2 3 5" xfId="12342" xr:uid="{00000000-0005-0000-0000-00000C3F0000}"/>
    <cellStyle name="Moneda [0] 10 2 3 5 2" xfId="29847" xr:uid="{EEB2BDCB-782E-469A-A976-A54AE703D68F}"/>
    <cellStyle name="Moneda [0] 10 2 3 6" xfId="21095" xr:uid="{F4B9B271-5AF4-4619-B63B-B6C174381508}"/>
    <cellStyle name="Moneda [0] 10 2 4" xfId="4133" xr:uid="{00000000-0005-0000-0000-00000D3F0000}"/>
    <cellStyle name="Moneda [0] 10 2 4 2" xfId="6322" xr:uid="{00000000-0005-0000-0000-00000E3F0000}"/>
    <cellStyle name="Moneda [0] 10 2 4 2 2" xfId="10699" xr:uid="{00000000-0005-0000-0000-00000F3F0000}"/>
    <cellStyle name="Moneda [0] 10 2 4 2 2 2" xfId="19452" xr:uid="{00000000-0005-0000-0000-0000103F0000}"/>
    <cellStyle name="Moneda [0] 10 2 4 2 2 2 2" xfId="36957" xr:uid="{E970D2DF-DA75-414E-AACF-10BCC8136EBE}"/>
    <cellStyle name="Moneda [0] 10 2 4 2 2 3" xfId="28205" xr:uid="{911DB0DD-C0DB-4412-989B-63E5C836AC2E}"/>
    <cellStyle name="Moneda [0] 10 2 4 2 3" xfId="15076" xr:uid="{00000000-0005-0000-0000-0000113F0000}"/>
    <cellStyle name="Moneda [0] 10 2 4 2 3 2" xfId="32581" xr:uid="{44A9F6F6-D770-4137-9F07-F6C65615AA59}"/>
    <cellStyle name="Moneda [0] 10 2 4 2 4" xfId="23829" xr:uid="{EC1B153A-AEC1-4AED-8A19-DC8DDDC96315}"/>
    <cellStyle name="Moneda [0] 10 2 4 3" xfId="8511" xr:uid="{00000000-0005-0000-0000-0000123F0000}"/>
    <cellStyle name="Moneda [0] 10 2 4 3 2" xfId="17264" xr:uid="{00000000-0005-0000-0000-0000133F0000}"/>
    <cellStyle name="Moneda [0] 10 2 4 3 2 2" xfId="34769" xr:uid="{3DEDBC0D-D2FF-4609-AF2C-011C602B2DC1}"/>
    <cellStyle name="Moneda [0] 10 2 4 3 3" xfId="26017" xr:uid="{36CC4524-A88B-4ED8-8693-A2DEF7ED1350}"/>
    <cellStyle name="Moneda [0] 10 2 4 4" xfId="12888" xr:uid="{00000000-0005-0000-0000-0000143F0000}"/>
    <cellStyle name="Moneda [0] 10 2 4 4 2" xfId="30393" xr:uid="{D4B67DB6-2CB3-46CE-8FFC-F9F9E9E69D7A}"/>
    <cellStyle name="Moneda [0] 10 2 4 5" xfId="21641" xr:uid="{9CA071B5-4BB3-4F06-B786-BD46F2542BF6}"/>
    <cellStyle name="Moneda [0] 10 2 5" xfId="5228" xr:uid="{00000000-0005-0000-0000-0000153F0000}"/>
    <cellStyle name="Moneda [0] 10 2 5 2" xfId="9605" xr:uid="{00000000-0005-0000-0000-0000163F0000}"/>
    <cellStyle name="Moneda [0] 10 2 5 2 2" xfId="18358" xr:uid="{00000000-0005-0000-0000-0000173F0000}"/>
    <cellStyle name="Moneda [0] 10 2 5 2 2 2" xfId="35863" xr:uid="{E1B9E620-EC15-4604-A534-D5FE3413EDE8}"/>
    <cellStyle name="Moneda [0] 10 2 5 2 3" xfId="27111" xr:uid="{4E95C61B-6762-4FEF-BF77-B042344F8473}"/>
    <cellStyle name="Moneda [0] 10 2 5 3" xfId="13982" xr:uid="{00000000-0005-0000-0000-0000183F0000}"/>
    <cellStyle name="Moneda [0] 10 2 5 3 2" xfId="31487" xr:uid="{D113DCF3-4948-4EBD-8947-16DA648F10C5}"/>
    <cellStyle name="Moneda [0] 10 2 5 4" xfId="22735" xr:uid="{195C3087-95FB-4B2D-AFEC-ED3F49F26FC4}"/>
    <cellStyle name="Moneda [0] 10 2 6" xfId="7417" xr:uid="{00000000-0005-0000-0000-0000193F0000}"/>
    <cellStyle name="Moneda [0] 10 2 6 2" xfId="16170" xr:uid="{00000000-0005-0000-0000-00001A3F0000}"/>
    <cellStyle name="Moneda [0] 10 2 6 2 2" xfId="33675" xr:uid="{C6E19721-998F-482B-9AB4-A538FB17B5B8}"/>
    <cellStyle name="Moneda [0] 10 2 6 3" xfId="24923" xr:uid="{F4FD1B12-874E-48F7-BF9C-A64AA7A12EEB}"/>
    <cellStyle name="Moneda [0] 10 2 7" xfId="11794" xr:uid="{00000000-0005-0000-0000-00001B3F0000}"/>
    <cellStyle name="Moneda [0] 10 2 7 2" xfId="29299" xr:uid="{8733D8CD-8306-47A8-9D29-016DEC54C75D}"/>
    <cellStyle name="Moneda [0] 10 2 8" xfId="20547" xr:uid="{9DAFA799-7620-437C-B141-1253D7303A78}"/>
    <cellStyle name="Moneda [0] 10 3" xfId="3194" xr:uid="{00000000-0005-0000-0000-00001C3F0000}"/>
    <cellStyle name="Moneda [0] 10 3 2" xfId="3747" xr:uid="{00000000-0005-0000-0000-00001D3F0000}"/>
    <cellStyle name="Moneda [0] 10 3 2 2" xfId="4843" xr:uid="{00000000-0005-0000-0000-00001E3F0000}"/>
    <cellStyle name="Moneda [0] 10 3 2 2 2" xfId="7032" xr:uid="{00000000-0005-0000-0000-00001F3F0000}"/>
    <cellStyle name="Moneda [0] 10 3 2 2 2 2" xfId="11409" xr:uid="{00000000-0005-0000-0000-0000203F0000}"/>
    <cellStyle name="Moneda [0] 10 3 2 2 2 2 2" xfId="20162" xr:uid="{00000000-0005-0000-0000-0000213F0000}"/>
    <cellStyle name="Moneda [0] 10 3 2 2 2 2 2 2" xfId="37667" xr:uid="{D2B6DA55-76A3-4A6B-BC9B-953364A1083A}"/>
    <cellStyle name="Moneda [0] 10 3 2 2 2 2 3" xfId="28915" xr:uid="{079F20C8-D088-49C3-88A0-81A5D5FF56E0}"/>
    <cellStyle name="Moneda [0] 10 3 2 2 2 3" xfId="15786" xr:uid="{00000000-0005-0000-0000-0000223F0000}"/>
    <cellStyle name="Moneda [0] 10 3 2 2 2 3 2" xfId="33291" xr:uid="{9A8C3516-F2F0-4DBA-94BC-E2B69EF2A6FD}"/>
    <cellStyle name="Moneda [0] 10 3 2 2 2 4" xfId="24539" xr:uid="{97D3A661-0FB0-4856-9C00-9B8D3EDB0BC7}"/>
    <cellStyle name="Moneda [0] 10 3 2 2 3" xfId="9221" xr:uid="{00000000-0005-0000-0000-0000233F0000}"/>
    <cellStyle name="Moneda [0] 10 3 2 2 3 2" xfId="17974" xr:uid="{00000000-0005-0000-0000-0000243F0000}"/>
    <cellStyle name="Moneda [0] 10 3 2 2 3 2 2" xfId="35479" xr:uid="{C4D333D0-B641-4FCD-BCB1-A7513CB7ED5C}"/>
    <cellStyle name="Moneda [0] 10 3 2 2 3 3" xfId="26727" xr:uid="{7B096EB3-F11F-4567-892D-216384FED293}"/>
    <cellStyle name="Moneda [0] 10 3 2 2 4" xfId="13598" xr:uid="{00000000-0005-0000-0000-0000253F0000}"/>
    <cellStyle name="Moneda [0] 10 3 2 2 4 2" xfId="31103" xr:uid="{1AE1BBE9-9726-495C-A184-5E453D8F0DE2}"/>
    <cellStyle name="Moneda [0] 10 3 2 2 5" xfId="22351" xr:uid="{04D4E033-8D3B-4632-9FD3-2637830E6F36}"/>
    <cellStyle name="Moneda [0] 10 3 2 3" xfId="5938" xr:uid="{00000000-0005-0000-0000-0000263F0000}"/>
    <cellStyle name="Moneda [0] 10 3 2 3 2" xfId="10315" xr:uid="{00000000-0005-0000-0000-0000273F0000}"/>
    <cellStyle name="Moneda [0] 10 3 2 3 2 2" xfId="19068" xr:uid="{00000000-0005-0000-0000-0000283F0000}"/>
    <cellStyle name="Moneda [0] 10 3 2 3 2 2 2" xfId="36573" xr:uid="{6B3E8F1D-1AAD-4F3D-B9C7-9F3C80A13210}"/>
    <cellStyle name="Moneda [0] 10 3 2 3 2 3" xfId="27821" xr:uid="{4BC1CFB8-4871-4430-9B71-FD2E63AD3DA1}"/>
    <cellStyle name="Moneda [0] 10 3 2 3 3" xfId="14692" xr:uid="{00000000-0005-0000-0000-0000293F0000}"/>
    <cellStyle name="Moneda [0] 10 3 2 3 3 2" xfId="32197" xr:uid="{7A5DCC44-F6C7-4443-AD6A-44EDBBAF4204}"/>
    <cellStyle name="Moneda [0] 10 3 2 3 4" xfId="23445" xr:uid="{8E6F8425-4184-416F-A953-4541623919D1}"/>
    <cellStyle name="Moneda [0] 10 3 2 4" xfId="8127" xr:uid="{00000000-0005-0000-0000-00002A3F0000}"/>
    <cellStyle name="Moneda [0] 10 3 2 4 2" xfId="16880" xr:uid="{00000000-0005-0000-0000-00002B3F0000}"/>
    <cellStyle name="Moneda [0] 10 3 2 4 2 2" xfId="34385" xr:uid="{E276D709-FCBC-4CFC-81CF-217442811A1F}"/>
    <cellStyle name="Moneda [0] 10 3 2 4 3" xfId="25633" xr:uid="{37A342D7-B177-4875-9681-7B5C3D39C03F}"/>
    <cellStyle name="Moneda [0] 10 3 2 5" xfId="12504" xr:uid="{00000000-0005-0000-0000-00002C3F0000}"/>
    <cellStyle name="Moneda [0] 10 3 2 5 2" xfId="30009" xr:uid="{B7775417-4868-48AF-83A9-1DF87D93F103}"/>
    <cellStyle name="Moneda [0] 10 3 2 6" xfId="21257" xr:uid="{CAF39169-D23D-4F74-B4BF-B9D4F6F153B7}"/>
    <cellStyle name="Moneda [0] 10 3 3" xfId="4295" xr:uid="{00000000-0005-0000-0000-00002D3F0000}"/>
    <cellStyle name="Moneda [0] 10 3 3 2" xfId="6484" xr:uid="{00000000-0005-0000-0000-00002E3F0000}"/>
    <cellStyle name="Moneda [0] 10 3 3 2 2" xfId="10861" xr:uid="{00000000-0005-0000-0000-00002F3F0000}"/>
    <cellStyle name="Moneda [0] 10 3 3 2 2 2" xfId="19614" xr:uid="{00000000-0005-0000-0000-0000303F0000}"/>
    <cellStyle name="Moneda [0] 10 3 3 2 2 2 2" xfId="37119" xr:uid="{8EACFB28-5E84-49BA-9E39-C36F27927516}"/>
    <cellStyle name="Moneda [0] 10 3 3 2 2 3" xfId="28367" xr:uid="{BB4CB649-8004-46C2-90F7-0391DA9B170C}"/>
    <cellStyle name="Moneda [0] 10 3 3 2 3" xfId="15238" xr:uid="{00000000-0005-0000-0000-0000313F0000}"/>
    <cellStyle name="Moneda [0] 10 3 3 2 3 2" xfId="32743" xr:uid="{DE339775-3D15-45F1-B14F-9A56CB05BB30}"/>
    <cellStyle name="Moneda [0] 10 3 3 2 4" xfId="23991" xr:uid="{423B3779-CE75-4790-A447-8E7D2C7FA644}"/>
    <cellStyle name="Moneda [0] 10 3 3 3" xfId="8673" xr:uid="{00000000-0005-0000-0000-0000323F0000}"/>
    <cellStyle name="Moneda [0] 10 3 3 3 2" xfId="17426" xr:uid="{00000000-0005-0000-0000-0000333F0000}"/>
    <cellStyle name="Moneda [0] 10 3 3 3 2 2" xfId="34931" xr:uid="{FFDA4746-EFA8-4532-8F28-D0261406E199}"/>
    <cellStyle name="Moneda [0] 10 3 3 3 3" xfId="26179" xr:uid="{BDF67BE1-9AA7-4803-BB10-8F4B14BEB129}"/>
    <cellStyle name="Moneda [0] 10 3 3 4" xfId="13050" xr:uid="{00000000-0005-0000-0000-0000343F0000}"/>
    <cellStyle name="Moneda [0] 10 3 3 4 2" xfId="30555" xr:uid="{70784393-08A0-482E-9739-4EA552D7B94A}"/>
    <cellStyle name="Moneda [0] 10 3 3 5" xfId="21803" xr:uid="{051F6E1A-43E3-4144-BB15-34FD21333A95}"/>
    <cellStyle name="Moneda [0] 10 3 4" xfId="5390" xr:uid="{00000000-0005-0000-0000-0000353F0000}"/>
    <cellStyle name="Moneda [0] 10 3 4 2" xfId="9767" xr:uid="{00000000-0005-0000-0000-0000363F0000}"/>
    <cellStyle name="Moneda [0] 10 3 4 2 2" xfId="18520" xr:uid="{00000000-0005-0000-0000-0000373F0000}"/>
    <cellStyle name="Moneda [0] 10 3 4 2 2 2" xfId="36025" xr:uid="{207EB8C1-7370-4F51-A3DF-14E8CA84D053}"/>
    <cellStyle name="Moneda [0] 10 3 4 2 3" xfId="27273" xr:uid="{D3ED2B82-D310-4F12-8D87-24CB91627BDD}"/>
    <cellStyle name="Moneda [0] 10 3 4 3" xfId="14144" xr:uid="{00000000-0005-0000-0000-0000383F0000}"/>
    <cellStyle name="Moneda [0] 10 3 4 3 2" xfId="31649" xr:uid="{B86224DD-CF9E-44A9-B03E-AFDF00A0D888}"/>
    <cellStyle name="Moneda [0] 10 3 4 4" xfId="22897" xr:uid="{886D24C7-D487-4EE5-AC23-5B639B46EAB8}"/>
    <cellStyle name="Moneda [0] 10 3 5" xfId="7579" xr:uid="{00000000-0005-0000-0000-0000393F0000}"/>
    <cellStyle name="Moneda [0] 10 3 5 2" xfId="16332" xr:uid="{00000000-0005-0000-0000-00003A3F0000}"/>
    <cellStyle name="Moneda [0] 10 3 5 2 2" xfId="33837" xr:uid="{07F82BCC-9E16-4925-89A9-D975C861721B}"/>
    <cellStyle name="Moneda [0] 10 3 5 3" xfId="25085" xr:uid="{8BF3B24B-2AA3-45B1-918D-512CB6A1ADF7}"/>
    <cellStyle name="Moneda [0] 10 3 6" xfId="11956" xr:uid="{00000000-0005-0000-0000-00003B3F0000}"/>
    <cellStyle name="Moneda [0] 10 3 6 2" xfId="29461" xr:uid="{C209A672-E635-42FF-9E69-7E16A8F9D00A}"/>
    <cellStyle name="Moneda [0] 10 3 7" xfId="20709" xr:uid="{1B362AB7-3156-4B14-A47A-7F0D0DFEFB2E}"/>
    <cellStyle name="Moneda [0] 10 4" xfId="3473" xr:uid="{00000000-0005-0000-0000-00003C3F0000}"/>
    <cellStyle name="Moneda [0] 10 4 2" xfId="4569" xr:uid="{00000000-0005-0000-0000-00003D3F0000}"/>
    <cellStyle name="Moneda [0] 10 4 2 2" xfId="6758" xr:uid="{00000000-0005-0000-0000-00003E3F0000}"/>
    <cellStyle name="Moneda [0] 10 4 2 2 2" xfId="11135" xr:uid="{00000000-0005-0000-0000-00003F3F0000}"/>
    <cellStyle name="Moneda [0] 10 4 2 2 2 2" xfId="19888" xr:uid="{00000000-0005-0000-0000-0000403F0000}"/>
    <cellStyle name="Moneda [0] 10 4 2 2 2 2 2" xfId="37393" xr:uid="{FEDD7497-DE78-4C49-A8AF-9954D26A770B}"/>
    <cellStyle name="Moneda [0] 10 4 2 2 2 3" xfId="28641" xr:uid="{93A32B9D-3B97-409C-8B05-AA74E39A92DA}"/>
    <cellStyle name="Moneda [0] 10 4 2 2 3" xfId="15512" xr:uid="{00000000-0005-0000-0000-0000413F0000}"/>
    <cellStyle name="Moneda [0] 10 4 2 2 3 2" xfId="33017" xr:uid="{D019EC92-1C1C-426D-9B8B-E3102FDB8E22}"/>
    <cellStyle name="Moneda [0] 10 4 2 2 4" xfId="24265" xr:uid="{4CAF70B8-B86D-4846-AAF3-4D988BCD62C8}"/>
    <cellStyle name="Moneda [0] 10 4 2 3" xfId="8947" xr:uid="{00000000-0005-0000-0000-0000423F0000}"/>
    <cellStyle name="Moneda [0] 10 4 2 3 2" xfId="17700" xr:uid="{00000000-0005-0000-0000-0000433F0000}"/>
    <cellStyle name="Moneda [0] 10 4 2 3 2 2" xfId="35205" xr:uid="{55DF2005-9050-48D9-8156-7DB59C9C0D2D}"/>
    <cellStyle name="Moneda [0] 10 4 2 3 3" xfId="26453" xr:uid="{E8611F47-DB36-4E77-AD73-7DFCA3FA279B}"/>
    <cellStyle name="Moneda [0] 10 4 2 4" xfId="13324" xr:uid="{00000000-0005-0000-0000-0000443F0000}"/>
    <cellStyle name="Moneda [0] 10 4 2 4 2" xfId="30829" xr:uid="{90AEA77E-1C51-41CC-BC06-6A7B9D807EBC}"/>
    <cellStyle name="Moneda [0] 10 4 2 5" xfId="22077" xr:uid="{A5A7570D-BB8D-4E87-883E-CB13F832126D}"/>
    <cellStyle name="Moneda [0] 10 4 3" xfId="5664" xr:uid="{00000000-0005-0000-0000-0000453F0000}"/>
    <cellStyle name="Moneda [0] 10 4 3 2" xfId="10041" xr:uid="{00000000-0005-0000-0000-0000463F0000}"/>
    <cellStyle name="Moneda [0] 10 4 3 2 2" xfId="18794" xr:uid="{00000000-0005-0000-0000-0000473F0000}"/>
    <cellStyle name="Moneda [0] 10 4 3 2 2 2" xfId="36299" xr:uid="{A007583D-17E9-4195-BCCB-1FC89B148A2B}"/>
    <cellStyle name="Moneda [0] 10 4 3 2 3" xfId="27547" xr:uid="{FAA3CFE1-AEFF-4401-B158-92D002FE3AEF}"/>
    <cellStyle name="Moneda [0] 10 4 3 3" xfId="14418" xr:uid="{00000000-0005-0000-0000-0000483F0000}"/>
    <cellStyle name="Moneda [0] 10 4 3 3 2" xfId="31923" xr:uid="{60E1979C-13B1-40AB-B8B7-3538EFAE3F6A}"/>
    <cellStyle name="Moneda [0] 10 4 3 4" xfId="23171" xr:uid="{B58BD50B-0DBE-4DF1-995C-C88BEC21070C}"/>
    <cellStyle name="Moneda [0] 10 4 4" xfId="7853" xr:uid="{00000000-0005-0000-0000-0000493F0000}"/>
    <cellStyle name="Moneda [0] 10 4 4 2" xfId="16606" xr:uid="{00000000-0005-0000-0000-00004A3F0000}"/>
    <cellStyle name="Moneda [0] 10 4 4 2 2" xfId="34111" xr:uid="{CDE58948-6A59-40F0-9EFA-A4BF04C76645}"/>
    <cellStyle name="Moneda [0] 10 4 4 3" xfId="25359" xr:uid="{061CD80A-D087-4D27-B693-26C08013E092}"/>
    <cellStyle name="Moneda [0] 10 4 5" xfId="12230" xr:uid="{00000000-0005-0000-0000-00004B3F0000}"/>
    <cellStyle name="Moneda [0] 10 4 5 2" xfId="29735" xr:uid="{1550C779-BE08-40C4-A3D9-99727DCFCFFD}"/>
    <cellStyle name="Moneda [0] 10 4 6" xfId="20983" xr:uid="{AA39D7D6-692A-4FD1-8911-F064582B4F48}"/>
    <cellStyle name="Moneda [0] 10 5" xfId="4021" xr:uid="{00000000-0005-0000-0000-00004C3F0000}"/>
    <cellStyle name="Moneda [0] 10 5 2" xfId="6210" xr:uid="{00000000-0005-0000-0000-00004D3F0000}"/>
    <cellStyle name="Moneda [0] 10 5 2 2" xfId="10587" xr:uid="{00000000-0005-0000-0000-00004E3F0000}"/>
    <cellStyle name="Moneda [0] 10 5 2 2 2" xfId="19340" xr:uid="{00000000-0005-0000-0000-00004F3F0000}"/>
    <cellStyle name="Moneda [0] 10 5 2 2 2 2" xfId="36845" xr:uid="{48C86F9F-836C-4AF8-A19E-7A32DB7BEB7D}"/>
    <cellStyle name="Moneda [0] 10 5 2 2 3" xfId="28093" xr:uid="{D7EC200B-1700-455D-9CF4-23B82103A554}"/>
    <cellStyle name="Moneda [0] 10 5 2 3" xfId="14964" xr:uid="{00000000-0005-0000-0000-0000503F0000}"/>
    <cellStyle name="Moneda [0] 10 5 2 3 2" xfId="32469" xr:uid="{E9FC9FA4-771A-4390-B3DE-618190DFAFBF}"/>
    <cellStyle name="Moneda [0] 10 5 2 4" xfId="23717" xr:uid="{57909A90-E75D-4E46-998E-D7977D8ADB31}"/>
    <cellStyle name="Moneda [0] 10 5 3" xfId="8399" xr:uid="{00000000-0005-0000-0000-0000513F0000}"/>
    <cellStyle name="Moneda [0] 10 5 3 2" xfId="17152" xr:uid="{00000000-0005-0000-0000-0000523F0000}"/>
    <cellStyle name="Moneda [0] 10 5 3 2 2" xfId="34657" xr:uid="{50FA84D5-E515-4235-AA72-1889693175F9}"/>
    <cellStyle name="Moneda [0] 10 5 3 3" xfId="25905" xr:uid="{00E2D2F7-2646-4918-A4B6-2056B55B62EA}"/>
    <cellStyle name="Moneda [0] 10 5 4" xfId="12776" xr:uid="{00000000-0005-0000-0000-0000533F0000}"/>
    <cellStyle name="Moneda [0] 10 5 4 2" xfId="30281" xr:uid="{97BC79EC-4EF7-4A1B-AB3C-C0548607DDF0}"/>
    <cellStyle name="Moneda [0] 10 5 5" xfId="21529" xr:uid="{2161C572-32F3-4B89-944F-7993C82A15C3}"/>
    <cellStyle name="Moneda [0] 10 6" xfId="5116" xr:uid="{00000000-0005-0000-0000-0000543F0000}"/>
    <cellStyle name="Moneda [0] 10 6 2" xfId="9493" xr:uid="{00000000-0005-0000-0000-0000553F0000}"/>
    <cellStyle name="Moneda [0] 10 6 2 2" xfId="18246" xr:uid="{00000000-0005-0000-0000-0000563F0000}"/>
    <cellStyle name="Moneda [0] 10 6 2 2 2" xfId="35751" xr:uid="{2AC56002-1674-4DC7-A387-B0E918AE26F3}"/>
    <cellStyle name="Moneda [0] 10 6 2 3" xfId="26999" xr:uid="{D2283C3F-DC7E-44E1-92B0-7ED6275967E1}"/>
    <cellStyle name="Moneda [0] 10 6 3" xfId="13870" xr:uid="{00000000-0005-0000-0000-0000573F0000}"/>
    <cellStyle name="Moneda [0] 10 6 3 2" xfId="31375" xr:uid="{B1A168E3-5EBA-4552-8FFE-9ABEE010CA2D}"/>
    <cellStyle name="Moneda [0] 10 6 4" xfId="22623" xr:uid="{A5AADC6C-F94C-44F3-AFD2-3614A63EE34E}"/>
    <cellStyle name="Moneda [0] 10 7" xfId="7305" xr:uid="{00000000-0005-0000-0000-0000583F0000}"/>
    <cellStyle name="Moneda [0] 10 7 2" xfId="16058" xr:uid="{00000000-0005-0000-0000-0000593F0000}"/>
    <cellStyle name="Moneda [0] 10 7 2 2" xfId="33563" xr:uid="{553B289E-3FB1-4AAF-8E6C-5BC929008AA9}"/>
    <cellStyle name="Moneda [0] 10 7 3" xfId="24811" xr:uid="{B994B58E-C571-4121-B54E-842F6B2BD111}"/>
    <cellStyle name="Moneda [0] 10 8" xfId="11682" xr:uid="{00000000-0005-0000-0000-00005A3F0000}"/>
    <cellStyle name="Moneda [0] 10 8 2" xfId="29187" xr:uid="{E136A14C-E529-4047-A49C-36A0DC3890CE}"/>
    <cellStyle name="Moneda [0] 10 9" xfId="20435" xr:uid="{2C3E3BE9-9A2F-4A2D-9879-B3AD2CAC2CE5}"/>
    <cellStyle name="Moneda [0] 11" xfId="3146" xr:uid="{00000000-0005-0000-0000-00005B3F0000}"/>
    <cellStyle name="Moneda [0] 11 2" xfId="3699" xr:uid="{00000000-0005-0000-0000-00005C3F0000}"/>
    <cellStyle name="Moneda [0] 11 2 2" xfId="4795" xr:uid="{00000000-0005-0000-0000-00005D3F0000}"/>
    <cellStyle name="Moneda [0] 11 2 2 2" xfId="6984" xr:uid="{00000000-0005-0000-0000-00005E3F0000}"/>
    <cellStyle name="Moneda [0] 11 2 2 2 2" xfId="11361" xr:uid="{00000000-0005-0000-0000-00005F3F0000}"/>
    <cellStyle name="Moneda [0] 11 2 2 2 2 2" xfId="20114" xr:uid="{00000000-0005-0000-0000-0000603F0000}"/>
    <cellStyle name="Moneda [0] 11 2 2 2 2 2 2" xfId="37619" xr:uid="{5736E6CF-5EC1-48AF-9A03-79587B188E95}"/>
    <cellStyle name="Moneda [0] 11 2 2 2 2 3" xfId="28867" xr:uid="{76C338F0-98DF-4374-AF45-36D470A5E603}"/>
    <cellStyle name="Moneda [0] 11 2 2 2 3" xfId="15738" xr:uid="{00000000-0005-0000-0000-0000613F0000}"/>
    <cellStyle name="Moneda [0] 11 2 2 2 3 2" xfId="33243" xr:uid="{E42E41AA-30FD-4927-8D4D-3828B0A543BF}"/>
    <cellStyle name="Moneda [0] 11 2 2 2 4" xfId="24491" xr:uid="{DE4BAAF5-091D-4723-AA3D-7F8D93D80034}"/>
    <cellStyle name="Moneda [0] 11 2 2 3" xfId="9173" xr:uid="{00000000-0005-0000-0000-0000623F0000}"/>
    <cellStyle name="Moneda [0] 11 2 2 3 2" xfId="17926" xr:uid="{00000000-0005-0000-0000-0000633F0000}"/>
    <cellStyle name="Moneda [0] 11 2 2 3 2 2" xfId="35431" xr:uid="{05974A9F-6B35-40C6-9F2E-704B4A2B4420}"/>
    <cellStyle name="Moneda [0] 11 2 2 3 3" xfId="26679" xr:uid="{4BD3D47A-C3F9-4510-9876-1CAEA3C00853}"/>
    <cellStyle name="Moneda [0] 11 2 2 4" xfId="13550" xr:uid="{00000000-0005-0000-0000-0000643F0000}"/>
    <cellStyle name="Moneda [0] 11 2 2 4 2" xfId="31055" xr:uid="{D744F39E-CD12-42B9-9992-D1595A067B55}"/>
    <cellStyle name="Moneda [0] 11 2 2 5" xfId="22303" xr:uid="{E6769C28-BD4F-4738-B3E3-DF5EA82306F3}"/>
    <cellStyle name="Moneda [0] 11 2 3" xfId="5890" xr:uid="{00000000-0005-0000-0000-0000653F0000}"/>
    <cellStyle name="Moneda [0] 11 2 3 2" xfId="10267" xr:uid="{00000000-0005-0000-0000-0000663F0000}"/>
    <cellStyle name="Moneda [0] 11 2 3 2 2" xfId="19020" xr:uid="{00000000-0005-0000-0000-0000673F0000}"/>
    <cellStyle name="Moneda [0] 11 2 3 2 2 2" xfId="36525" xr:uid="{697F2DD1-1701-4491-9E97-DE129FBA2D6D}"/>
    <cellStyle name="Moneda [0] 11 2 3 2 3" xfId="27773" xr:uid="{83C2BAF3-87BA-4C1A-B9FA-A6C04B28B43D}"/>
    <cellStyle name="Moneda [0] 11 2 3 3" xfId="14644" xr:uid="{00000000-0005-0000-0000-0000683F0000}"/>
    <cellStyle name="Moneda [0] 11 2 3 3 2" xfId="32149" xr:uid="{E0057AFA-C0BA-4DE8-A19B-79275C977073}"/>
    <cellStyle name="Moneda [0] 11 2 3 4" xfId="23397" xr:uid="{081B761D-15B7-4E9D-B028-0F990995D0BD}"/>
    <cellStyle name="Moneda [0] 11 2 4" xfId="8079" xr:uid="{00000000-0005-0000-0000-0000693F0000}"/>
    <cellStyle name="Moneda [0] 11 2 4 2" xfId="16832" xr:uid="{00000000-0005-0000-0000-00006A3F0000}"/>
    <cellStyle name="Moneda [0] 11 2 4 2 2" xfId="34337" xr:uid="{3A7C30BD-6939-4C58-BF69-8974C740AB94}"/>
    <cellStyle name="Moneda [0] 11 2 4 3" xfId="25585" xr:uid="{C2A2762A-821B-4A4C-B941-7A8633FC422F}"/>
    <cellStyle name="Moneda [0] 11 2 5" xfId="12456" xr:uid="{00000000-0005-0000-0000-00006B3F0000}"/>
    <cellStyle name="Moneda [0] 11 2 5 2" xfId="29961" xr:uid="{45CDD2D6-717C-40FA-886C-707ECBF128F1}"/>
    <cellStyle name="Moneda [0] 11 2 6" xfId="21209" xr:uid="{2F45B642-2E8E-45EE-AF89-29390DDF3D0C}"/>
    <cellStyle name="Moneda [0] 11 3" xfId="4247" xr:uid="{00000000-0005-0000-0000-00006C3F0000}"/>
    <cellStyle name="Moneda [0] 11 3 2" xfId="6436" xr:uid="{00000000-0005-0000-0000-00006D3F0000}"/>
    <cellStyle name="Moneda [0] 11 3 2 2" xfId="10813" xr:uid="{00000000-0005-0000-0000-00006E3F0000}"/>
    <cellStyle name="Moneda [0] 11 3 2 2 2" xfId="19566" xr:uid="{00000000-0005-0000-0000-00006F3F0000}"/>
    <cellStyle name="Moneda [0] 11 3 2 2 2 2" xfId="37071" xr:uid="{883712CC-231B-47F2-819B-0C647B11D4F7}"/>
    <cellStyle name="Moneda [0] 11 3 2 2 3" xfId="28319" xr:uid="{2BB064C4-9A46-42B4-B244-845BAA0FF4F2}"/>
    <cellStyle name="Moneda [0] 11 3 2 3" xfId="15190" xr:uid="{00000000-0005-0000-0000-0000703F0000}"/>
    <cellStyle name="Moneda [0] 11 3 2 3 2" xfId="32695" xr:uid="{2FE78A0A-3900-4CC6-81B7-F462E81C5BC1}"/>
    <cellStyle name="Moneda [0] 11 3 2 4" xfId="23943" xr:uid="{5A6DC45F-8A81-4027-B016-CCA81CA3CF59}"/>
    <cellStyle name="Moneda [0] 11 3 3" xfId="8625" xr:uid="{00000000-0005-0000-0000-0000713F0000}"/>
    <cellStyle name="Moneda [0] 11 3 3 2" xfId="17378" xr:uid="{00000000-0005-0000-0000-0000723F0000}"/>
    <cellStyle name="Moneda [0] 11 3 3 2 2" xfId="34883" xr:uid="{85AB882C-ECAA-4CAB-8DF6-9018E62A1B59}"/>
    <cellStyle name="Moneda [0] 11 3 3 3" xfId="26131" xr:uid="{2BF3E057-F494-4C37-827E-A51080130D4B}"/>
    <cellStyle name="Moneda [0] 11 3 4" xfId="13002" xr:uid="{00000000-0005-0000-0000-0000733F0000}"/>
    <cellStyle name="Moneda [0] 11 3 4 2" xfId="30507" xr:uid="{7C0E91C3-0EF2-41A2-BEB7-6D62A0354103}"/>
    <cellStyle name="Moneda [0] 11 3 5" xfId="21755" xr:uid="{8AEA7B4A-1315-4F40-A082-305051E84B03}"/>
    <cellStyle name="Moneda [0] 11 4" xfId="5342" xr:uid="{00000000-0005-0000-0000-0000743F0000}"/>
    <cellStyle name="Moneda [0] 11 4 2" xfId="9719" xr:uid="{00000000-0005-0000-0000-0000753F0000}"/>
    <cellStyle name="Moneda [0] 11 4 2 2" xfId="18472" xr:uid="{00000000-0005-0000-0000-0000763F0000}"/>
    <cellStyle name="Moneda [0] 11 4 2 2 2" xfId="35977" xr:uid="{C25D47B3-413E-4A87-A740-84175FA6D5C5}"/>
    <cellStyle name="Moneda [0] 11 4 2 3" xfId="27225" xr:uid="{EC3FC641-89D3-43B1-9F21-E381E4FF8B66}"/>
    <cellStyle name="Moneda [0] 11 4 3" xfId="14096" xr:uid="{00000000-0005-0000-0000-0000773F0000}"/>
    <cellStyle name="Moneda [0] 11 4 3 2" xfId="31601" xr:uid="{0A42C98C-1401-4040-A361-680446E9C15D}"/>
    <cellStyle name="Moneda [0] 11 4 4" xfId="22849" xr:uid="{BFC07C8A-114A-41A7-BB24-2C0AF2841FFD}"/>
    <cellStyle name="Moneda [0] 11 5" xfId="7531" xr:uid="{00000000-0005-0000-0000-0000783F0000}"/>
    <cellStyle name="Moneda [0] 11 5 2" xfId="16284" xr:uid="{00000000-0005-0000-0000-0000793F0000}"/>
    <cellStyle name="Moneda [0] 11 5 2 2" xfId="33789" xr:uid="{D3C6A20F-1CCA-47D7-918A-BF88E1666196}"/>
    <cellStyle name="Moneda [0] 11 5 3" xfId="25037" xr:uid="{AD48D354-4108-4589-BC61-0896936CA119}"/>
    <cellStyle name="Moneda [0] 11 6" xfId="11908" xr:uid="{00000000-0005-0000-0000-00007A3F0000}"/>
    <cellStyle name="Moneda [0] 11 6 2" xfId="29413" xr:uid="{7C1CD245-2BC5-4C9D-B322-3F6F5CBA78C8}"/>
    <cellStyle name="Moneda [0] 11 7" xfId="20661" xr:uid="{E1F3D2FB-246D-4126-9E8F-1FFFB1677091}"/>
    <cellStyle name="Moneda [0] 12" xfId="3425" xr:uid="{00000000-0005-0000-0000-00007B3F0000}"/>
    <cellStyle name="Moneda [0] 12 2" xfId="4521" xr:uid="{00000000-0005-0000-0000-00007C3F0000}"/>
    <cellStyle name="Moneda [0] 12 2 2" xfId="6710" xr:uid="{00000000-0005-0000-0000-00007D3F0000}"/>
    <cellStyle name="Moneda [0] 12 2 2 2" xfId="11087" xr:uid="{00000000-0005-0000-0000-00007E3F0000}"/>
    <cellStyle name="Moneda [0] 12 2 2 2 2" xfId="19840" xr:uid="{00000000-0005-0000-0000-00007F3F0000}"/>
    <cellStyle name="Moneda [0] 12 2 2 2 2 2" xfId="37345" xr:uid="{770E4D63-7766-4139-B670-C4F4A893B3E4}"/>
    <cellStyle name="Moneda [0] 12 2 2 2 3" xfId="28593" xr:uid="{AD297B28-5870-4747-8538-2865A323A72D}"/>
    <cellStyle name="Moneda [0] 12 2 2 3" xfId="15464" xr:uid="{00000000-0005-0000-0000-0000803F0000}"/>
    <cellStyle name="Moneda [0] 12 2 2 3 2" xfId="32969" xr:uid="{5554C683-1647-4793-9431-054CD04D067E}"/>
    <cellStyle name="Moneda [0] 12 2 2 4" xfId="24217" xr:uid="{7A623C11-BE1A-475D-B3D3-0544020BEF75}"/>
    <cellStyle name="Moneda [0] 12 2 3" xfId="8899" xr:uid="{00000000-0005-0000-0000-0000813F0000}"/>
    <cellStyle name="Moneda [0] 12 2 3 2" xfId="17652" xr:uid="{00000000-0005-0000-0000-0000823F0000}"/>
    <cellStyle name="Moneda [0] 12 2 3 2 2" xfId="35157" xr:uid="{60C0441F-2D21-4F45-971B-F7C9E082AF4D}"/>
    <cellStyle name="Moneda [0] 12 2 3 3" xfId="26405" xr:uid="{5830DDEF-768E-4E32-8CC7-056BA695F34B}"/>
    <cellStyle name="Moneda [0] 12 2 4" xfId="13276" xr:uid="{00000000-0005-0000-0000-0000833F0000}"/>
    <cellStyle name="Moneda [0] 12 2 4 2" xfId="30781" xr:uid="{8FF7E2FE-2990-4E4B-81C8-1041DD464F00}"/>
    <cellStyle name="Moneda [0] 12 2 5" xfId="22029" xr:uid="{7337FF35-F1E2-4EC6-9FF7-24F953CFD1FF}"/>
    <cellStyle name="Moneda [0] 12 3" xfId="5616" xr:uid="{00000000-0005-0000-0000-0000843F0000}"/>
    <cellStyle name="Moneda [0] 12 3 2" xfId="9993" xr:uid="{00000000-0005-0000-0000-0000853F0000}"/>
    <cellStyle name="Moneda [0] 12 3 2 2" xfId="18746" xr:uid="{00000000-0005-0000-0000-0000863F0000}"/>
    <cellStyle name="Moneda [0] 12 3 2 2 2" xfId="36251" xr:uid="{46AAF3D1-A850-4200-9886-29FC4BF4FF11}"/>
    <cellStyle name="Moneda [0] 12 3 2 3" xfId="27499" xr:uid="{7C41D478-E394-4BAB-A792-7E0136657333}"/>
    <cellStyle name="Moneda [0] 12 3 3" xfId="14370" xr:uid="{00000000-0005-0000-0000-0000873F0000}"/>
    <cellStyle name="Moneda [0] 12 3 3 2" xfId="31875" xr:uid="{D01E3028-F29D-464D-9FF2-CFE7D8999D7B}"/>
    <cellStyle name="Moneda [0] 12 3 4" xfId="23123" xr:uid="{C540156B-7809-443E-AAAC-625A4C9C15DB}"/>
    <cellStyle name="Moneda [0] 12 4" xfId="7805" xr:uid="{00000000-0005-0000-0000-0000883F0000}"/>
    <cellStyle name="Moneda [0] 12 4 2" xfId="16558" xr:uid="{00000000-0005-0000-0000-0000893F0000}"/>
    <cellStyle name="Moneda [0] 12 4 2 2" xfId="34063" xr:uid="{A6EA4541-5003-477C-95C5-028D36422AB6}"/>
    <cellStyle name="Moneda [0] 12 4 3" xfId="25311" xr:uid="{8DF9C6CF-5C59-4765-9C1C-D50476706B7F}"/>
    <cellStyle name="Moneda [0] 12 5" xfId="12182" xr:uid="{00000000-0005-0000-0000-00008A3F0000}"/>
    <cellStyle name="Moneda [0] 12 5 2" xfId="29687" xr:uid="{3E438EBD-9771-4A35-893D-11E5F50B6C61}"/>
    <cellStyle name="Moneda [0] 12 6" xfId="20935" xr:uid="{7F3F586C-0305-4AB0-B0FB-EA58133EC437}"/>
    <cellStyle name="Moneda [0] 13" xfId="3973" xr:uid="{00000000-0005-0000-0000-00008B3F0000}"/>
    <cellStyle name="Moneda [0] 13 2" xfId="6162" xr:uid="{00000000-0005-0000-0000-00008C3F0000}"/>
    <cellStyle name="Moneda [0] 13 2 2" xfId="10539" xr:uid="{00000000-0005-0000-0000-00008D3F0000}"/>
    <cellStyle name="Moneda [0] 13 2 2 2" xfId="19292" xr:uid="{00000000-0005-0000-0000-00008E3F0000}"/>
    <cellStyle name="Moneda [0] 13 2 2 2 2" xfId="36797" xr:uid="{2730FCFE-B48D-4394-9074-719ADD0D7B13}"/>
    <cellStyle name="Moneda [0] 13 2 2 3" xfId="28045" xr:uid="{622FA36C-DE35-4EEF-A06D-B149AE19A0FA}"/>
    <cellStyle name="Moneda [0] 13 2 3" xfId="14916" xr:uid="{00000000-0005-0000-0000-00008F3F0000}"/>
    <cellStyle name="Moneda [0] 13 2 3 2" xfId="32421" xr:uid="{1BDA7032-CD73-469C-B1B4-FA57D6F0E66F}"/>
    <cellStyle name="Moneda [0] 13 2 4" xfId="23669" xr:uid="{2F35B814-45B5-4B51-8B3E-7A52733FBF7D}"/>
    <cellStyle name="Moneda [0] 13 3" xfId="8351" xr:uid="{00000000-0005-0000-0000-0000903F0000}"/>
    <cellStyle name="Moneda [0] 13 3 2" xfId="17104" xr:uid="{00000000-0005-0000-0000-0000913F0000}"/>
    <cellStyle name="Moneda [0] 13 3 2 2" xfId="34609" xr:uid="{6FB927E5-D869-4F82-B9FF-49288A477F20}"/>
    <cellStyle name="Moneda [0] 13 3 3" xfId="25857" xr:uid="{5D9D2BA5-C32A-4761-8CBD-BE948E16D91E}"/>
    <cellStyle name="Moneda [0] 13 4" xfId="12728" xr:uid="{00000000-0005-0000-0000-0000923F0000}"/>
    <cellStyle name="Moneda [0] 13 4 2" xfId="30233" xr:uid="{7A6714A1-2045-4F6F-82E9-BEFAD24C7ABE}"/>
    <cellStyle name="Moneda [0] 13 5" xfId="21481" xr:uid="{A018BDF1-12BF-4CEF-876D-EE9ABE56A546}"/>
    <cellStyle name="Moneda [0] 14" xfId="5068" xr:uid="{00000000-0005-0000-0000-0000933F0000}"/>
    <cellStyle name="Moneda [0] 14 2" xfId="9445" xr:uid="{00000000-0005-0000-0000-0000943F0000}"/>
    <cellStyle name="Moneda [0] 14 2 2" xfId="18198" xr:uid="{00000000-0005-0000-0000-0000953F0000}"/>
    <cellStyle name="Moneda [0] 14 2 2 2" xfId="35703" xr:uid="{ABAAC53E-96F2-47C0-8D94-B6DAED1798BB}"/>
    <cellStyle name="Moneda [0] 14 2 3" xfId="26951" xr:uid="{D1F2866F-70B4-470D-BE66-F2AA2926406F}"/>
    <cellStyle name="Moneda [0] 14 3" xfId="13822" xr:uid="{00000000-0005-0000-0000-0000963F0000}"/>
    <cellStyle name="Moneda [0] 14 3 2" xfId="31327" xr:uid="{DD1F41E6-75E9-4B35-BC57-F6629A0F09C8}"/>
    <cellStyle name="Moneda [0] 14 4" xfId="22575" xr:uid="{5E2FBB8B-221C-4BA8-9B16-536C8D3ACC02}"/>
    <cellStyle name="Moneda [0] 15" xfId="7257" xr:uid="{00000000-0005-0000-0000-0000973F0000}"/>
    <cellStyle name="Moneda [0] 15 2" xfId="16010" xr:uid="{00000000-0005-0000-0000-0000983F0000}"/>
    <cellStyle name="Moneda [0] 15 2 2" xfId="33515" xr:uid="{6B445279-88C4-41F2-B9C2-0339EDBCB50B}"/>
    <cellStyle name="Moneda [0] 15 3" xfId="24763" xr:uid="{091FB636-F694-4C04-AD5A-B7A9DB59F0F2}"/>
    <cellStyle name="Moneda [0] 16" xfId="11634" xr:uid="{00000000-0005-0000-0000-0000993F0000}"/>
    <cellStyle name="Moneda [0] 16 2" xfId="29139" xr:uid="{252CB8A2-D7FC-4F07-A781-CAA667988B26}"/>
    <cellStyle name="Moneda [0] 17" xfId="20387" xr:uid="{6AD5EEA5-AD0C-4856-BF55-DF7C81CB2403}"/>
    <cellStyle name="Moneda [0] 2" xfId="246" xr:uid="{00000000-0005-0000-0000-00009A3F0000}"/>
    <cellStyle name="Moneda [0] 2 2" xfId="247" xr:uid="{00000000-0005-0000-0000-00009B3F0000}"/>
    <cellStyle name="Moneda [0] 2 2 2" xfId="248" xr:uid="{00000000-0005-0000-0000-00009C3F0000}"/>
    <cellStyle name="Moneda [0] 2 2 2 2" xfId="249" xr:uid="{00000000-0005-0000-0000-00009D3F0000}"/>
    <cellStyle name="Moneda [0] 2 2 3" xfId="250" xr:uid="{00000000-0005-0000-0000-00009E3F0000}"/>
    <cellStyle name="Moneda [0] 2 2 4" xfId="251" xr:uid="{00000000-0005-0000-0000-00009F3F0000}"/>
    <cellStyle name="Moneda [0] 2 3" xfId="252" xr:uid="{00000000-0005-0000-0000-0000A03F0000}"/>
    <cellStyle name="Moneda [0] 2 3 2" xfId="253" xr:uid="{00000000-0005-0000-0000-0000A13F0000}"/>
    <cellStyle name="Moneda [0] 2 4" xfId="254" xr:uid="{00000000-0005-0000-0000-0000A23F0000}"/>
    <cellStyle name="Moneda [0] 2 5" xfId="255" xr:uid="{00000000-0005-0000-0000-0000A33F0000}"/>
    <cellStyle name="Moneda [0] 3" xfId="256" xr:uid="{00000000-0005-0000-0000-0000A43F0000}"/>
    <cellStyle name="Moneda [0] 3 10" xfId="2912" xr:uid="{00000000-0005-0000-0000-0000A53F0000}"/>
    <cellStyle name="Moneda [0] 3 10 2" xfId="3191" xr:uid="{00000000-0005-0000-0000-0000A63F0000}"/>
    <cellStyle name="Moneda [0] 3 10 2 2" xfId="3744" xr:uid="{00000000-0005-0000-0000-0000A73F0000}"/>
    <cellStyle name="Moneda [0] 3 10 2 2 2" xfId="4840" xr:uid="{00000000-0005-0000-0000-0000A83F0000}"/>
    <cellStyle name="Moneda [0] 3 10 2 2 2 2" xfId="7029" xr:uid="{00000000-0005-0000-0000-0000A93F0000}"/>
    <cellStyle name="Moneda [0] 3 10 2 2 2 2 2" xfId="11406" xr:uid="{00000000-0005-0000-0000-0000AA3F0000}"/>
    <cellStyle name="Moneda [0] 3 10 2 2 2 2 2 2" xfId="20159" xr:uid="{00000000-0005-0000-0000-0000AB3F0000}"/>
    <cellStyle name="Moneda [0] 3 10 2 2 2 2 2 2 2" xfId="37664" xr:uid="{1AC4CDFB-903A-4665-975D-CB46D323AD7D}"/>
    <cellStyle name="Moneda [0] 3 10 2 2 2 2 2 3" xfId="28912" xr:uid="{778DF3A8-A2E9-4B83-8BEC-878C2D861E55}"/>
    <cellStyle name="Moneda [0] 3 10 2 2 2 2 3" xfId="15783" xr:uid="{00000000-0005-0000-0000-0000AC3F0000}"/>
    <cellStyle name="Moneda [0] 3 10 2 2 2 2 3 2" xfId="33288" xr:uid="{213BE5EB-1328-4A40-B256-C37AD5F90BCE}"/>
    <cellStyle name="Moneda [0] 3 10 2 2 2 2 4" xfId="24536" xr:uid="{7D3A9FD8-C16B-4F4C-A5DF-987EE7318918}"/>
    <cellStyle name="Moneda [0] 3 10 2 2 2 3" xfId="9218" xr:uid="{00000000-0005-0000-0000-0000AD3F0000}"/>
    <cellStyle name="Moneda [0] 3 10 2 2 2 3 2" xfId="17971" xr:uid="{00000000-0005-0000-0000-0000AE3F0000}"/>
    <cellStyle name="Moneda [0] 3 10 2 2 2 3 2 2" xfId="35476" xr:uid="{617F59C3-0EDF-4AE3-A2E8-9833A71F02A8}"/>
    <cellStyle name="Moneda [0] 3 10 2 2 2 3 3" xfId="26724" xr:uid="{8C3801B3-3FAF-464E-AC22-177A95A2DB29}"/>
    <cellStyle name="Moneda [0] 3 10 2 2 2 4" xfId="13595" xr:uid="{00000000-0005-0000-0000-0000AF3F0000}"/>
    <cellStyle name="Moneda [0] 3 10 2 2 2 4 2" xfId="31100" xr:uid="{9F85DB2D-C026-40F3-AD99-85058DC12767}"/>
    <cellStyle name="Moneda [0] 3 10 2 2 2 5" xfId="22348" xr:uid="{0BF915E8-82C7-4177-A093-272FD7CF03BB}"/>
    <cellStyle name="Moneda [0] 3 10 2 2 3" xfId="5935" xr:uid="{00000000-0005-0000-0000-0000B03F0000}"/>
    <cellStyle name="Moneda [0] 3 10 2 2 3 2" xfId="10312" xr:uid="{00000000-0005-0000-0000-0000B13F0000}"/>
    <cellStyle name="Moneda [0] 3 10 2 2 3 2 2" xfId="19065" xr:uid="{00000000-0005-0000-0000-0000B23F0000}"/>
    <cellStyle name="Moneda [0] 3 10 2 2 3 2 2 2" xfId="36570" xr:uid="{3664E6FE-28B1-45F0-B492-F77F360D5B68}"/>
    <cellStyle name="Moneda [0] 3 10 2 2 3 2 3" xfId="27818" xr:uid="{608649E0-DEB3-4776-AF12-BDFACD337DE2}"/>
    <cellStyle name="Moneda [0] 3 10 2 2 3 3" xfId="14689" xr:uid="{00000000-0005-0000-0000-0000B33F0000}"/>
    <cellStyle name="Moneda [0] 3 10 2 2 3 3 2" xfId="32194" xr:uid="{28B59FB2-9A94-4DE2-9F29-619DBC827A27}"/>
    <cellStyle name="Moneda [0] 3 10 2 2 3 4" xfId="23442" xr:uid="{9D26A229-681F-4F88-8613-D283C3735F67}"/>
    <cellStyle name="Moneda [0] 3 10 2 2 4" xfId="8124" xr:uid="{00000000-0005-0000-0000-0000B43F0000}"/>
    <cellStyle name="Moneda [0] 3 10 2 2 4 2" xfId="16877" xr:uid="{00000000-0005-0000-0000-0000B53F0000}"/>
    <cellStyle name="Moneda [0] 3 10 2 2 4 2 2" xfId="34382" xr:uid="{B1181B9D-CA27-4FEC-B91E-0445DA9DE194}"/>
    <cellStyle name="Moneda [0] 3 10 2 2 4 3" xfId="25630" xr:uid="{D2F6E30A-42B7-4512-8179-A5237E6E14E2}"/>
    <cellStyle name="Moneda [0] 3 10 2 2 5" xfId="12501" xr:uid="{00000000-0005-0000-0000-0000B63F0000}"/>
    <cellStyle name="Moneda [0] 3 10 2 2 5 2" xfId="30006" xr:uid="{64E60973-8D84-42AC-A041-396317164E6B}"/>
    <cellStyle name="Moneda [0] 3 10 2 2 6" xfId="21254" xr:uid="{73692091-B698-4A05-9D5C-5DEDB7815BE8}"/>
    <cellStyle name="Moneda [0] 3 10 2 3" xfId="4292" xr:uid="{00000000-0005-0000-0000-0000B73F0000}"/>
    <cellStyle name="Moneda [0] 3 10 2 3 2" xfId="6481" xr:uid="{00000000-0005-0000-0000-0000B83F0000}"/>
    <cellStyle name="Moneda [0] 3 10 2 3 2 2" xfId="10858" xr:uid="{00000000-0005-0000-0000-0000B93F0000}"/>
    <cellStyle name="Moneda [0] 3 10 2 3 2 2 2" xfId="19611" xr:uid="{00000000-0005-0000-0000-0000BA3F0000}"/>
    <cellStyle name="Moneda [0] 3 10 2 3 2 2 2 2" xfId="37116" xr:uid="{CDCB082E-BFF8-4D7E-8A13-D484AE17F7AF}"/>
    <cellStyle name="Moneda [0] 3 10 2 3 2 2 3" xfId="28364" xr:uid="{E2B915D8-BB29-4548-A78A-130289B57A6A}"/>
    <cellStyle name="Moneda [0] 3 10 2 3 2 3" xfId="15235" xr:uid="{00000000-0005-0000-0000-0000BB3F0000}"/>
    <cellStyle name="Moneda [0] 3 10 2 3 2 3 2" xfId="32740" xr:uid="{5EF616FF-FBD6-4AC9-B26F-75E5974691DD}"/>
    <cellStyle name="Moneda [0] 3 10 2 3 2 4" xfId="23988" xr:uid="{7E9D87B3-10DE-4769-AD57-ABF333F06805}"/>
    <cellStyle name="Moneda [0] 3 10 2 3 3" xfId="8670" xr:uid="{00000000-0005-0000-0000-0000BC3F0000}"/>
    <cellStyle name="Moneda [0] 3 10 2 3 3 2" xfId="17423" xr:uid="{00000000-0005-0000-0000-0000BD3F0000}"/>
    <cellStyle name="Moneda [0] 3 10 2 3 3 2 2" xfId="34928" xr:uid="{A71EF045-2B0A-4E42-B73F-32FF408A4FDA}"/>
    <cellStyle name="Moneda [0] 3 10 2 3 3 3" xfId="26176" xr:uid="{E9609015-DB4B-4590-9203-6DE1BD3BD38C}"/>
    <cellStyle name="Moneda [0] 3 10 2 3 4" xfId="13047" xr:uid="{00000000-0005-0000-0000-0000BE3F0000}"/>
    <cellStyle name="Moneda [0] 3 10 2 3 4 2" xfId="30552" xr:uid="{9C0C537D-E59E-4DF7-95EE-20834BEC524C}"/>
    <cellStyle name="Moneda [0] 3 10 2 3 5" xfId="21800" xr:uid="{18A054FD-A16F-495F-9EB4-DF8BF0489021}"/>
    <cellStyle name="Moneda [0] 3 10 2 4" xfId="5387" xr:uid="{00000000-0005-0000-0000-0000BF3F0000}"/>
    <cellStyle name="Moneda [0] 3 10 2 4 2" xfId="9764" xr:uid="{00000000-0005-0000-0000-0000C03F0000}"/>
    <cellStyle name="Moneda [0] 3 10 2 4 2 2" xfId="18517" xr:uid="{00000000-0005-0000-0000-0000C13F0000}"/>
    <cellStyle name="Moneda [0] 3 10 2 4 2 2 2" xfId="36022" xr:uid="{6DFCC1FB-9225-402F-859D-3E902960A3B2}"/>
    <cellStyle name="Moneda [0] 3 10 2 4 2 3" xfId="27270" xr:uid="{BE189F93-C46A-4D06-8057-C2B6E23A61DB}"/>
    <cellStyle name="Moneda [0] 3 10 2 4 3" xfId="14141" xr:uid="{00000000-0005-0000-0000-0000C23F0000}"/>
    <cellStyle name="Moneda [0] 3 10 2 4 3 2" xfId="31646" xr:uid="{79E1AD8E-CB39-4B67-A97D-E43D6BB796B8}"/>
    <cellStyle name="Moneda [0] 3 10 2 4 4" xfId="22894" xr:uid="{05878448-612E-4E82-B168-1E5C0BCAE728}"/>
    <cellStyle name="Moneda [0] 3 10 2 5" xfId="7576" xr:uid="{00000000-0005-0000-0000-0000C33F0000}"/>
    <cellStyle name="Moneda [0] 3 10 2 5 2" xfId="16329" xr:uid="{00000000-0005-0000-0000-0000C43F0000}"/>
    <cellStyle name="Moneda [0] 3 10 2 5 2 2" xfId="33834" xr:uid="{90BED229-7228-478F-A481-0E052D5069FE}"/>
    <cellStyle name="Moneda [0] 3 10 2 5 3" xfId="25082" xr:uid="{DCD176F6-92F2-4C8A-8DE2-8CC42B2FE169}"/>
    <cellStyle name="Moneda [0] 3 10 2 6" xfId="11953" xr:uid="{00000000-0005-0000-0000-0000C53F0000}"/>
    <cellStyle name="Moneda [0] 3 10 2 6 2" xfId="29458" xr:uid="{E0BA8DFF-7FD8-490E-BD6C-8C75CE3CB141}"/>
    <cellStyle name="Moneda [0] 3 10 2 7" xfId="20706" xr:uid="{EF810F7E-B440-4E63-9A18-053C4908B199}"/>
    <cellStyle name="Moneda [0] 3 10 3" xfId="3470" xr:uid="{00000000-0005-0000-0000-0000C63F0000}"/>
    <cellStyle name="Moneda [0] 3 10 3 2" xfId="4566" xr:uid="{00000000-0005-0000-0000-0000C73F0000}"/>
    <cellStyle name="Moneda [0] 3 10 3 2 2" xfId="6755" xr:uid="{00000000-0005-0000-0000-0000C83F0000}"/>
    <cellStyle name="Moneda [0] 3 10 3 2 2 2" xfId="11132" xr:uid="{00000000-0005-0000-0000-0000C93F0000}"/>
    <cellStyle name="Moneda [0] 3 10 3 2 2 2 2" xfId="19885" xr:uid="{00000000-0005-0000-0000-0000CA3F0000}"/>
    <cellStyle name="Moneda [0] 3 10 3 2 2 2 2 2" xfId="37390" xr:uid="{0FBED065-BE7F-4F2B-BF74-FF0C6E2408F6}"/>
    <cellStyle name="Moneda [0] 3 10 3 2 2 2 3" xfId="28638" xr:uid="{C5E67375-3F78-4100-86E1-32BEC81C2C8A}"/>
    <cellStyle name="Moneda [0] 3 10 3 2 2 3" xfId="15509" xr:uid="{00000000-0005-0000-0000-0000CB3F0000}"/>
    <cellStyle name="Moneda [0] 3 10 3 2 2 3 2" xfId="33014" xr:uid="{EF4F6086-E4FD-4E23-8885-D7111B39AF4D}"/>
    <cellStyle name="Moneda [0] 3 10 3 2 2 4" xfId="24262" xr:uid="{E4E3E788-3979-42D1-BD1C-E4C835EC079F}"/>
    <cellStyle name="Moneda [0] 3 10 3 2 3" xfId="8944" xr:uid="{00000000-0005-0000-0000-0000CC3F0000}"/>
    <cellStyle name="Moneda [0] 3 10 3 2 3 2" xfId="17697" xr:uid="{00000000-0005-0000-0000-0000CD3F0000}"/>
    <cellStyle name="Moneda [0] 3 10 3 2 3 2 2" xfId="35202" xr:uid="{8E801891-FA31-4CB3-921D-7EF1907951D6}"/>
    <cellStyle name="Moneda [0] 3 10 3 2 3 3" xfId="26450" xr:uid="{67D654C6-0A58-40F1-9018-D36214B7E87E}"/>
    <cellStyle name="Moneda [0] 3 10 3 2 4" xfId="13321" xr:uid="{00000000-0005-0000-0000-0000CE3F0000}"/>
    <cellStyle name="Moneda [0] 3 10 3 2 4 2" xfId="30826" xr:uid="{9A93B115-A891-4B15-B94A-41389F19EF47}"/>
    <cellStyle name="Moneda [0] 3 10 3 2 5" xfId="22074" xr:uid="{29A51CCC-2E5B-4A0E-876F-8B5BAE1715B2}"/>
    <cellStyle name="Moneda [0] 3 10 3 3" xfId="5661" xr:uid="{00000000-0005-0000-0000-0000CF3F0000}"/>
    <cellStyle name="Moneda [0] 3 10 3 3 2" xfId="10038" xr:uid="{00000000-0005-0000-0000-0000D03F0000}"/>
    <cellStyle name="Moneda [0] 3 10 3 3 2 2" xfId="18791" xr:uid="{00000000-0005-0000-0000-0000D13F0000}"/>
    <cellStyle name="Moneda [0] 3 10 3 3 2 2 2" xfId="36296" xr:uid="{DAB94F26-4190-4B5B-8CBE-17237A9F48E0}"/>
    <cellStyle name="Moneda [0] 3 10 3 3 2 3" xfId="27544" xr:uid="{7EE95360-9DC1-4D07-A6A9-C49A0FCCBFEE}"/>
    <cellStyle name="Moneda [0] 3 10 3 3 3" xfId="14415" xr:uid="{00000000-0005-0000-0000-0000D23F0000}"/>
    <cellStyle name="Moneda [0] 3 10 3 3 3 2" xfId="31920" xr:uid="{855D742B-9FAE-4906-A3E2-72DB60880BC9}"/>
    <cellStyle name="Moneda [0] 3 10 3 3 4" xfId="23168" xr:uid="{329C71E8-D2F3-4204-93B8-D07F79E54327}"/>
    <cellStyle name="Moneda [0] 3 10 3 4" xfId="7850" xr:uid="{00000000-0005-0000-0000-0000D33F0000}"/>
    <cellStyle name="Moneda [0] 3 10 3 4 2" xfId="16603" xr:uid="{00000000-0005-0000-0000-0000D43F0000}"/>
    <cellStyle name="Moneda [0] 3 10 3 4 2 2" xfId="34108" xr:uid="{C9BD3211-1601-449D-8C47-56F5A7440355}"/>
    <cellStyle name="Moneda [0] 3 10 3 4 3" xfId="25356" xr:uid="{82CD2118-BC2F-4EC1-AB0F-54EFDE8F1012}"/>
    <cellStyle name="Moneda [0] 3 10 3 5" xfId="12227" xr:uid="{00000000-0005-0000-0000-0000D53F0000}"/>
    <cellStyle name="Moneda [0] 3 10 3 5 2" xfId="29732" xr:uid="{B0334C69-AB9C-4E9D-A2FD-C4D3B63A5025}"/>
    <cellStyle name="Moneda [0] 3 10 3 6" xfId="20980" xr:uid="{A998423C-C357-4DC4-BBA0-FB4728EB2A04}"/>
    <cellStyle name="Moneda [0] 3 10 4" xfId="4018" xr:uid="{00000000-0005-0000-0000-0000D63F0000}"/>
    <cellStyle name="Moneda [0] 3 10 4 2" xfId="6207" xr:uid="{00000000-0005-0000-0000-0000D73F0000}"/>
    <cellStyle name="Moneda [0] 3 10 4 2 2" xfId="10584" xr:uid="{00000000-0005-0000-0000-0000D83F0000}"/>
    <cellStyle name="Moneda [0] 3 10 4 2 2 2" xfId="19337" xr:uid="{00000000-0005-0000-0000-0000D93F0000}"/>
    <cellStyle name="Moneda [0] 3 10 4 2 2 2 2" xfId="36842" xr:uid="{942A43E6-41F9-48BF-906A-2C34BA933E6F}"/>
    <cellStyle name="Moneda [0] 3 10 4 2 2 3" xfId="28090" xr:uid="{0C1E5B5D-E273-47D6-AFE2-CC75FBAD7BB3}"/>
    <cellStyle name="Moneda [0] 3 10 4 2 3" xfId="14961" xr:uid="{00000000-0005-0000-0000-0000DA3F0000}"/>
    <cellStyle name="Moneda [0] 3 10 4 2 3 2" xfId="32466" xr:uid="{42E546A3-0E9F-4FC5-8D21-159E7C9AFABF}"/>
    <cellStyle name="Moneda [0] 3 10 4 2 4" xfId="23714" xr:uid="{100459BE-FD6B-4407-9AE3-DFC5D14847FD}"/>
    <cellStyle name="Moneda [0] 3 10 4 3" xfId="8396" xr:uid="{00000000-0005-0000-0000-0000DB3F0000}"/>
    <cellStyle name="Moneda [0] 3 10 4 3 2" xfId="17149" xr:uid="{00000000-0005-0000-0000-0000DC3F0000}"/>
    <cellStyle name="Moneda [0] 3 10 4 3 2 2" xfId="34654" xr:uid="{10F74D69-99F4-4C01-9851-6BE87568AB4F}"/>
    <cellStyle name="Moneda [0] 3 10 4 3 3" xfId="25902" xr:uid="{A00E62FB-8B23-4A20-A14B-51B7C19DA09C}"/>
    <cellStyle name="Moneda [0] 3 10 4 4" xfId="12773" xr:uid="{00000000-0005-0000-0000-0000DD3F0000}"/>
    <cellStyle name="Moneda [0] 3 10 4 4 2" xfId="30278" xr:uid="{5DD0DB7B-FC33-4084-AA0A-5F5936BD0AE5}"/>
    <cellStyle name="Moneda [0] 3 10 4 5" xfId="21526" xr:uid="{9B7C5BC1-AD91-4686-8909-D47B0D3DA7B7}"/>
    <cellStyle name="Moneda [0] 3 10 5" xfId="5113" xr:uid="{00000000-0005-0000-0000-0000DE3F0000}"/>
    <cellStyle name="Moneda [0] 3 10 5 2" xfId="9490" xr:uid="{00000000-0005-0000-0000-0000DF3F0000}"/>
    <cellStyle name="Moneda [0] 3 10 5 2 2" xfId="18243" xr:uid="{00000000-0005-0000-0000-0000E03F0000}"/>
    <cellStyle name="Moneda [0] 3 10 5 2 2 2" xfId="35748" xr:uid="{A8C18960-530F-4534-AD04-A5022BC99FCB}"/>
    <cellStyle name="Moneda [0] 3 10 5 2 3" xfId="26996" xr:uid="{2A328519-571F-4870-B661-0AB87B5F81F2}"/>
    <cellStyle name="Moneda [0] 3 10 5 3" xfId="13867" xr:uid="{00000000-0005-0000-0000-0000E13F0000}"/>
    <cellStyle name="Moneda [0] 3 10 5 3 2" xfId="31372" xr:uid="{4FAA6762-4036-4C01-8F5C-F72252FFDA9A}"/>
    <cellStyle name="Moneda [0] 3 10 5 4" xfId="22620" xr:uid="{2D1D31C3-1E8C-4ECF-8F8D-10BDE9F64CE8}"/>
    <cellStyle name="Moneda [0] 3 10 6" xfId="7302" xr:uid="{00000000-0005-0000-0000-0000E23F0000}"/>
    <cellStyle name="Moneda [0] 3 10 6 2" xfId="16055" xr:uid="{00000000-0005-0000-0000-0000E33F0000}"/>
    <cellStyle name="Moneda [0] 3 10 6 2 2" xfId="33560" xr:uid="{1D9B431E-ED48-4497-AE8C-DDE648D012EE}"/>
    <cellStyle name="Moneda [0] 3 10 6 3" xfId="24808" xr:uid="{EC80F355-D554-4C50-8669-53A6C61923F6}"/>
    <cellStyle name="Moneda [0] 3 10 7" xfId="11679" xr:uid="{00000000-0005-0000-0000-0000E43F0000}"/>
    <cellStyle name="Moneda [0] 3 10 7 2" xfId="29184" xr:uid="{1F22782A-6ECE-4F65-8E84-96B8E7EFF066}"/>
    <cellStyle name="Moneda [0] 3 10 8" xfId="20432" xr:uid="{D2763A7D-E15E-4285-A3EF-A6AC751DED70}"/>
    <cellStyle name="Moneda [0] 3 11" xfId="3141" xr:uid="{00000000-0005-0000-0000-0000E53F0000}"/>
    <cellStyle name="Moneda [0] 3 11 2" xfId="3695" xr:uid="{00000000-0005-0000-0000-0000E63F0000}"/>
    <cellStyle name="Moneda [0] 3 11 2 2" xfId="4791" xr:uid="{00000000-0005-0000-0000-0000E73F0000}"/>
    <cellStyle name="Moneda [0] 3 11 2 2 2" xfId="6980" xr:uid="{00000000-0005-0000-0000-0000E83F0000}"/>
    <cellStyle name="Moneda [0] 3 11 2 2 2 2" xfId="11357" xr:uid="{00000000-0005-0000-0000-0000E93F0000}"/>
    <cellStyle name="Moneda [0] 3 11 2 2 2 2 2" xfId="20110" xr:uid="{00000000-0005-0000-0000-0000EA3F0000}"/>
    <cellStyle name="Moneda [0] 3 11 2 2 2 2 2 2" xfId="37615" xr:uid="{7CDA247D-C3EC-4DC4-8A00-429188456378}"/>
    <cellStyle name="Moneda [0] 3 11 2 2 2 2 3" xfId="28863" xr:uid="{DC56A738-1D00-4B3D-A1AE-739C0304173A}"/>
    <cellStyle name="Moneda [0] 3 11 2 2 2 3" xfId="15734" xr:uid="{00000000-0005-0000-0000-0000EB3F0000}"/>
    <cellStyle name="Moneda [0] 3 11 2 2 2 3 2" xfId="33239" xr:uid="{6B013A43-6504-403D-8129-E87E022C3B69}"/>
    <cellStyle name="Moneda [0] 3 11 2 2 2 4" xfId="24487" xr:uid="{26A79B66-DABE-4E8D-ACE2-07CEDD7CC5A3}"/>
    <cellStyle name="Moneda [0] 3 11 2 2 3" xfId="9169" xr:uid="{00000000-0005-0000-0000-0000EC3F0000}"/>
    <cellStyle name="Moneda [0] 3 11 2 2 3 2" xfId="17922" xr:uid="{00000000-0005-0000-0000-0000ED3F0000}"/>
    <cellStyle name="Moneda [0] 3 11 2 2 3 2 2" xfId="35427" xr:uid="{0FE6D91F-F47F-4BA9-BBE7-F482796957AC}"/>
    <cellStyle name="Moneda [0] 3 11 2 2 3 3" xfId="26675" xr:uid="{277655F0-7605-4A3C-B912-DB2D37ED1669}"/>
    <cellStyle name="Moneda [0] 3 11 2 2 4" xfId="13546" xr:uid="{00000000-0005-0000-0000-0000EE3F0000}"/>
    <cellStyle name="Moneda [0] 3 11 2 2 4 2" xfId="31051" xr:uid="{ECD5B73D-A306-4221-A916-4F6C3ADA1CF0}"/>
    <cellStyle name="Moneda [0] 3 11 2 2 5" xfId="22299" xr:uid="{8E532EDD-4325-4568-AFB6-B148E937B9A6}"/>
    <cellStyle name="Moneda [0] 3 11 2 3" xfId="5886" xr:uid="{00000000-0005-0000-0000-0000EF3F0000}"/>
    <cellStyle name="Moneda [0] 3 11 2 3 2" xfId="10263" xr:uid="{00000000-0005-0000-0000-0000F03F0000}"/>
    <cellStyle name="Moneda [0] 3 11 2 3 2 2" xfId="19016" xr:uid="{00000000-0005-0000-0000-0000F13F0000}"/>
    <cellStyle name="Moneda [0] 3 11 2 3 2 2 2" xfId="36521" xr:uid="{377836B1-369F-42DF-9D24-C44B70D8A7BB}"/>
    <cellStyle name="Moneda [0] 3 11 2 3 2 3" xfId="27769" xr:uid="{88AD33AA-C251-4678-9813-253D57D543EF}"/>
    <cellStyle name="Moneda [0] 3 11 2 3 3" xfId="14640" xr:uid="{00000000-0005-0000-0000-0000F23F0000}"/>
    <cellStyle name="Moneda [0] 3 11 2 3 3 2" xfId="32145" xr:uid="{CCB7CB43-F3A6-4A1E-B44A-A3FCAC1942B8}"/>
    <cellStyle name="Moneda [0] 3 11 2 3 4" xfId="23393" xr:uid="{01157034-A896-4A7F-80B2-CEACA6988726}"/>
    <cellStyle name="Moneda [0] 3 11 2 4" xfId="8075" xr:uid="{00000000-0005-0000-0000-0000F33F0000}"/>
    <cellStyle name="Moneda [0] 3 11 2 4 2" xfId="16828" xr:uid="{00000000-0005-0000-0000-0000F43F0000}"/>
    <cellStyle name="Moneda [0] 3 11 2 4 2 2" xfId="34333" xr:uid="{C2AAEF98-1ED3-4B5A-8D87-4E02EAD38BA2}"/>
    <cellStyle name="Moneda [0] 3 11 2 4 3" xfId="25581" xr:uid="{374DECB3-3B7E-4B36-90AA-D685AB812091}"/>
    <cellStyle name="Moneda [0] 3 11 2 5" xfId="12452" xr:uid="{00000000-0005-0000-0000-0000F53F0000}"/>
    <cellStyle name="Moneda [0] 3 11 2 5 2" xfId="29957" xr:uid="{78BB0E68-ED65-46D8-827E-14EE0421631D}"/>
    <cellStyle name="Moneda [0] 3 11 2 6" xfId="21205" xr:uid="{5C7A25EB-4F60-46D3-9918-CB151BAF64A8}"/>
    <cellStyle name="Moneda [0] 3 11 3" xfId="4243" xr:uid="{00000000-0005-0000-0000-0000F63F0000}"/>
    <cellStyle name="Moneda [0] 3 11 3 2" xfId="6432" xr:uid="{00000000-0005-0000-0000-0000F73F0000}"/>
    <cellStyle name="Moneda [0] 3 11 3 2 2" xfId="10809" xr:uid="{00000000-0005-0000-0000-0000F83F0000}"/>
    <cellStyle name="Moneda [0] 3 11 3 2 2 2" xfId="19562" xr:uid="{00000000-0005-0000-0000-0000F93F0000}"/>
    <cellStyle name="Moneda [0] 3 11 3 2 2 2 2" xfId="37067" xr:uid="{3E47DB88-58E5-4191-BF51-DB3BF55AC64E}"/>
    <cellStyle name="Moneda [0] 3 11 3 2 2 3" xfId="28315" xr:uid="{90763777-E0E0-4FE0-A6F1-5903F5945FD0}"/>
    <cellStyle name="Moneda [0] 3 11 3 2 3" xfId="15186" xr:uid="{00000000-0005-0000-0000-0000FA3F0000}"/>
    <cellStyle name="Moneda [0] 3 11 3 2 3 2" xfId="32691" xr:uid="{CA845531-9AFB-4F57-A6BA-67F3769B85D1}"/>
    <cellStyle name="Moneda [0] 3 11 3 2 4" xfId="23939" xr:uid="{8EC160B9-658B-4BB9-9129-7248449CAEA2}"/>
    <cellStyle name="Moneda [0] 3 11 3 3" xfId="8621" xr:uid="{00000000-0005-0000-0000-0000FB3F0000}"/>
    <cellStyle name="Moneda [0] 3 11 3 3 2" xfId="17374" xr:uid="{00000000-0005-0000-0000-0000FC3F0000}"/>
    <cellStyle name="Moneda [0] 3 11 3 3 2 2" xfId="34879" xr:uid="{5A58EAC2-AC2B-4AD8-9EE9-8E6923C35145}"/>
    <cellStyle name="Moneda [0] 3 11 3 3 3" xfId="26127" xr:uid="{7C8C830B-154A-44F5-93DB-2371FC126BBA}"/>
    <cellStyle name="Moneda [0] 3 11 3 4" xfId="12998" xr:uid="{00000000-0005-0000-0000-0000FD3F0000}"/>
    <cellStyle name="Moneda [0] 3 11 3 4 2" xfId="30503" xr:uid="{55C27940-9C97-4E86-AF5F-E13D3B41F64B}"/>
    <cellStyle name="Moneda [0] 3 11 3 5" xfId="21751" xr:uid="{0D04C149-C2A1-43EF-9BAD-2D636BC0663A}"/>
    <cellStyle name="Moneda [0] 3 11 4" xfId="5338" xr:uid="{00000000-0005-0000-0000-0000FE3F0000}"/>
    <cellStyle name="Moneda [0] 3 11 4 2" xfId="9715" xr:uid="{00000000-0005-0000-0000-0000FF3F0000}"/>
    <cellStyle name="Moneda [0] 3 11 4 2 2" xfId="18468" xr:uid="{00000000-0005-0000-0000-000000400000}"/>
    <cellStyle name="Moneda [0] 3 11 4 2 2 2" xfId="35973" xr:uid="{06FB6F3A-7EF8-47E6-9BD2-949AD2CB7D88}"/>
    <cellStyle name="Moneda [0] 3 11 4 2 3" xfId="27221" xr:uid="{0C05B327-946D-4367-9BED-7AF3D1F6C4D1}"/>
    <cellStyle name="Moneda [0] 3 11 4 3" xfId="14092" xr:uid="{00000000-0005-0000-0000-000001400000}"/>
    <cellStyle name="Moneda [0] 3 11 4 3 2" xfId="31597" xr:uid="{11B702E9-C811-47A1-B481-AC87F4B467A8}"/>
    <cellStyle name="Moneda [0] 3 11 4 4" xfId="22845" xr:uid="{D69C7BA8-CE06-414C-B407-2340C1C9DA91}"/>
    <cellStyle name="Moneda [0] 3 11 5" xfId="7527" xr:uid="{00000000-0005-0000-0000-000002400000}"/>
    <cellStyle name="Moneda [0] 3 11 5 2" xfId="16280" xr:uid="{00000000-0005-0000-0000-000003400000}"/>
    <cellStyle name="Moneda [0] 3 11 5 2 2" xfId="33785" xr:uid="{332A3DE8-30EE-4CFC-B419-98553BA63FC9}"/>
    <cellStyle name="Moneda [0] 3 11 5 3" xfId="25033" xr:uid="{DFE8F9B0-5D8E-4EDC-9CC0-7AE73488639D}"/>
    <cellStyle name="Moneda [0] 3 11 6" xfId="11904" xr:uid="{00000000-0005-0000-0000-000004400000}"/>
    <cellStyle name="Moneda [0] 3 11 6 2" xfId="29409" xr:uid="{ED059D1E-C930-498F-B6A1-2E1E520D0B2E}"/>
    <cellStyle name="Moneda [0] 3 11 7" xfId="20657" xr:uid="{C665EC73-1619-420D-861B-49C50B37CFCB}"/>
    <cellStyle name="Moneda [0] 3 12" xfId="3420" xr:uid="{00000000-0005-0000-0000-000005400000}"/>
    <cellStyle name="Moneda [0] 3 12 2" xfId="4517" xr:uid="{00000000-0005-0000-0000-000006400000}"/>
    <cellStyle name="Moneda [0] 3 12 2 2" xfId="6706" xr:uid="{00000000-0005-0000-0000-000007400000}"/>
    <cellStyle name="Moneda [0] 3 12 2 2 2" xfId="11083" xr:uid="{00000000-0005-0000-0000-000008400000}"/>
    <cellStyle name="Moneda [0] 3 12 2 2 2 2" xfId="19836" xr:uid="{00000000-0005-0000-0000-000009400000}"/>
    <cellStyle name="Moneda [0] 3 12 2 2 2 2 2" xfId="37341" xr:uid="{1C1F575E-A6CE-496C-93D4-3BCBFDC95FCD}"/>
    <cellStyle name="Moneda [0] 3 12 2 2 2 3" xfId="28589" xr:uid="{C4DCA1F3-0A81-4AF9-8098-AA1EC92122C2}"/>
    <cellStyle name="Moneda [0] 3 12 2 2 3" xfId="15460" xr:uid="{00000000-0005-0000-0000-00000A400000}"/>
    <cellStyle name="Moneda [0] 3 12 2 2 3 2" xfId="32965" xr:uid="{9D0DAEA0-81D8-4103-88B2-D665AC026777}"/>
    <cellStyle name="Moneda [0] 3 12 2 2 4" xfId="24213" xr:uid="{9E8A2E5B-724F-4FB7-992F-6865895256D8}"/>
    <cellStyle name="Moneda [0] 3 12 2 3" xfId="8895" xr:uid="{00000000-0005-0000-0000-00000B400000}"/>
    <cellStyle name="Moneda [0] 3 12 2 3 2" xfId="17648" xr:uid="{00000000-0005-0000-0000-00000C400000}"/>
    <cellStyle name="Moneda [0] 3 12 2 3 2 2" xfId="35153" xr:uid="{F45B4880-960D-4447-92AC-CB8E8147D3AB}"/>
    <cellStyle name="Moneda [0] 3 12 2 3 3" xfId="26401" xr:uid="{00A6C1E7-69E2-441B-B65F-53A7CEA232E4}"/>
    <cellStyle name="Moneda [0] 3 12 2 4" xfId="13272" xr:uid="{00000000-0005-0000-0000-00000D400000}"/>
    <cellStyle name="Moneda [0] 3 12 2 4 2" xfId="30777" xr:uid="{0AB0CDC0-0A98-4E18-B248-66492C38A0ED}"/>
    <cellStyle name="Moneda [0] 3 12 2 5" xfId="22025" xr:uid="{ED8283F2-22E1-4BB3-BD09-1929E2A4B93B}"/>
    <cellStyle name="Moneda [0] 3 12 3" xfId="5612" xr:uid="{00000000-0005-0000-0000-00000E400000}"/>
    <cellStyle name="Moneda [0] 3 12 3 2" xfId="9989" xr:uid="{00000000-0005-0000-0000-00000F400000}"/>
    <cellStyle name="Moneda [0] 3 12 3 2 2" xfId="18742" xr:uid="{00000000-0005-0000-0000-000010400000}"/>
    <cellStyle name="Moneda [0] 3 12 3 2 2 2" xfId="36247" xr:uid="{1A521FFC-86AF-4F7E-9A6B-9F40A1CC23FF}"/>
    <cellStyle name="Moneda [0] 3 12 3 2 3" xfId="27495" xr:uid="{D6CF0495-A1D0-4C0B-A260-D1B7F60E01D7}"/>
    <cellStyle name="Moneda [0] 3 12 3 3" xfId="14366" xr:uid="{00000000-0005-0000-0000-000011400000}"/>
    <cellStyle name="Moneda [0] 3 12 3 3 2" xfId="31871" xr:uid="{CB296906-7B04-4524-9FED-9B9791F0F44F}"/>
    <cellStyle name="Moneda [0] 3 12 3 4" xfId="23119" xr:uid="{5161DD81-106E-4089-80E8-2194EB6482BF}"/>
    <cellStyle name="Moneda [0] 3 12 4" xfId="7801" xr:uid="{00000000-0005-0000-0000-000012400000}"/>
    <cellStyle name="Moneda [0] 3 12 4 2" xfId="16554" xr:uid="{00000000-0005-0000-0000-000013400000}"/>
    <cellStyle name="Moneda [0] 3 12 4 2 2" xfId="34059" xr:uid="{3397A1B6-8714-48B6-834B-A52BE9178528}"/>
    <cellStyle name="Moneda [0] 3 12 4 3" xfId="25307" xr:uid="{4A07C5BF-9E09-42F3-A892-FFF03A58990A}"/>
    <cellStyle name="Moneda [0] 3 12 5" xfId="12178" xr:uid="{00000000-0005-0000-0000-000014400000}"/>
    <cellStyle name="Moneda [0] 3 12 5 2" xfId="29683" xr:uid="{2F783822-BCE5-49EE-944B-45CBCDFB6B48}"/>
    <cellStyle name="Moneda [0] 3 12 6" xfId="20931" xr:uid="{0196B493-1A6C-4671-AADA-204CE501CD53}"/>
    <cellStyle name="Moneda [0] 3 13" xfId="3970" xr:uid="{00000000-0005-0000-0000-000015400000}"/>
    <cellStyle name="Moneda [0] 3 13 2" xfId="6159" xr:uid="{00000000-0005-0000-0000-000016400000}"/>
    <cellStyle name="Moneda [0] 3 13 2 2" xfId="10536" xr:uid="{00000000-0005-0000-0000-000017400000}"/>
    <cellStyle name="Moneda [0] 3 13 2 2 2" xfId="19289" xr:uid="{00000000-0005-0000-0000-000018400000}"/>
    <cellStyle name="Moneda [0] 3 13 2 2 2 2" xfId="36794" xr:uid="{A9BF3B17-5EE6-4D57-B680-B5FDA59191E6}"/>
    <cellStyle name="Moneda [0] 3 13 2 2 3" xfId="28042" xr:uid="{397304E7-79D8-4803-81C2-1CB32C40063C}"/>
    <cellStyle name="Moneda [0] 3 13 2 3" xfId="14913" xr:uid="{00000000-0005-0000-0000-000019400000}"/>
    <cellStyle name="Moneda [0] 3 13 2 3 2" xfId="32418" xr:uid="{73597197-006B-488D-B9B3-E5A69C90A39E}"/>
    <cellStyle name="Moneda [0] 3 13 2 4" xfId="23666" xr:uid="{FA7B6785-836A-4603-A315-012CE48666CB}"/>
    <cellStyle name="Moneda [0] 3 13 3" xfId="8348" xr:uid="{00000000-0005-0000-0000-00001A400000}"/>
    <cellStyle name="Moneda [0] 3 13 3 2" xfId="17101" xr:uid="{00000000-0005-0000-0000-00001B400000}"/>
    <cellStyle name="Moneda [0] 3 13 3 2 2" xfId="34606" xr:uid="{7ACFC8A1-1200-4D55-948D-3DF3EFB6E048}"/>
    <cellStyle name="Moneda [0] 3 13 3 3" xfId="25854" xr:uid="{0B15D70B-1B8A-4E22-81DB-2B9D6E70F6BB}"/>
    <cellStyle name="Moneda [0] 3 13 4" xfId="12725" xr:uid="{00000000-0005-0000-0000-00001C400000}"/>
    <cellStyle name="Moneda [0] 3 13 4 2" xfId="30230" xr:uid="{67D332A1-C470-4497-AFE6-2A6D38E7ECA3}"/>
    <cellStyle name="Moneda [0] 3 13 5" xfId="21478" xr:uid="{AF2BD9F5-205D-400E-802F-7F69EE25C5DA}"/>
    <cellStyle name="Moneda [0] 3 14" xfId="5065" xr:uid="{00000000-0005-0000-0000-00001D400000}"/>
    <cellStyle name="Moneda [0] 3 14 2" xfId="9442" xr:uid="{00000000-0005-0000-0000-00001E400000}"/>
    <cellStyle name="Moneda [0] 3 14 2 2" xfId="18195" xr:uid="{00000000-0005-0000-0000-00001F400000}"/>
    <cellStyle name="Moneda [0] 3 14 2 2 2" xfId="35700" xr:uid="{6F8CCCBF-DAC5-4B32-BE8C-4E7300303CB7}"/>
    <cellStyle name="Moneda [0] 3 14 2 3" xfId="26948" xr:uid="{5F883041-6CE1-4259-B562-105B80E984F9}"/>
    <cellStyle name="Moneda [0] 3 14 3" xfId="13819" xr:uid="{00000000-0005-0000-0000-000020400000}"/>
    <cellStyle name="Moneda [0] 3 14 3 2" xfId="31324" xr:uid="{A4A46899-47B6-4E76-A98C-71D65A16501A}"/>
    <cellStyle name="Moneda [0] 3 14 4" xfId="22572" xr:uid="{2CAF548F-75A0-4C5F-B61C-38413F0BDC26}"/>
    <cellStyle name="Moneda [0] 3 15" xfId="7254" xr:uid="{00000000-0005-0000-0000-000021400000}"/>
    <cellStyle name="Moneda [0] 3 15 2" xfId="16007" xr:uid="{00000000-0005-0000-0000-000022400000}"/>
    <cellStyle name="Moneda [0] 3 15 2 2" xfId="33512" xr:uid="{8FB4FF14-2D82-4446-958D-7762BF518C1C}"/>
    <cellStyle name="Moneda [0] 3 15 3" xfId="24760" xr:uid="{A3A7D7B6-8F5B-43E1-9804-7E3B5E4136DF}"/>
    <cellStyle name="Moneda [0] 3 16" xfId="11631" xr:uid="{00000000-0005-0000-0000-000023400000}"/>
    <cellStyle name="Moneda [0] 3 16 2" xfId="29136" xr:uid="{C45FA1BE-AB48-4310-9F7D-130362AFBEEB}"/>
    <cellStyle name="Moneda [0] 3 17" xfId="20384" xr:uid="{CA0C2F8F-A1A1-43F9-B707-66F1A246BAD4}"/>
    <cellStyle name="Moneda [0] 3 2" xfId="257" xr:uid="{00000000-0005-0000-0000-000024400000}"/>
    <cellStyle name="Moneda [0] 3 2 2" xfId="258" xr:uid="{00000000-0005-0000-0000-000025400000}"/>
    <cellStyle name="Moneda [0] 3 2 2 2" xfId="259" xr:uid="{00000000-0005-0000-0000-000026400000}"/>
    <cellStyle name="Moneda [0] 3 2 3" xfId="260" xr:uid="{00000000-0005-0000-0000-000027400000}"/>
    <cellStyle name="Moneda [0] 3 2 3 2" xfId="261" xr:uid="{00000000-0005-0000-0000-000028400000}"/>
    <cellStyle name="Moneda [0] 3 2 4" xfId="262" xr:uid="{00000000-0005-0000-0000-000029400000}"/>
    <cellStyle name="Moneda [0] 3 2 4 2" xfId="263" xr:uid="{00000000-0005-0000-0000-00002A400000}"/>
    <cellStyle name="Moneda [0] 3 2 5" xfId="264" xr:uid="{00000000-0005-0000-0000-00002B400000}"/>
    <cellStyle name="Moneda [0] 3 3" xfId="265" xr:uid="{00000000-0005-0000-0000-00002C400000}"/>
    <cellStyle name="Moneda [0] 3 3 2" xfId="266" xr:uid="{00000000-0005-0000-0000-00002D400000}"/>
    <cellStyle name="Moneda [0] 3 4" xfId="267" xr:uid="{00000000-0005-0000-0000-00002E400000}"/>
    <cellStyle name="Moneda [0] 3 4 2" xfId="268" xr:uid="{00000000-0005-0000-0000-00002F400000}"/>
    <cellStyle name="Moneda [0] 3 5" xfId="269" xr:uid="{00000000-0005-0000-0000-000030400000}"/>
    <cellStyle name="Moneda [0] 3 5 2" xfId="270" xr:uid="{00000000-0005-0000-0000-000031400000}"/>
    <cellStyle name="Moneda [0] 3 6" xfId="271" xr:uid="{00000000-0005-0000-0000-000032400000}"/>
    <cellStyle name="Moneda [0] 3 7" xfId="272" xr:uid="{00000000-0005-0000-0000-000033400000}"/>
    <cellStyle name="Moneda [0] 3 8" xfId="2970" xr:uid="{00000000-0005-0000-0000-000034400000}"/>
    <cellStyle name="Moneda [0] 3 8 2" xfId="3082" xr:uid="{00000000-0005-0000-0000-000035400000}"/>
    <cellStyle name="Moneda [0] 3 8 2 2" xfId="3358" xr:uid="{00000000-0005-0000-0000-000036400000}"/>
    <cellStyle name="Moneda [0] 3 8 2 2 2" xfId="3911" xr:uid="{00000000-0005-0000-0000-000037400000}"/>
    <cellStyle name="Moneda [0] 3 8 2 2 2 2" xfId="5007" xr:uid="{00000000-0005-0000-0000-000038400000}"/>
    <cellStyle name="Moneda [0] 3 8 2 2 2 2 2" xfId="7196" xr:uid="{00000000-0005-0000-0000-000039400000}"/>
    <cellStyle name="Moneda [0] 3 8 2 2 2 2 2 2" xfId="11573" xr:uid="{00000000-0005-0000-0000-00003A400000}"/>
    <cellStyle name="Moneda [0] 3 8 2 2 2 2 2 2 2" xfId="20326" xr:uid="{00000000-0005-0000-0000-00003B400000}"/>
    <cellStyle name="Moneda [0] 3 8 2 2 2 2 2 2 2 2" xfId="37831" xr:uid="{FA7CE084-7FDC-483B-97DE-A30864354211}"/>
    <cellStyle name="Moneda [0] 3 8 2 2 2 2 2 2 3" xfId="29079" xr:uid="{EA5DB7FC-B9EE-4A7B-B240-35AE97E3A064}"/>
    <cellStyle name="Moneda [0] 3 8 2 2 2 2 2 3" xfId="15950" xr:uid="{00000000-0005-0000-0000-00003C400000}"/>
    <cellStyle name="Moneda [0] 3 8 2 2 2 2 2 3 2" xfId="33455" xr:uid="{116A86E9-2D0F-484C-914E-F5C428B1E3C3}"/>
    <cellStyle name="Moneda [0] 3 8 2 2 2 2 2 4" xfId="24703" xr:uid="{30FCA1FE-0E94-4003-8EB0-0BD5CD4B19D7}"/>
    <cellStyle name="Moneda [0] 3 8 2 2 2 2 3" xfId="9385" xr:uid="{00000000-0005-0000-0000-00003D400000}"/>
    <cellStyle name="Moneda [0] 3 8 2 2 2 2 3 2" xfId="18138" xr:uid="{00000000-0005-0000-0000-00003E400000}"/>
    <cellStyle name="Moneda [0] 3 8 2 2 2 2 3 2 2" xfId="35643" xr:uid="{73C60D1F-4CEE-4937-BCC0-08C9419366CA}"/>
    <cellStyle name="Moneda [0] 3 8 2 2 2 2 3 3" xfId="26891" xr:uid="{2675AECC-2CBD-4CF1-AA4F-692651D5839A}"/>
    <cellStyle name="Moneda [0] 3 8 2 2 2 2 4" xfId="13762" xr:uid="{00000000-0005-0000-0000-00003F400000}"/>
    <cellStyle name="Moneda [0] 3 8 2 2 2 2 4 2" xfId="31267" xr:uid="{B6E95982-76C7-4AB8-9D9C-B0CBCB62ECCD}"/>
    <cellStyle name="Moneda [0] 3 8 2 2 2 2 5" xfId="22515" xr:uid="{112EE7E2-4FFD-4BB0-9260-A64E552FBDAC}"/>
    <cellStyle name="Moneda [0] 3 8 2 2 2 3" xfId="6102" xr:uid="{00000000-0005-0000-0000-000040400000}"/>
    <cellStyle name="Moneda [0] 3 8 2 2 2 3 2" xfId="10479" xr:uid="{00000000-0005-0000-0000-000041400000}"/>
    <cellStyle name="Moneda [0] 3 8 2 2 2 3 2 2" xfId="19232" xr:uid="{00000000-0005-0000-0000-000042400000}"/>
    <cellStyle name="Moneda [0] 3 8 2 2 2 3 2 2 2" xfId="36737" xr:uid="{A0C5432E-1E36-44F0-ACC0-42B22DA34B21}"/>
    <cellStyle name="Moneda [0] 3 8 2 2 2 3 2 3" xfId="27985" xr:uid="{66538548-4622-4E79-8C33-24357EA96B54}"/>
    <cellStyle name="Moneda [0] 3 8 2 2 2 3 3" xfId="14856" xr:uid="{00000000-0005-0000-0000-000043400000}"/>
    <cellStyle name="Moneda [0] 3 8 2 2 2 3 3 2" xfId="32361" xr:uid="{58C9BACD-5DC3-4B80-B689-AC871DC7AC3D}"/>
    <cellStyle name="Moneda [0] 3 8 2 2 2 3 4" xfId="23609" xr:uid="{835D49FF-DA3F-49EE-A68C-98D2AE0DF6A8}"/>
    <cellStyle name="Moneda [0] 3 8 2 2 2 4" xfId="8291" xr:uid="{00000000-0005-0000-0000-000044400000}"/>
    <cellStyle name="Moneda [0] 3 8 2 2 2 4 2" xfId="17044" xr:uid="{00000000-0005-0000-0000-000045400000}"/>
    <cellStyle name="Moneda [0] 3 8 2 2 2 4 2 2" xfId="34549" xr:uid="{84A6F22E-86AC-49D7-9565-FEA514976CA0}"/>
    <cellStyle name="Moneda [0] 3 8 2 2 2 4 3" xfId="25797" xr:uid="{CA254AAB-40F6-4106-9AB2-3D4D2A09C8CE}"/>
    <cellStyle name="Moneda [0] 3 8 2 2 2 5" xfId="12668" xr:uid="{00000000-0005-0000-0000-000046400000}"/>
    <cellStyle name="Moneda [0] 3 8 2 2 2 5 2" xfId="30173" xr:uid="{5CC773FC-7149-40AC-97B4-66678ACA0805}"/>
    <cellStyle name="Moneda [0] 3 8 2 2 2 6" xfId="21421" xr:uid="{422CA91B-13D7-4723-9393-C5F538ED2F28}"/>
    <cellStyle name="Moneda [0] 3 8 2 2 3" xfId="4459" xr:uid="{00000000-0005-0000-0000-000047400000}"/>
    <cellStyle name="Moneda [0] 3 8 2 2 3 2" xfId="6648" xr:uid="{00000000-0005-0000-0000-000048400000}"/>
    <cellStyle name="Moneda [0] 3 8 2 2 3 2 2" xfId="11025" xr:uid="{00000000-0005-0000-0000-000049400000}"/>
    <cellStyle name="Moneda [0] 3 8 2 2 3 2 2 2" xfId="19778" xr:uid="{00000000-0005-0000-0000-00004A400000}"/>
    <cellStyle name="Moneda [0] 3 8 2 2 3 2 2 2 2" xfId="37283" xr:uid="{96D9B230-1082-4711-ABEA-8E53DF8AE9FF}"/>
    <cellStyle name="Moneda [0] 3 8 2 2 3 2 2 3" xfId="28531" xr:uid="{94E05DBC-36F3-4D5D-8522-9C0A10D82B0F}"/>
    <cellStyle name="Moneda [0] 3 8 2 2 3 2 3" xfId="15402" xr:uid="{00000000-0005-0000-0000-00004B400000}"/>
    <cellStyle name="Moneda [0] 3 8 2 2 3 2 3 2" xfId="32907" xr:uid="{286668D8-26F8-4EBF-9B9F-40FF4DAC832B}"/>
    <cellStyle name="Moneda [0] 3 8 2 2 3 2 4" xfId="24155" xr:uid="{EAF62034-F840-4756-A0A0-82756DE08710}"/>
    <cellStyle name="Moneda [0] 3 8 2 2 3 3" xfId="8837" xr:uid="{00000000-0005-0000-0000-00004C400000}"/>
    <cellStyle name="Moneda [0] 3 8 2 2 3 3 2" xfId="17590" xr:uid="{00000000-0005-0000-0000-00004D400000}"/>
    <cellStyle name="Moneda [0] 3 8 2 2 3 3 2 2" xfId="35095" xr:uid="{1D26A4EB-44E3-4115-83B9-740E4AA8A68A}"/>
    <cellStyle name="Moneda [0] 3 8 2 2 3 3 3" xfId="26343" xr:uid="{F64BAD2B-CED5-426E-9F6D-03A667C27B2D}"/>
    <cellStyle name="Moneda [0] 3 8 2 2 3 4" xfId="13214" xr:uid="{00000000-0005-0000-0000-00004E400000}"/>
    <cellStyle name="Moneda [0] 3 8 2 2 3 4 2" xfId="30719" xr:uid="{CF97DCAE-CF02-4A69-9E9E-3687F6A2AB5B}"/>
    <cellStyle name="Moneda [0] 3 8 2 2 3 5" xfId="21967" xr:uid="{0116F78B-526F-4A06-A2CD-C94EDBD20065}"/>
    <cellStyle name="Moneda [0] 3 8 2 2 4" xfId="5554" xr:uid="{00000000-0005-0000-0000-00004F400000}"/>
    <cellStyle name="Moneda [0] 3 8 2 2 4 2" xfId="9931" xr:uid="{00000000-0005-0000-0000-000050400000}"/>
    <cellStyle name="Moneda [0] 3 8 2 2 4 2 2" xfId="18684" xr:uid="{00000000-0005-0000-0000-000051400000}"/>
    <cellStyle name="Moneda [0] 3 8 2 2 4 2 2 2" xfId="36189" xr:uid="{271B96F7-6EE5-40A7-BDFC-D0C2D31C1935}"/>
    <cellStyle name="Moneda [0] 3 8 2 2 4 2 3" xfId="27437" xr:uid="{919D414B-18FA-4ECE-AC29-E9D82D1DB94A}"/>
    <cellStyle name="Moneda [0] 3 8 2 2 4 3" xfId="14308" xr:uid="{00000000-0005-0000-0000-000052400000}"/>
    <cellStyle name="Moneda [0] 3 8 2 2 4 3 2" xfId="31813" xr:uid="{F678233B-9E3E-4D11-A97E-828EAB36B1E3}"/>
    <cellStyle name="Moneda [0] 3 8 2 2 4 4" xfId="23061" xr:uid="{C5A5A269-D41A-41F1-86E4-61A55AAFCBF5}"/>
    <cellStyle name="Moneda [0] 3 8 2 2 5" xfId="7743" xr:uid="{00000000-0005-0000-0000-000053400000}"/>
    <cellStyle name="Moneda [0] 3 8 2 2 5 2" xfId="16496" xr:uid="{00000000-0005-0000-0000-000054400000}"/>
    <cellStyle name="Moneda [0] 3 8 2 2 5 2 2" xfId="34001" xr:uid="{9E9F464A-E651-4459-BDF9-2B95918BC269}"/>
    <cellStyle name="Moneda [0] 3 8 2 2 5 3" xfId="25249" xr:uid="{6A03B09F-E0F7-459F-B3BF-4AC74F1E047D}"/>
    <cellStyle name="Moneda [0] 3 8 2 2 6" xfId="12120" xr:uid="{00000000-0005-0000-0000-000055400000}"/>
    <cellStyle name="Moneda [0] 3 8 2 2 6 2" xfId="29625" xr:uid="{843C5ADD-D33E-4295-94D9-2846A8372FEF}"/>
    <cellStyle name="Moneda [0] 3 8 2 2 7" xfId="20873" xr:uid="{D4C0A8F2-A67D-4D61-B087-09EE405DA10E}"/>
    <cellStyle name="Moneda [0] 3 8 2 3" xfId="3637" xr:uid="{00000000-0005-0000-0000-000056400000}"/>
    <cellStyle name="Moneda [0] 3 8 2 3 2" xfId="4733" xr:uid="{00000000-0005-0000-0000-000057400000}"/>
    <cellStyle name="Moneda [0] 3 8 2 3 2 2" xfId="6922" xr:uid="{00000000-0005-0000-0000-000058400000}"/>
    <cellStyle name="Moneda [0] 3 8 2 3 2 2 2" xfId="11299" xr:uid="{00000000-0005-0000-0000-000059400000}"/>
    <cellStyle name="Moneda [0] 3 8 2 3 2 2 2 2" xfId="20052" xr:uid="{00000000-0005-0000-0000-00005A400000}"/>
    <cellStyle name="Moneda [0] 3 8 2 3 2 2 2 2 2" xfId="37557" xr:uid="{24DCC0D1-DD89-4987-8355-CBE035BE4E4C}"/>
    <cellStyle name="Moneda [0] 3 8 2 3 2 2 2 3" xfId="28805" xr:uid="{A1A92670-4DBE-4BEF-A863-22528B6DB404}"/>
    <cellStyle name="Moneda [0] 3 8 2 3 2 2 3" xfId="15676" xr:uid="{00000000-0005-0000-0000-00005B400000}"/>
    <cellStyle name="Moneda [0] 3 8 2 3 2 2 3 2" xfId="33181" xr:uid="{845EA94F-213A-456F-94F8-6D59C75F001E}"/>
    <cellStyle name="Moneda [0] 3 8 2 3 2 2 4" xfId="24429" xr:uid="{44ABCA7E-6F59-4931-8649-BFA8B8CDF699}"/>
    <cellStyle name="Moneda [0] 3 8 2 3 2 3" xfId="9111" xr:uid="{00000000-0005-0000-0000-00005C400000}"/>
    <cellStyle name="Moneda [0] 3 8 2 3 2 3 2" xfId="17864" xr:uid="{00000000-0005-0000-0000-00005D400000}"/>
    <cellStyle name="Moneda [0] 3 8 2 3 2 3 2 2" xfId="35369" xr:uid="{047F8591-9FF1-451A-A190-FE6F4B46EB5D}"/>
    <cellStyle name="Moneda [0] 3 8 2 3 2 3 3" xfId="26617" xr:uid="{242C96C5-5FEB-4C43-A13B-D1EFAE4BE017}"/>
    <cellStyle name="Moneda [0] 3 8 2 3 2 4" xfId="13488" xr:uid="{00000000-0005-0000-0000-00005E400000}"/>
    <cellStyle name="Moneda [0] 3 8 2 3 2 4 2" xfId="30993" xr:uid="{9338C7B9-11AE-4766-86C4-4CA5FC9AA56B}"/>
    <cellStyle name="Moneda [0] 3 8 2 3 2 5" xfId="22241" xr:uid="{5B28BE07-B4FD-4A17-BA02-0EC35EAECA58}"/>
    <cellStyle name="Moneda [0] 3 8 2 3 3" xfId="5828" xr:uid="{00000000-0005-0000-0000-00005F400000}"/>
    <cellStyle name="Moneda [0] 3 8 2 3 3 2" xfId="10205" xr:uid="{00000000-0005-0000-0000-000060400000}"/>
    <cellStyle name="Moneda [0] 3 8 2 3 3 2 2" xfId="18958" xr:uid="{00000000-0005-0000-0000-000061400000}"/>
    <cellStyle name="Moneda [0] 3 8 2 3 3 2 2 2" xfId="36463" xr:uid="{FB0A15AB-B3D0-4429-88AC-5E08AFE5BE27}"/>
    <cellStyle name="Moneda [0] 3 8 2 3 3 2 3" xfId="27711" xr:uid="{B1A3AB17-FF5F-4DF3-A0F5-BB3C5EE61CC1}"/>
    <cellStyle name="Moneda [0] 3 8 2 3 3 3" xfId="14582" xr:uid="{00000000-0005-0000-0000-000062400000}"/>
    <cellStyle name="Moneda [0] 3 8 2 3 3 3 2" xfId="32087" xr:uid="{AD576E6F-49C1-45D8-A9B1-4822115E9876}"/>
    <cellStyle name="Moneda [0] 3 8 2 3 3 4" xfId="23335" xr:uid="{B7663BCF-3D32-43C5-9785-D7F6C64F2A24}"/>
    <cellStyle name="Moneda [0] 3 8 2 3 4" xfId="8017" xr:uid="{00000000-0005-0000-0000-000063400000}"/>
    <cellStyle name="Moneda [0] 3 8 2 3 4 2" xfId="16770" xr:uid="{00000000-0005-0000-0000-000064400000}"/>
    <cellStyle name="Moneda [0] 3 8 2 3 4 2 2" xfId="34275" xr:uid="{A9D627A5-7C6F-4E46-A2F3-73981817C917}"/>
    <cellStyle name="Moneda [0] 3 8 2 3 4 3" xfId="25523" xr:uid="{9854912D-31CB-4F7B-85CE-A745821BB763}"/>
    <cellStyle name="Moneda [0] 3 8 2 3 5" xfId="12394" xr:uid="{00000000-0005-0000-0000-000065400000}"/>
    <cellStyle name="Moneda [0] 3 8 2 3 5 2" xfId="29899" xr:uid="{66F23E58-D6A9-4887-9B6C-A3FE6E380BF1}"/>
    <cellStyle name="Moneda [0] 3 8 2 3 6" xfId="21147" xr:uid="{2D1956EF-0F0E-4834-820B-DEDB82E0EEBA}"/>
    <cellStyle name="Moneda [0] 3 8 2 4" xfId="4185" xr:uid="{00000000-0005-0000-0000-000066400000}"/>
    <cellStyle name="Moneda [0] 3 8 2 4 2" xfId="6374" xr:uid="{00000000-0005-0000-0000-000067400000}"/>
    <cellStyle name="Moneda [0] 3 8 2 4 2 2" xfId="10751" xr:uid="{00000000-0005-0000-0000-000068400000}"/>
    <cellStyle name="Moneda [0] 3 8 2 4 2 2 2" xfId="19504" xr:uid="{00000000-0005-0000-0000-000069400000}"/>
    <cellStyle name="Moneda [0] 3 8 2 4 2 2 2 2" xfId="37009" xr:uid="{59374A32-9811-49B6-B4FC-779B56AA85DC}"/>
    <cellStyle name="Moneda [0] 3 8 2 4 2 2 3" xfId="28257" xr:uid="{619A6945-6F98-4499-9B70-D10718C682AC}"/>
    <cellStyle name="Moneda [0] 3 8 2 4 2 3" xfId="15128" xr:uid="{00000000-0005-0000-0000-00006A400000}"/>
    <cellStyle name="Moneda [0] 3 8 2 4 2 3 2" xfId="32633" xr:uid="{9B6B8F5D-70BF-4821-9A1E-A78F79F6F185}"/>
    <cellStyle name="Moneda [0] 3 8 2 4 2 4" xfId="23881" xr:uid="{FCC02540-CA4A-402E-AFB8-C16F16141196}"/>
    <cellStyle name="Moneda [0] 3 8 2 4 3" xfId="8563" xr:uid="{00000000-0005-0000-0000-00006B400000}"/>
    <cellStyle name="Moneda [0] 3 8 2 4 3 2" xfId="17316" xr:uid="{00000000-0005-0000-0000-00006C400000}"/>
    <cellStyle name="Moneda [0] 3 8 2 4 3 2 2" xfId="34821" xr:uid="{F38EC82C-DDF6-4098-BC57-C84DDF270373}"/>
    <cellStyle name="Moneda [0] 3 8 2 4 3 3" xfId="26069" xr:uid="{6993CE0D-0D5A-41FC-99A5-59D14D681C2C}"/>
    <cellStyle name="Moneda [0] 3 8 2 4 4" xfId="12940" xr:uid="{00000000-0005-0000-0000-00006D400000}"/>
    <cellStyle name="Moneda [0] 3 8 2 4 4 2" xfId="30445" xr:uid="{7970BE01-B1EA-477C-9697-A380A5EDC18A}"/>
    <cellStyle name="Moneda [0] 3 8 2 4 5" xfId="21693" xr:uid="{3EB3314A-D78B-408D-8123-29C53FC1CA75}"/>
    <cellStyle name="Moneda [0] 3 8 2 5" xfId="5280" xr:uid="{00000000-0005-0000-0000-00006E400000}"/>
    <cellStyle name="Moneda [0] 3 8 2 5 2" xfId="9657" xr:uid="{00000000-0005-0000-0000-00006F400000}"/>
    <cellStyle name="Moneda [0] 3 8 2 5 2 2" xfId="18410" xr:uid="{00000000-0005-0000-0000-000070400000}"/>
    <cellStyle name="Moneda [0] 3 8 2 5 2 2 2" xfId="35915" xr:uid="{5CBE3038-00C5-4FA8-A0CE-759D20E1D136}"/>
    <cellStyle name="Moneda [0] 3 8 2 5 2 3" xfId="27163" xr:uid="{EC131A95-25E4-4E4E-9EC3-F58458ECA856}"/>
    <cellStyle name="Moneda [0] 3 8 2 5 3" xfId="14034" xr:uid="{00000000-0005-0000-0000-000071400000}"/>
    <cellStyle name="Moneda [0] 3 8 2 5 3 2" xfId="31539" xr:uid="{B3ED9D9F-F936-40E5-9282-B86151CEEE23}"/>
    <cellStyle name="Moneda [0] 3 8 2 5 4" xfId="22787" xr:uid="{88CC4668-592F-4F97-8A29-833555C0F033}"/>
    <cellStyle name="Moneda [0] 3 8 2 6" xfId="7469" xr:uid="{00000000-0005-0000-0000-000072400000}"/>
    <cellStyle name="Moneda [0] 3 8 2 6 2" xfId="16222" xr:uid="{00000000-0005-0000-0000-000073400000}"/>
    <cellStyle name="Moneda [0] 3 8 2 6 2 2" xfId="33727" xr:uid="{E0A10C98-93F3-45DB-8570-EFA62A8397F6}"/>
    <cellStyle name="Moneda [0] 3 8 2 6 3" xfId="24975" xr:uid="{1DE4DACE-4A17-44E5-A8AE-9624C7289FD5}"/>
    <cellStyle name="Moneda [0] 3 8 2 7" xfId="11846" xr:uid="{00000000-0005-0000-0000-000074400000}"/>
    <cellStyle name="Moneda [0] 3 8 2 7 2" xfId="29351" xr:uid="{9DFB7D7A-09E3-431C-91FB-A8BF72574989}"/>
    <cellStyle name="Moneda [0] 3 8 2 8" xfId="20599" xr:uid="{BD609121-39D0-4B5E-904C-EF9FDDFC5615}"/>
    <cellStyle name="Moneda [0] 3 8 3" xfId="3246" xr:uid="{00000000-0005-0000-0000-000075400000}"/>
    <cellStyle name="Moneda [0] 3 8 3 2" xfId="3799" xr:uid="{00000000-0005-0000-0000-000076400000}"/>
    <cellStyle name="Moneda [0] 3 8 3 2 2" xfId="4895" xr:uid="{00000000-0005-0000-0000-000077400000}"/>
    <cellStyle name="Moneda [0] 3 8 3 2 2 2" xfId="7084" xr:uid="{00000000-0005-0000-0000-000078400000}"/>
    <cellStyle name="Moneda [0] 3 8 3 2 2 2 2" xfId="11461" xr:uid="{00000000-0005-0000-0000-000079400000}"/>
    <cellStyle name="Moneda [0] 3 8 3 2 2 2 2 2" xfId="20214" xr:uid="{00000000-0005-0000-0000-00007A400000}"/>
    <cellStyle name="Moneda [0] 3 8 3 2 2 2 2 2 2" xfId="37719" xr:uid="{FB63D9C5-B094-4203-B20D-9A9B219EA5FC}"/>
    <cellStyle name="Moneda [0] 3 8 3 2 2 2 2 3" xfId="28967" xr:uid="{0ABB58C9-0B8A-49BE-8D0A-319A2CC6DFCD}"/>
    <cellStyle name="Moneda [0] 3 8 3 2 2 2 3" xfId="15838" xr:uid="{00000000-0005-0000-0000-00007B400000}"/>
    <cellStyle name="Moneda [0] 3 8 3 2 2 2 3 2" xfId="33343" xr:uid="{44E29A21-E96D-4730-9C47-F15A926942FB}"/>
    <cellStyle name="Moneda [0] 3 8 3 2 2 2 4" xfId="24591" xr:uid="{DD702850-F3B8-4700-95DC-4D51D6942715}"/>
    <cellStyle name="Moneda [0] 3 8 3 2 2 3" xfId="9273" xr:uid="{00000000-0005-0000-0000-00007C400000}"/>
    <cellStyle name="Moneda [0] 3 8 3 2 2 3 2" xfId="18026" xr:uid="{00000000-0005-0000-0000-00007D400000}"/>
    <cellStyle name="Moneda [0] 3 8 3 2 2 3 2 2" xfId="35531" xr:uid="{2593A9BB-9583-44B1-A2C6-CDD40E307C8C}"/>
    <cellStyle name="Moneda [0] 3 8 3 2 2 3 3" xfId="26779" xr:uid="{F25E7D39-97DF-40A8-8197-C105CDA5FEAE}"/>
    <cellStyle name="Moneda [0] 3 8 3 2 2 4" xfId="13650" xr:uid="{00000000-0005-0000-0000-00007E400000}"/>
    <cellStyle name="Moneda [0] 3 8 3 2 2 4 2" xfId="31155" xr:uid="{6012EB6B-7230-471A-9755-D9219286903A}"/>
    <cellStyle name="Moneda [0] 3 8 3 2 2 5" xfId="22403" xr:uid="{242E8668-CA87-43EB-ACED-C2FF15EA2191}"/>
    <cellStyle name="Moneda [0] 3 8 3 2 3" xfId="5990" xr:uid="{00000000-0005-0000-0000-00007F400000}"/>
    <cellStyle name="Moneda [0] 3 8 3 2 3 2" xfId="10367" xr:uid="{00000000-0005-0000-0000-000080400000}"/>
    <cellStyle name="Moneda [0] 3 8 3 2 3 2 2" xfId="19120" xr:uid="{00000000-0005-0000-0000-000081400000}"/>
    <cellStyle name="Moneda [0] 3 8 3 2 3 2 2 2" xfId="36625" xr:uid="{0E851051-B6E4-44AF-A2ED-A1B7FAF50E67}"/>
    <cellStyle name="Moneda [0] 3 8 3 2 3 2 3" xfId="27873" xr:uid="{B51B631B-B9C7-41F5-88DB-FFB5A6BD1F92}"/>
    <cellStyle name="Moneda [0] 3 8 3 2 3 3" xfId="14744" xr:uid="{00000000-0005-0000-0000-000082400000}"/>
    <cellStyle name="Moneda [0] 3 8 3 2 3 3 2" xfId="32249" xr:uid="{E9F35E14-1960-41EB-ADEA-5D577D300D0A}"/>
    <cellStyle name="Moneda [0] 3 8 3 2 3 4" xfId="23497" xr:uid="{EABBDFAE-C4B6-4AD3-89E8-F03504F48061}"/>
    <cellStyle name="Moneda [0] 3 8 3 2 4" xfId="8179" xr:uid="{00000000-0005-0000-0000-000083400000}"/>
    <cellStyle name="Moneda [0] 3 8 3 2 4 2" xfId="16932" xr:uid="{00000000-0005-0000-0000-000084400000}"/>
    <cellStyle name="Moneda [0] 3 8 3 2 4 2 2" xfId="34437" xr:uid="{4D1100BB-5F2A-40D9-B825-9A8ABD7A1708}"/>
    <cellStyle name="Moneda [0] 3 8 3 2 4 3" xfId="25685" xr:uid="{76CEA580-AE7D-4CC7-9CA3-7C4945A6B253}"/>
    <cellStyle name="Moneda [0] 3 8 3 2 5" xfId="12556" xr:uid="{00000000-0005-0000-0000-000085400000}"/>
    <cellStyle name="Moneda [0] 3 8 3 2 5 2" xfId="30061" xr:uid="{B47C1E66-0040-4CB8-9E25-CFCCE2616859}"/>
    <cellStyle name="Moneda [0] 3 8 3 2 6" xfId="21309" xr:uid="{AF437C43-51EF-4EED-8738-4B18EB384A8F}"/>
    <cellStyle name="Moneda [0] 3 8 3 3" xfId="4347" xr:uid="{00000000-0005-0000-0000-000086400000}"/>
    <cellStyle name="Moneda [0] 3 8 3 3 2" xfId="6536" xr:uid="{00000000-0005-0000-0000-000087400000}"/>
    <cellStyle name="Moneda [0] 3 8 3 3 2 2" xfId="10913" xr:uid="{00000000-0005-0000-0000-000088400000}"/>
    <cellStyle name="Moneda [0] 3 8 3 3 2 2 2" xfId="19666" xr:uid="{00000000-0005-0000-0000-000089400000}"/>
    <cellStyle name="Moneda [0] 3 8 3 3 2 2 2 2" xfId="37171" xr:uid="{92C1A71C-2E88-4E69-8F13-5C1E77EF4AC8}"/>
    <cellStyle name="Moneda [0] 3 8 3 3 2 2 3" xfId="28419" xr:uid="{7273A121-42F6-4676-AD0A-2E371E811AE2}"/>
    <cellStyle name="Moneda [0] 3 8 3 3 2 3" xfId="15290" xr:uid="{00000000-0005-0000-0000-00008A400000}"/>
    <cellStyle name="Moneda [0] 3 8 3 3 2 3 2" xfId="32795" xr:uid="{C46DE42E-6434-4F34-8C81-5D2CDD66822C}"/>
    <cellStyle name="Moneda [0] 3 8 3 3 2 4" xfId="24043" xr:uid="{2E1267B7-6AED-4A0F-9E2B-24A0B02322CF}"/>
    <cellStyle name="Moneda [0] 3 8 3 3 3" xfId="8725" xr:uid="{00000000-0005-0000-0000-00008B400000}"/>
    <cellStyle name="Moneda [0] 3 8 3 3 3 2" xfId="17478" xr:uid="{00000000-0005-0000-0000-00008C400000}"/>
    <cellStyle name="Moneda [0] 3 8 3 3 3 2 2" xfId="34983" xr:uid="{4373FFDC-DC71-4B9A-86EB-007E71DCD613}"/>
    <cellStyle name="Moneda [0] 3 8 3 3 3 3" xfId="26231" xr:uid="{B62A6A43-AB88-4FDA-900F-BFDE142A6419}"/>
    <cellStyle name="Moneda [0] 3 8 3 3 4" xfId="13102" xr:uid="{00000000-0005-0000-0000-00008D400000}"/>
    <cellStyle name="Moneda [0] 3 8 3 3 4 2" xfId="30607" xr:uid="{82381C31-96D5-47FE-9883-B4E09B68AD75}"/>
    <cellStyle name="Moneda [0] 3 8 3 3 5" xfId="21855" xr:uid="{AA5890B4-E9EC-4E41-92FF-F2CA2933085B}"/>
    <cellStyle name="Moneda [0] 3 8 3 4" xfId="5442" xr:uid="{00000000-0005-0000-0000-00008E400000}"/>
    <cellStyle name="Moneda [0] 3 8 3 4 2" xfId="9819" xr:uid="{00000000-0005-0000-0000-00008F400000}"/>
    <cellStyle name="Moneda [0] 3 8 3 4 2 2" xfId="18572" xr:uid="{00000000-0005-0000-0000-000090400000}"/>
    <cellStyle name="Moneda [0] 3 8 3 4 2 2 2" xfId="36077" xr:uid="{07CF2397-3438-4CF1-BDD2-8C8C7E7FC3F0}"/>
    <cellStyle name="Moneda [0] 3 8 3 4 2 3" xfId="27325" xr:uid="{F5273FDD-5735-422A-A73E-ECB7EA70D194}"/>
    <cellStyle name="Moneda [0] 3 8 3 4 3" xfId="14196" xr:uid="{00000000-0005-0000-0000-000091400000}"/>
    <cellStyle name="Moneda [0] 3 8 3 4 3 2" xfId="31701" xr:uid="{AC01BBC9-44E9-49B3-B9BB-19E6173489A9}"/>
    <cellStyle name="Moneda [0] 3 8 3 4 4" xfId="22949" xr:uid="{69368083-5B67-4E4D-9001-A7DB2FE0CF2D}"/>
    <cellStyle name="Moneda [0] 3 8 3 5" xfId="7631" xr:uid="{00000000-0005-0000-0000-000092400000}"/>
    <cellStyle name="Moneda [0] 3 8 3 5 2" xfId="16384" xr:uid="{00000000-0005-0000-0000-000093400000}"/>
    <cellStyle name="Moneda [0] 3 8 3 5 2 2" xfId="33889" xr:uid="{24D7E917-40B3-4E47-BF97-A3B698BFC9E0}"/>
    <cellStyle name="Moneda [0] 3 8 3 5 3" xfId="25137" xr:uid="{F1E2637E-C46A-40E8-AAB5-AD58B0D83F90}"/>
    <cellStyle name="Moneda [0] 3 8 3 6" xfId="12008" xr:uid="{00000000-0005-0000-0000-000094400000}"/>
    <cellStyle name="Moneda [0] 3 8 3 6 2" xfId="29513" xr:uid="{61A6327A-D307-437C-9580-7A56A583F02D}"/>
    <cellStyle name="Moneda [0] 3 8 3 7" xfId="20761" xr:uid="{E81DD121-2AE9-478F-9806-5BED3744DB56}"/>
    <cellStyle name="Moneda [0] 3 8 4" xfId="3525" xr:uid="{00000000-0005-0000-0000-000095400000}"/>
    <cellStyle name="Moneda [0] 3 8 4 2" xfId="4621" xr:uid="{00000000-0005-0000-0000-000096400000}"/>
    <cellStyle name="Moneda [0] 3 8 4 2 2" xfId="6810" xr:uid="{00000000-0005-0000-0000-000097400000}"/>
    <cellStyle name="Moneda [0] 3 8 4 2 2 2" xfId="11187" xr:uid="{00000000-0005-0000-0000-000098400000}"/>
    <cellStyle name="Moneda [0] 3 8 4 2 2 2 2" xfId="19940" xr:uid="{00000000-0005-0000-0000-000099400000}"/>
    <cellStyle name="Moneda [0] 3 8 4 2 2 2 2 2" xfId="37445" xr:uid="{137207B1-BDB4-4C8C-9341-EC9773508476}"/>
    <cellStyle name="Moneda [0] 3 8 4 2 2 2 3" xfId="28693" xr:uid="{EB1D80AC-321E-4F1F-BBE0-06F13C08407C}"/>
    <cellStyle name="Moneda [0] 3 8 4 2 2 3" xfId="15564" xr:uid="{00000000-0005-0000-0000-00009A400000}"/>
    <cellStyle name="Moneda [0] 3 8 4 2 2 3 2" xfId="33069" xr:uid="{3EE1EEEB-3EBB-406E-B192-434250671BE0}"/>
    <cellStyle name="Moneda [0] 3 8 4 2 2 4" xfId="24317" xr:uid="{640B3123-32D9-46A1-BE82-A96566E314CB}"/>
    <cellStyle name="Moneda [0] 3 8 4 2 3" xfId="8999" xr:uid="{00000000-0005-0000-0000-00009B400000}"/>
    <cellStyle name="Moneda [0] 3 8 4 2 3 2" xfId="17752" xr:uid="{00000000-0005-0000-0000-00009C400000}"/>
    <cellStyle name="Moneda [0] 3 8 4 2 3 2 2" xfId="35257" xr:uid="{3ECDCDB9-E48B-4D31-8E64-01997FFE61CE}"/>
    <cellStyle name="Moneda [0] 3 8 4 2 3 3" xfId="26505" xr:uid="{CCAAE6E8-44EF-4ED8-8387-BE3D2F211DC3}"/>
    <cellStyle name="Moneda [0] 3 8 4 2 4" xfId="13376" xr:uid="{00000000-0005-0000-0000-00009D400000}"/>
    <cellStyle name="Moneda [0] 3 8 4 2 4 2" xfId="30881" xr:uid="{F82D1FAD-782C-49C7-9F28-BA4A00D9F329}"/>
    <cellStyle name="Moneda [0] 3 8 4 2 5" xfId="22129" xr:uid="{5EB5DED4-E4EA-4035-BDFD-EF908C3094AC}"/>
    <cellStyle name="Moneda [0] 3 8 4 3" xfId="5716" xr:uid="{00000000-0005-0000-0000-00009E400000}"/>
    <cellStyle name="Moneda [0] 3 8 4 3 2" xfId="10093" xr:uid="{00000000-0005-0000-0000-00009F400000}"/>
    <cellStyle name="Moneda [0] 3 8 4 3 2 2" xfId="18846" xr:uid="{00000000-0005-0000-0000-0000A0400000}"/>
    <cellStyle name="Moneda [0] 3 8 4 3 2 2 2" xfId="36351" xr:uid="{DB843A9A-B35D-4286-9F2D-697F5F13F4BD}"/>
    <cellStyle name="Moneda [0] 3 8 4 3 2 3" xfId="27599" xr:uid="{01F064F3-A788-4877-A9CB-EA8540D95453}"/>
    <cellStyle name="Moneda [0] 3 8 4 3 3" xfId="14470" xr:uid="{00000000-0005-0000-0000-0000A1400000}"/>
    <cellStyle name="Moneda [0] 3 8 4 3 3 2" xfId="31975" xr:uid="{BDCEE5C8-78A2-405A-847A-71C9748EF53B}"/>
    <cellStyle name="Moneda [0] 3 8 4 3 4" xfId="23223" xr:uid="{3B6531A6-ED64-45EB-A270-6BC84DB124C6}"/>
    <cellStyle name="Moneda [0] 3 8 4 4" xfId="7905" xr:uid="{00000000-0005-0000-0000-0000A2400000}"/>
    <cellStyle name="Moneda [0] 3 8 4 4 2" xfId="16658" xr:uid="{00000000-0005-0000-0000-0000A3400000}"/>
    <cellStyle name="Moneda [0] 3 8 4 4 2 2" xfId="34163" xr:uid="{D6D7C3CB-C154-46BE-931A-AACCF4EFC6BE}"/>
    <cellStyle name="Moneda [0] 3 8 4 4 3" xfId="25411" xr:uid="{CB09F4A2-1AD2-41B5-AAEB-0A7279DCE214}"/>
    <cellStyle name="Moneda [0] 3 8 4 5" xfId="12282" xr:uid="{00000000-0005-0000-0000-0000A4400000}"/>
    <cellStyle name="Moneda [0] 3 8 4 5 2" xfId="29787" xr:uid="{EEF5F8E2-1585-4378-9F28-BC060D165F14}"/>
    <cellStyle name="Moneda [0] 3 8 4 6" xfId="21035" xr:uid="{E7862120-486F-4821-96AE-2214C1799E89}"/>
    <cellStyle name="Moneda [0] 3 8 5" xfId="4073" xr:uid="{00000000-0005-0000-0000-0000A5400000}"/>
    <cellStyle name="Moneda [0] 3 8 5 2" xfId="6262" xr:uid="{00000000-0005-0000-0000-0000A6400000}"/>
    <cellStyle name="Moneda [0] 3 8 5 2 2" xfId="10639" xr:uid="{00000000-0005-0000-0000-0000A7400000}"/>
    <cellStyle name="Moneda [0] 3 8 5 2 2 2" xfId="19392" xr:uid="{00000000-0005-0000-0000-0000A8400000}"/>
    <cellStyle name="Moneda [0] 3 8 5 2 2 2 2" xfId="36897" xr:uid="{CC7CA38C-1EC2-4BCD-9E75-BA2795B0602A}"/>
    <cellStyle name="Moneda [0] 3 8 5 2 2 3" xfId="28145" xr:uid="{E93B6F0D-B32D-403F-967D-F3E2BD204035}"/>
    <cellStyle name="Moneda [0] 3 8 5 2 3" xfId="15016" xr:uid="{00000000-0005-0000-0000-0000A9400000}"/>
    <cellStyle name="Moneda [0] 3 8 5 2 3 2" xfId="32521" xr:uid="{D4EFDB75-9F7F-4D97-A5A7-DBD5A7298A17}"/>
    <cellStyle name="Moneda [0] 3 8 5 2 4" xfId="23769" xr:uid="{952EE5D0-4D13-4780-AE85-CC9D9CAB81D2}"/>
    <cellStyle name="Moneda [0] 3 8 5 3" xfId="8451" xr:uid="{00000000-0005-0000-0000-0000AA400000}"/>
    <cellStyle name="Moneda [0] 3 8 5 3 2" xfId="17204" xr:uid="{00000000-0005-0000-0000-0000AB400000}"/>
    <cellStyle name="Moneda [0] 3 8 5 3 2 2" xfId="34709" xr:uid="{AFB5D274-8C4B-44E2-A198-8F19780B1E8B}"/>
    <cellStyle name="Moneda [0] 3 8 5 3 3" xfId="25957" xr:uid="{01A9C610-6F88-4FD2-B477-9042026BDFF6}"/>
    <cellStyle name="Moneda [0] 3 8 5 4" xfId="12828" xr:uid="{00000000-0005-0000-0000-0000AC400000}"/>
    <cellStyle name="Moneda [0] 3 8 5 4 2" xfId="30333" xr:uid="{21A0A596-1712-4650-AE21-46583E9763C8}"/>
    <cellStyle name="Moneda [0] 3 8 5 5" xfId="21581" xr:uid="{5D62A3C2-F676-4F82-A461-4C29D3678944}"/>
    <cellStyle name="Moneda [0] 3 8 6" xfId="5168" xr:uid="{00000000-0005-0000-0000-0000AD400000}"/>
    <cellStyle name="Moneda [0] 3 8 6 2" xfId="9545" xr:uid="{00000000-0005-0000-0000-0000AE400000}"/>
    <cellStyle name="Moneda [0] 3 8 6 2 2" xfId="18298" xr:uid="{00000000-0005-0000-0000-0000AF400000}"/>
    <cellStyle name="Moneda [0] 3 8 6 2 2 2" xfId="35803" xr:uid="{BF1A0C7D-8DB7-49BF-91C2-CB57B36C6DCE}"/>
    <cellStyle name="Moneda [0] 3 8 6 2 3" xfId="27051" xr:uid="{C7932511-AE25-42F5-9200-79CB69784497}"/>
    <cellStyle name="Moneda [0] 3 8 6 3" xfId="13922" xr:uid="{00000000-0005-0000-0000-0000B0400000}"/>
    <cellStyle name="Moneda [0] 3 8 6 3 2" xfId="31427" xr:uid="{F1604A08-0EE7-4704-8396-22544F66EB51}"/>
    <cellStyle name="Moneda [0] 3 8 6 4" xfId="22675" xr:uid="{416AEEEF-8139-4D98-B519-6F0656B2E86A}"/>
    <cellStyle name="Moneda [0] 3 8 7" xfId="7357" xr:uid="{00000000-0005-0000-0000-0000B1400000}"/>
    <cellStyle name="Moneda [0] 3 8 7 2" xfId="16110" xr:uid="{00000000-0005-0000-0000-0000B2400000}"/>
    <cellStyle name="Moneda [0] 3 8 7 2 2" xfId="33615" xr:uid="{6C4C5FE4-1B99-4E0F-A0D4-60B9D19CAC1B}"/>
    <cellStyle name="Moneda [0] 3 8 7 3" xfId="24863" xr:uid="{76E8C409-19E9-4C47-80F6-749CC49FFD39}"/>
    <cellStyle name="Moneda [0] 3 8 8" xfId="11734" xr:uid="{00000000-0005-0000-0000-0000B3400000}"/>
    <cellStyle name="Moneda [0] 3 8 8 2" xfId="29239" xr:uid="{F9478319-1880-4CA3-A0A4-F3463179B8CA}"/>
    <cellStyle name="Moneda [0] 3 8 9" xfId="20487" xr:uid="{B890D10A-1B66-4ECA-9476-3DB54AA784B4}"/>
    <cellStyle name="Moneda [0] 3 9" xfId="3025" xr:uid="{00000000-0005-0000-0000-0000B4400000}"/>
    <cellStyle name="Moneda [0] 3 9 2" xfId="3301" xr:uid="{00000000-0005-0000-0000-0000B5400000}"/>
    <cellStyle name="Moneda [0] 3 9 2 2" xfId="3854" xr:uid="{00000000-0005-0000-0000-0000B6400000}"/>
    <cellStyle name="Moneda [0] 3 9 2 2 2" xfId="4950" xr:uid="{00000000-0005-0000-0000-0000B7400000}"/>
    <cellStyle name="Moneda [0] 3 9 2 2 2 2" xfId="7139" xr:uid="{00000000-0005-0000-0000-0000B8400000}"/>
    <cellStyle name="Moneda [0] 3 9 2 2 2 2 2" xfId="11516" xr:uid="{00000000-0005-0000-0000-0000B9400000}"/>
    <cellStyle name="Moneda [0] 3 9 2 2 2 2 2 2" xfId="20269" xr:uid="{00000000-0005-0000-0000-0000BA400000}"/>
    <cellStyle name="Moneda [0] 3 9 2 2 2 2 2 2 2" xfId="37774" xr:uid="{4C4A9F67-41CF-49E9-BC66-A7B6E8819C80}"/>
    <cellStyle name="Moneda [0] 3 9 2 2 2 2 2 3" xfId="29022" xr:uid="{929E667C-20D5-4A91-BEFB-472CA391A2D9}"/>
    <cellStyle name="Moneda [0] 3 9 2 2 2 2 3" xfId="15893" xr:uid="{00000000-0005-0000-0000-0000BB400000}"/>
    <cellStyle name="Moneda [0] 3 9 2 2 2 2 3 2" xfId="33398" xr:uid="{CB8A0F6B-1828-42D0-9C83-83C2CE4913F0}"/>
    <cellStyle name="Moneda [0] 3 9 2 2 2 2 4" xfId="24646" xr:uid="{DE64A3CB-5420-41B5-8381-3145DF949AD4}"/>
    <cellStyle name="Moneda [0] 3 9 2 2 2 3" xfId="9328" xr:uid="{00000000-0005-0000-0000-0000BC400000}"/>
    <cellStyle name="Moneda [0] 3 9 2 2 2 3 2" xfId="18081" xr:uid="{00000000-0005-0000-0000-0000BD400000}"/>
    <cellStyle name="Moneda [0] 3 9 2 2 2 3 2 2" xfId="35586" xr:uid="{A2BA2143-E0DA-45E5-BBF9-028B291981F9}"/>
    <cellStyle name="Moneda [0] 3 9 2 2 2 3 3" xfId="26834" xr:uid="{E00879FF-5B5F-4DBD-B707-754FDEB2D0D9}"/>
    <cellStyle name="Moneda [0] 3 9 2 2 2 4" xfId="13705" xr:uid="{00000000-0005-0000-0000-0000BE400000}"/>
    <cellStyle name="Moneda [0] 3 9 2 2 2 4 2" xfId="31210" xr:uid="{E4E1F55F-A78E-4260-AAA7-1D7EF7D8031F}"/>
    <cellStyle name="Moneda [0] 3 9 2 2 2 5" xfId="22458" xr:uid="{E32E7FD5-127F-48D2-8EEE-CD7F538A7C4B}"/>
    <cellStyle name="Moneda [0] 3 9 2 2 3" xfId="6045" xr:uid="{00000000-0005-0000-0000-0000BF400000}"/>
    <cellStyle name="Moneda [0] 3 9 2 2 3 2" xfId="10422" xr:uid="{00000000-0005-0000-0000-0000C0400000}"/>
    <cellStyle name="Moneda [0] 3 9 2 2 3 2 2" xfId="19175" xr:uid="{00000000-0005-0000-0000-0000C1400000}"/>
    <cellStyle name="Moneda [0] 3 9 2 2 3 2 2 2" xfId="36680" xr:uid="{39349652-794F-4A58-989F-7B952969EDCD}"/>
    <cellStyle name="Moneda [0] 3 9 2 2 3 2 3" xfId="27928" xr:uid="{C6104669-3B9E-4EA2-A23F-B8478FE36BC8}"/>
    <cellStyle name="Moneda [0] 3 9 2 2 3 3" xfId="14799" xr:uid="{00000000-0005-0000-0000-0000C2400000}"/>
    <cellStyle name="Moneda [0] 3 9 2 2 3 3 2" xfId="32304" xr:uid="{B6F52E93-2B3E-405E-A0F9-79A8975B9C69}"/>
    <cellStyle name="Moneda [0] 3 9 2 2 3 4" xfId="23552" xr:uid="{73F0CBA0-1B65-4B3F-95B6-A08B532415EA}"/>
    <cellStyle name="Moneda [0] 3 9 2 2 4" xfId="8234" xr:uid="{00000000-0005-0000-0000-0000C3400000}"/>
    <cellStyle name="Moneda [0] 3 9 2 2 4 2" xfId="16987" xr:uid="{00000000-0005-0000-0000-0000C4400000}"/>
    <cellStyle name="Moneda [0] 3 9 2 2 4 2 2" xfId="34492" xr:uid="{9770AF8C-6144-4C06-92A6-C9B6F0CACE34}"/>
    <cellStyle name="Moneda [0] 3 9 2 2 4 3" xfId="25740" xr:uid="{89679A82-4EAF-4C6B-8C33-78B37B737DA4}"/>
    <cellStyle name="Moneda [0] 3 9 2 2 5" xfId="12611" xr:uid="{00000000-0005-0000-0000-0000C5400000}"/>
    <cellStyle name="Moneda [0] 3 9 2 2 5 2" xfId="30116" xr:uid="{5E9EF750-A868-46BA-84F2-2B598C08F5C7}"/>
    <cellStyle name="Moneda [0] 3 9 2 2 6" xfId="21364" xr:uid="{4F63CB86-59B9-4258-97E9-313CED2CE4F1}"/>
    <cellStyle name="Moneda [0] 3 9 2 3" xfId="4402" xr:uid="{00000000-0005-0000-0000-0000C6400000}"/>
    <cellStyle name="Moneda [0] 3 9 2 3 2" xfId="6591" xr:uid="{00000000-0005-0000-0000-0000C7400000}"/>
    <cellStyle name="Moneda [0] 3 9 2 3 2 2" xfId="10968" xr:uid="{00000000-0005-0000-0000-0000C8400000}"/>
    <cellStyle name="Moneda [0] 3 9 2 3 2 2 2" xfId="19721" xr:uid="{00000000-0005-0000-0000-0000C9400000}"/>
    <cellStyle name="Moneda [0] 3 9 2 3 2 2 2 2" xfId="37226" xr:uid="{3CD9FFC3-17BC-47C4-9039-1304D7D35092}"/>
    <cellStyle name="Moneda [0] 3 9 2 3 2 2 3" xfId="28474" xr:uid="{CDF6EE4C-C07F-4C64-B1DF-6DF5CA8CFB78}"/>
    <cellStyle name="Moneda [0] 3 9 2 3 2 3" xfId="15345" xr:uid="{00000000-0005-0000-0000-0000CA400000}"/>
    <cellStyle name="Moneda [0] 3 9 2 3 2 3 2" xfId="32850" xr:uid="{B8E2EB94-CB61-4A7F-983E-6E62DC5DFBB8}"/>
    <cellStyle name="Moneda [0] 3 9 2 3 2 4" xfId="24098" xr:uid="{260D6579-AB30-476C-AAE1-271504068087}"/>
    <cellStyle name="Moneda [0] 3 9 2 3 3" xfId="8780" xr:uid="{00000000-0005-0000-0000-0000CB400000}"/>
    <cellStyle name="Moneda [0] 3 9 2 3 3 2" xfId="17533" xr:uid="{00000000-0005-0000-0000-0000CC400000}"/>
    <cellStyle name="Moneda [0] 3 9 2 3 3 2 2" xfId="35038" xr:uid="{18C02DBA-2DCC-4B56-B147-9CA1371FE8DE}"/>
    <cellStyle name="Moneda [0] 3 9 2 3 3 3" xfId="26286" xr:uid="{A51B2373-9E0E-4235-A62A-0D83B8990A05}"/>
    <cellStyle name="Moneda [0] 3 9 2 3 4" xfId="13157" xr:uid="{00000000-0005-0000-0000-0000CD400000}"/>
    <cellStyle name="Moneda [0] 3 9 2 3 4 2" xfId="30662" xr:uid="{E6A44A47-9D1B-4795-9D96-9B0E957DAFBD}"/>
    <cellStyle name="Moneda [0] 3 9 2 3 5" xfId="21910" xr:uid="{FD1C8021-A42F-4A72-B525-96F0B781511B}"/>
    <cellStyle name="Moneda [0] 3 9 2 4" xfId="5497" xr:uid="{00000000-0005-0000-0000-0000CE400000}"/>
    <cellStyle name="Moneda [0] 3 9 2 4 2" xfId="9874" xr:uid="{00000000-0005-0000-0000-0000CF400000}"/>
    <cellStyle name="Moneda [0] 3 9 2 4 2 2" xfId="18627" xr:uid="{00000000-0005-0000-0000-0000D0400000}"/>
    <cellStyle name="Moneda [0] 3 9 2 4 2 2 2" xfId="36132" xr:uid="{BDA47BB5-4187-4180-9B26-2ECAF27C8131}"/>
    <cellStyle name="Moneda [0] 3 9 2 4 2 3" xfId="27380" xr:uid="{D82DA29A-D817-4D48-B780-6B310CD03CBE}"/>
    <cellStyle name="Moneda [0] 3 9 2 4 3" xfId="14251" xr:uid="{00000000-0005-0000-0000-0000D1400000}"/>
    <cellStyle name="Moneda [0] 3 9 2 4 3 2" xfId="31756" xr:uid="{7E66D662-3EF4-4F56-BFBC-BEFF44AA4F69}"/>
    <cellStyle name="Moneda [0] 3 9 2 4 4" xfId="23004" xr:uid="{1EFAA9B9-FB2E-44E6-A6C0-21E95E6D61FC}"/>
    <cellStyle name="Moneda [0] 3 9 2 5" xfId="7686" xr:uid="{00000000-0005-0000-0000-0000D2400000}"/>
    <cellStyle name="Moneda [0] 3 9 2 5 2" xfId="16439" xr:uid="{00000000-0005-0000-0000-0000D3400000}"/>
    <cellStyle name="Moneda [0] 3 9 2 5 2 2" xfId="33944" xr:uid="{8E6148EA-59B7-4AAA-A31D-7D4B4467A4B3}"/>
    <cellStyle name="Moneda [0] 3 9 2 5 3" xfId="25192" xr:uid="{6DD5C500-ED0C-4CD1-BC82-3267341668B3}"/>
    <cellStyle name="Moneda [0] 3 9 2 6" xfId="12063" xr:uid="{00000000-0005-0000-0000-0000D4400000}"/>
    <cellStyle name="Moneda [0] 3 9 2 6 2" xfId="29568" xr:uid="{31CB8389-0C7C-4A6E-B615-FA837FCF60B8}"/>
    <cellStyle name="Moneda [0] 3 9 2 7" xfId="20816" xr:uid="{863871CC-9C4D-47AF-BEB5-F13213832905}"/>
    <cellStyle name="Moneda [0] 3 9 3" xfId="3580" xr:uid="{00000000-0005-0000-0000-0000D5400000}"/>
    <cellStyle name="Moneda [0] 3 9 3 2" xfId="4676" xr:uid="{00000000-0005-0000-0000-0000D6400000}"/>
    <cellStyle name="Moneda [0] 3 9 3 2 2" xfId="6865" xr:uid="{00000000-0005-0000-0000-0000D7400000}"/>
    <cellStyle name="Moneda [0] 3 9 3 2 2 2" xfId="11242" xr:uid="{00000000-0005-0000-0000-0000D8400000}"/>
    <cellStyle name="Moneda [0] 3 9 3 2 2 2 2" xfId="19995" xr:uid="{00000000-0005-0000-0000-0000D9400000}"/>
    <cellStyle name="Moneda [0] 3 9 3 2 2 2 2 2" xfId="37500" xr:uid="{C3E52E17-27D1-4710-9C7A-525188CE422B}"/>
    <cellStyle name="Moneda [0] 3 9 3 2 2 2 3" xfId="28748" xr:uid="{37459E11-D534-4855-A8EF-0EAC966F3D7E}"/>
    <cellStyle name="Moneda [0] 3 9 3 2 2 3" xfId="15619" xr:uid="{00000000-0005-0000-0000-0000DA400000}"/>
    <cellStyle name="Moneda [0] 3 9 3 2 2 3 2" xfId="33124" xr:uid="{8992F1D6-68D8-4C39-B0F6-8F0AABD71823}"/>
    <cellStyle name="Moneda [0] 3 9 3 2 2 4" xfId="24372" xr:uid="{4EDD1227-9652-480E-A473-DD5E99E4B09F}"/>
    <cellStyle name="Moneda [0] 3 9 3 2 3" xfId="9054" xr:uid="{00000000-0005-0000-0000-0000DB400000}"/>
    <cellStyle name="Moneda [0] 3 9 3 2 3 2" xfId="17807" xr:uid="{00000000-0005-0000-0000-0000DC400000}"/>
    <cellStyle name="Moneda [0] 3 9 3 2 3 2 2" xfId="35312" xr:uid="{38D866AD-4680-4202-8DFF-998EAD67ABE4}"/>
    <cellStyle name="Moneda [0] 3 9 3 2 3 3" xfId="26560" xr:uid="{9AB05F98-274A-4C08-BC42-771993BDD1FF}"/>
    <cellStyle name="Moneda [0] 3 9 3 2 4" xfId="13431" xr:uid="{00000000-0005-0000-0000-0000DD400000}"/>
    <cellStyle name="Moneda [0] 3 9 3 2 4 2" xfId="30936" xr:uid="{98AA1BCE-C1E1-49CE-94ED-A1B027C12141}"/>
    <cellStyle name="Moneda [0] 3 9 3 2 5" xfId="22184" xr:uid="{09DFC13A-7460-4A62-8B7F-B60FE38B78AB}"/>
    <cellStyle name="Moneda [0] 3 9 3 3" xfId="5771" xr:uid="{00000000-0005-0000-0000-0000DE400000}"/>
    <cellStyle name="Moneda [0] 3 9 3 3 2" xfId="10148" xr:uid="{00000000-0005-0000-0000-0000DF400000}"/>
    <cellStyle name="Moneda [0] 3 9 3 3 2 2" xfId="18901" xr:uid="{00000000-0005-0000-0000-0000E0400000}"/>
    <cellStyle name="Moneda [0] 3 9 3 3 2 2 2" xfId="36406" xr:uid="{2ABD5516-6989-427E-B114-B32CD4D9DFB2}"/>
    <cellStyle name="Moneda [0] 3 9 3 3 2 3" xfId="27654" xr:uid="{99F00FB7-5001-42FD-92E6-6B35AC974866}"/>
    <cellStyle name="Moneda [0] 3 9 3 3 3" xfId="14525" xr:uid="{00000000-0005-0000-0000-0000E1400000}"/>
    <cellStyle name="Moneda [0] 3 9 3 3 3 2" xfId="32030" xr:uid="{12C1EDFB-9FE5-4CCB-8C6F-22EF191B71FF}"/>
    <cellStyle name="Moneda [0] 3 9 3 3 4" xfId="23278" xr:uid="{FCB5074C-6C7B-4496-ADAC-366F61B0C9FE}"/>
    <cellStyle name="Moneda [0] 3 9 3 4" xfId="7960" xr:uid="{00000000-0005-0000-0000-0000E2400000}"/>
    <cellStyle name="Moneda [0] 3 9 3 4 2" xfId="16713" xr:uid="{00000000-0005-0000-0000-0000E3400000}"/>
    <cellStyle name="Moneda [0] 3 9 3 4 2 2" xfId="34218" xr:uid="{F3C9FBAD-B902-402C-BC5F-7647651B849B}"/>
    <cellStyle name="Moneda [0] 3 9 3 4 3" xfId="25466" xr:uid="{01E632F1-9C44-453D-BBA1-70E3C420DFF9}"/>
    <cellStyle name="Moneda [0] 3 9 3 5" xfId="12337" xr:uid="{00000000-0005-0000-0000-0000E4400000}"/>
    <cellStyle name="Moneda [0] 3 9 3 5 2" xfId="29842" xr:uid="{8686BFB6-7861-45BD-AC83-788C6DF0A3A3}"/>
    <cellStyle name="Moneda [0] 3 9 3 6" xfId="21090" xr:uid="{FA80C241-7B15-4500-9B2A-96E00C21FBD7}"/>
    <cellStyle name="Moneda [0] 3 9 4" xfId="4128" xr:uid="{00000000-0005-0000-0000-0000E5400000}"/>
    <cellStyle name="Moneda [0] 3 9 4 2" xfId="6317" xr:uid="{00000000-0005-0000-0000-0000E6400000}"/>
    <cellStyle name="Moneda [0] 3 9 4 2 2" xfId="10694" xr:uid="{00000000-0005-0000-0000-0000E7400000}"/>
    <cellStyle name="Moneda [0] 3 9 4 2 2 2" xfId="19447" xr:uid="{00000000-0005-0000-0000-0000E8400000}"/>
    <cellStyle name="Moneda [0] 3 9 4 2 2 2 2" xfId="36952" xr:uid="{9761E61C-79E4-442D-B691-615DD9218553}"/>
    <cellStyle name="Moneda [0] 3 9 4 2 2 3" xfId="28200" xr:uid="{11DF682A-28A5-4FFE-AD1A-6CD8B3531CFA}"/>
    <cellStyle name="Moneda [0] 3 9 4 2 3" xfId="15071" xr:uid="{00000000-0005-0000-0000-0000E9400000}"/>
    <cellStyle name="Moneda [0] 3 9 4 2 3 2" xfId="32576" xr:uid="{9C0D8406-2345-42E2-9BE1-5D17A51937CE}"/>
    <cellStyle name="Moneda [0] 3 9 4 2 4" xfId="23824" xr:uid="{BC5CE1BC-7A78-4A72-9C07-3CEF08FA299F}"/>
    <cellStyle name="Moneda [0] 3 9 4 3" xfId="8506" xr:uid="{00000000-0005-0000-0000-0000EA400000}"/>
    <cellStyle name="Moneda [0] 3 9 4 3 2" xfId="17259" xr:uid="{00000000-0005-0000-0000-0000EB400000}"/>
    <cellStyle name="Moneda [0] 3 9 4 3 2 2" xfId="34764" xr:uid="{32358CF4-9FAE-4FD5-A31F-27A2BE9D91AD}"/>
    <cellStyle name="Moneda [0] 3 9 4 3 3" xfId="26012" xr:uid="{4550FF27-C17C-48EE-82F7-31AB32F06C62}"/>
    <cellStyle name="Moneda [0] 3 9 4 4" xfId="12883" xr:uid="{00000000-0005-0000-0000-0000EC400000}"/>
    <cellStyle name="Moneda [0] 3 9 4 4 2" xfId="30388" xr:uid="{3E9A652E-AE52-4173-9C7E-7B9EDE43508C}"/>
    <cellStyle name="Moneda [0] 3 9 4 5" xfId="21636" xr:uid="{FF1BC099-6E6F-4C66-BD56-672D3D61200F}"/>
    <cellStyle name="Moneda [0] 3 9 5" xfId="5223" xr:uid="{00000000-0005-0000-0000-0000ED400000}"/>
    <cellStyle name="Moneda [0] 3 9 5 2" xfId="9600" xr:uid="{00000000-0005-0000-0000-0000EE400000}"/>
    <cellStyle name="Moneda [0] 3 9 5 2 2" xfId="18353" xr:uid="{00000000-0005-0000-0000-0000EF400000}"/>
    <cellStyle name="Moneda [0] 3 9 5 2 2 2" xfId="35858" xr:uid="{723192C2-7209-4DEA-8D2D-60E1D4724317}"/>
    <cellStyle name="Moneda [0] 3 9 5 2 3" xfId="27106" xr:uid="{DB297A24-5455-4FFB-B8D2-1C084DEBA05C}"/>
    <cellStyle name="Moneda [0] 3 9 5 3" xfId="13977" xr:uid="{00000000-0005-0000-0000-0000F0400000}"/>
    <cellStyle name="Moneda [0] 3 9 5 3 2" xfId="31482" xr:uid="{9D29A34B-FEC8-4822-915D-54306324A4FF}"/>
    <cellStyle name="Moneda [0] 3 9 5 4" xfId="22730" xr:uid="{AA95C4B4-17A9-4B7A-BA93-0850B78BF660}"/>
    <cellStyle name="Moneda [0] 3 9 6" xfId="7412" xr:uid="{00000000-0005-0000-0000-0000F1400000}"/>
    <cellStyle name="Moneda [0] 3 9 6 2" xfId="16165" xr:uid="{00000000-0005-0000-0000-0000F2400000}"/>
    <cellStyle name="Moneda [0] 3 9 6 2 2" xfId="33670" xr:uid="{1CA35412-8E6F-4444-8892-1ED65916C2BE}"/>
    <cellStyle name="Moneda [0] 3 9 6 3" xfId="24918" xr:uid="{EF48123C-B747-48C9-95C4-B0D9AB12754D}"/>
    <cellStyle name="Moneda [0] 3 9 7" xfId="11789" xr:uid="{00000000-0005-0000-0000-0000F3400000}"/>
    <cellStyle name="Moneda [0] 3 9 7 2" xfId="29294" xr:uid="{F6493A8A-D5B9-4056-BF94-94DE437AEC4D}"/>
    <cellStyle name="Moneda [0] 3 9 8" xfId="20542" xr:uid="{E889E2BA-6A38-45A8-ADAC-05C487326C48}"/>
    <cellStyle name="Moneda [0] 4" xfId="273" xr:uid="{00000000-0005-0000-0000-0000F4400000}"/>
    <cellStyle name="Moneda [0] 4 2" xfId="274" xr:uid="{00000000-0005-0000-0000-0000F5400000}"/>
    <cellStyle name="Moneda [0] 4 2 2" xfId="275" xr:uid="{00000000-0005-0000-0000-0000F6400000}"/>
    <cellStyle name="Moneda [0] 4 3" xfId="276" xr:uid="{00000000-0005-0000-0000-0000F7400000}"/>
    <cellStyle name="Moneda [0] 4 3 2" xfId="277" xr:uid="{00000000-0005-0000-0000-0000F8400000}"/>
    <cellStyle name="Moneda [0] 4 4" xfId="278" xr:uid="{00000000-0005-0000-0000-0000F9400000}"/>
    <cellStyle name="Moneda [0] 4 4 2" xfId="279" xr:uid="{00000000-0005-0000-0000-0000FA400000}"/>
    <cellStyle name="Moneda [0] 4 5" xfId="280" xr:uid="{00000000-0005-0000-0000-0000FB400000}"/>
    <cellStyle name="Moneda [0] 5" xfId="281" xr:uid="{00000000-0005-0000-0000-0000FC400000}"/>
    <cellStyle name="Moneda [0] 5 2" xfId="282" xr:uid="{00000000-0005-0000-0000-0000FD400000}"/>
    <cellStyle name="Moneda [0] 5 2 2" xfId="283" xr:uid="{00000000-0005-0000-0000-0000FE400000}"/>
    <cellStyle name="Moneda [0] 5 3" xfId="284" xr:uid="{00000000-0005-0000-0000-0000FF400000}"/>
    <cellStyle name="Moneda [0] 5 3 2" xfId="285" xr:uid="{00000000-0005-0000-0000-000000410000}"/>
    <cellStyle name="Moneda [0] 5 4" xfId="286" xr:uid="{00000000-0005-0000-0000-000001410000}"/>
    <cellStyle name="Moneda [0] 5 4 2" xfId="287" xr:uid="{00000000-0005-0000-0000-000002410000}"/>
    <cellStyle name="Moneda [0] 5 5" xfId="288" xr:uid="{00000000-0005-0000-0000-000003410000}"/>
    <cellStyle name="Moneda [0] 6" xfId="289" xr:uid="{00000000-0005-0000-0000-000004410000}"/>
    <cellStyle name="Moneda [0] 6 2" xfId="290" xr:uid="{00000000-0005-0000-0000-000005410000}"/>
    <cellStyle name="Moneda [0] 7" xfId="291" xr:uid="{00000000-0005-0000-0000-000006410000}"/>
    <cellStyle name="Moneda [0] 7 2" xfId="292" xr:uid="{00000000-0005-0000-0000-000007410000}"/>
    <cellStyle name="Moneda [0] 8" xfId="293" xr:uid="{00000000-0005-0000-0000-000008410000}"/>
    <cellStyle name="Moneda [0] 8 2" xfId="294" xr:uid="{00000000-0005-0000-0000-000009410000}"/>
    <cellStyle name="Moneda [0] 9" xfId="295" xr:uid="{00000000-0005-0000-0000-00000A410000}"/>
    <cellStyle name="Moneda [0] 9 2" xfId="296" xr:uid="{00000000-0005-0000-0000-00000B410000}"/>
    <cellStyle name="Moneda 10" xfId="297" xr:uid="{00000000-0005-0000-0000-00000C410000}"/>
    <cellStyle name="Moneda 10 10" xfId="298" xr:uid="{00000000-0005-0000-0000-00000D410000}"/>
    <cellStyle name="Moneda 10 11" xfId="299" xr:uid="{00000000-0005-0000-0000-00000E410000}"/>
    <cellStyle name="Moneda 10 2" xfId="300" xr:uid="{00000000-0005-0000-0000-00000F410000}"/>
    <cellStyle name="Moneda 10 2 2" xfId="301" xr:uid="{00000000-0005-0000-0000-000010410000}"/>
    <cellStyle name="Moneda 10 2 2 2" xfId="302" xr:uid="{00000000-0005-0000-0000-000011410000}"/>
    <cellStyle name="Moneda 10 2 2 2 2" xfId="303" xr:uid="{00000000-0005-0000-0000-000012410000}"/>
    <cellStyle name="Moneda 10 2 2 2 2 2" xfId="304" xr:uid="{00000000-0005-0000-0000-000013410000}"/>
    <cellStyle name="Moneda 10 2 2 2 3" xfId="305" xr:uid="{00000000-0005-0000-0000-000014410000}"/>
    <cellStyle name="Moneda 10 2 2 2 3 2" xfId="306" xr:uid="{00000000-0005-0000-0000-000015410000}"/>
    <cellStyle name="Moneda 10 2 2 2 4" xfId="307" xr:uid="{00000000-0005-0000-0000-000016410000}"/>
    <cellStyle name="Moneda 10 2 2 2 4 2" xfId="308" xr:uid="{00000000-0005-0000-0000-000017410000}"/>
    <cellStyle name="Moneda 10 2 2 2 5" xfId="309" xr:uid="{00000000-0005-0000-0000-000018410000}"/>
    <cellStyle name="Moneda 10 2 2 3" xfId="310" xr:uid="{00000000-0005-0000-0000-000019410000}"/>
    <cellStyle name="Moneda 10 2 2 3 2" xfId="311" xr:uid="{00000000-0005-0000-0000-00001A410000}"/>
    <cellStyle name="Moneda 10 2 2 4" xfId="312" xr:uid="{00000000-0005-0000-0000-00001B410000}"/>
    <cellStyle name="Moneda 10 2 2 4 2" xfId="313" xr:uid="{00000000-0005-0000-0000-00001C410000}"/>
    <cellStyle name="Moneda 10 2 2 5" xfId="314" xr:uid="{00000000-0005-0000-0000-00001D410000}"/>
    <cellStyle name="Moneda 10 2 2 5 2" xfId="315" xr:uid="{00000000-0005-0000-0000-00001E410000}"/>
    <cellStyle name="Moneda 10 2 2 6" xfId="316" xr:uid="{00000000-0005-0000-0000-00001F410000}"/>
    <cellStyle name="Moneda 10 2 3" xfId="317" xr:uid="{00000000-0005-0000-0000-000020410000}"/>
    <cellStyle name="Moneda 10 2 3 2" xfId="318" xr:uid="{00000000-0005-0000-0000-000021410000}"/>
    <cellStyle name="Moneda 10 2 3 2 2" xfId="319" xr:uid="{00000000-0005-0000-0000-000022410000}"/>
    <cellStyle name="Moneda 10 2 3 3" xfId="320" xr:uid="{00000000-0005-0000-0000-000023410000}"/>
    <cellStyle name="Moneda 10 2 3 3 2" xfId="321" xr:uid="{00000000-0005-0000-0000-000024410000}"/>
    <cellStyle name="Moneda 10 2 3 4" xfId="322" xr:uid="{00000000-0005-0000-0000-000025410000}"/>
    <cellStyle name="Moneda 10 2 3 4 2" xfId="323" xr:uid="{00000000-0005-0000-0000-000026410000}"/>
    <cellStyle name="Moneda 10 2 3 5" xfId="324" xr:uid="{00000000-0005-0000-0000-000027410000}"/>
    <cellStyle name="Moneda 10 2 4" xfId="325" xr:uid="{00000000-0005-0000-0000-000028410000}"/>
    <cellStyle name="Moneda 10 2 4 2" xfId="326" xr:uid="{00000000-0005-0000-0000-000029410000}"/>
    <cellStyle name="Moneda 10 2 5" xfId="327" xr:uid="{00000000-0005-0000-0000-00002A410000}"/>
    <cellStyle name="Moneda 10 2 5 2" xfId="328" xr:uid="{00000000-0005-0000-0000-00002B410000}"/>
    <cellStyle name="Moneda 10 2 6" xfId="329" xr:uid="{00000000-0005-0000-0000-00002C410000}"/>
    <cellStyle name="Moneda 10 2 6 2" xfId="330" xr:uid="{00000000-0005-0000-0000-00002D410000}"/>
    <cellStyle name="Moneda 10 2 7" xfId="331" xr:uid="{00000000-0005-0000-0000-00002E410000}"/>
    <cellStyle name="Moneda 10 2 8" xfId="332" xr:uid="{00000000-0005-0000-0000-00002F410000}"/>
    <cellStyle name="Moneda 10 3" xfId="333" xr:uid="{00000000-0005-0000-0000-000030410000}"/>
    <cellStyle name="Moneda 10 3 2" xfId="334" xr:uid="{00000000-0005-0000-0000-000031410000}"/>
    <cellStyle name="Moneda 10 3 2 2" xfId="335" xr:uid="{00000000-0005-0000-0000-000032410000}"/>
    <cellStyle name="Moneda 10 3 2 2 2" xfId="336" xr:uid="{00000000-0005-0000-0000-000033410000}"/>
    <cellStyle name="Moneda 10 3 2 2 2 2" xfId="337" xr:uid="{00000000-0005-0000-0000-000034410000}"/>
    <cellStyle name="Moneda 10 3 2 2 3" xfId="338" xr:uid="{00000000-0005-0000-0000-000035410000}"/>
    <cellStyle name="Moneda 10 3 2 2 3 2" xfId="339" xr:uid="{00000000-0005-0000-0000-000036410000}"/>
    <cellStyle name="Moneda 10 3 2 2 4" xfId="340" xr:uid="{00000000-0005-0000-0000-000037410000}"/>
    <cellStyle name="Moneda 10 3 2 2 4 2" xfId="341" xr:uid="{00000000-0005-0000-0000-000038410000}"/>
    <cellStyle name="Moneda 10 3 2 2 5" xfId="342" xr:uid="{00000000-0005-0000-0000-000039410000}"/>
    <cellStyle name="Moneda 10 3 2 3" xfId="343" xr:uid="{00000000-0005-0000-0000-00003A410000}"/>
    <cellStyle name="Moneda 10 3 2 3 2" xfId="344" xr:uid="{00000000-0005-0000-0000-00003B410000}"/>
    <cellStyle name="Moneda 10 3 2 4" xfId="345" xr:uid="{00000000-0005-0000-0000-00003C410000}"/>
    <cellStyle name="Moneda 10 3 2 4 2" xfId="346" xr:uid="{00000000-0005-0000-0000-00003D410000}"/>
    <cellStyle name="Moneda 10 3 2 5" xfId="347" xr:uid="{00000000-0005-0000-0000-00003E410000}"/>
    <cellStyle name="Moneda 10 3 2 5 2" xfId="348" xr:uid="{00000000-0005-0000-0000-00003F410000}"/>
    <cellStyle name="Moneda 10 3 2 6" xfId="349" xr:uid="{00000000-0005-0000-0000-000040410000}"/>
    <cellStyle name="Moneda 10 3 3" xfId="350" xr:uid="{00000000-0005-0000-0000-000041410000}"/>
    <cellStyle name="Moneda 10 3 3 2" xfId="351" xr:uid="{00000000-0005-0000-0000-000042410000}"/>
    <cellStyle name="Moneda 10 3 3 2 2" xfId="352" xr:uid="{00000000-0005-0000-0000-000043410000}"/>
    <cellStyle name="Moneda 10 3 3 3" xfId="353" xr:uid="{00000000-0005-0000-0000-000044410000}"/>
    <cellStyle name="Moneda 10 3 3 3 2" xfId="354" xr:uid="{00000000-0005-0000-0000-000045410000}"/>
    <cellStyle name="Moneda 10 3 3 4" xfId="355" xr:uid="{00000000-0005-0000-0000-000046410000}"/>
    <cellStyle name="Moneda 10 3 3 4 2" xfId="356" xr:uid="{00000000-0005-0000-0000-000047410000}"/>
    <cellStyle name="Moneda 10 3 3 5" xfId="357" xr:uid="{00000000-0005-0000-0000-000048410000}"/>
    <cellStyle name="Moneda 10 3 4" xfId="358" xr:uid="{00000000-0005-0000-0000-000049410000}"/>
    <cellStyle name="Moneda 10 3 4 2" xfId="359" xr:uid="{00000000-0005-0000-0000-00004A410000}"/>
    <cellStyle name="Moneda 10 3 5" xfId="360" xr:uid="{00000000-0005-0000-0000-00004B410000}"/>
    <cellStyle name="Moneda 10 3 5 2" xfId="361" xr:uid="{00000000-0005-0000-0000-00004C410000}"/>
    <cellStyle name="Moneda 10 3 6" xfId="362" xr:uid="{00000000-0005-0000-0000-00004D410000}"/>
    <cellStyle name="Moneda 10 3 6 2" xfId="363" xr:uid="{00000000-0005-0000-0000-00004E410000}"/>
    <cellStyle name="Moneda 10 3 7" xfId="364" xr:uid="{00000000-0005-0000-0000-00004F410000}"/>
    <cellStyle name="Moneda 10 4" xfId="365" xr:uid="{00000000-0005-0000-0000-000050410000}"/>
    <cellStyle name="Moneda 10 4 2" xfId="366" xr:uid="{00000000-0005-0000-0000-000051410000}"/>
    <cellStyle name="Moneda 10 4 2 2" xfId="367" xr:uid="{00000000-0005-0000-0000-000052410000}"/>
    <cellStyle name="Moneda 10 4 2 2 2" xfId="368" xr:uid="{00000000-0005-0000-0000-000053410000}"/>
    <cellStyle name="Moneda 10 4 2 2 2 2" xfId="369" xr:uid="{00000000-0005-0000-0000-000054410000}"/>
    <cellStyle name="Moneda 10 4 2 2 3" xfId="370" xr:uid="{00000000-0005-0000-0000-000055410000}"/>
    <cellStyle name="Moneda 10 4 2 2 3 2" xfId="371" xr:uid="{00000000-0005-0000-0000-000056410000}"/>
    <cellStyle name="Moneda 10 4 2 2 4" xfId="372" xr:uid="{00000000-0005-0000-0000-000057410000}"/>
    <cellStyle name="Moneda 10 4 2 2 4 2" xfId="373" xr:uid="{00000000-0005-0000-0000-000058410000}"/>
    <cellStyle name="Moneda 10 4 2 2 5" xfId="374" xr:uid="{00000000-0005-0000-0000-000059410000}"/>
    <cellStyle name="Moneda 10 4 2 3" xfId="375" xr:uid="{00000000-0005-0000-0000-00005A410000}"/>
    <cellStyle name="Moneda 10 4 2 3 2" xfId="376" xr:uid="{00000000-0005-0000-0000-00005B410000}"/>
    <cellStyle name="Moneda 10 4 2 4" xfId="377" xr:uid="{00000000-0005-0000-0000-00005C410000}"/>
    <cellStyle name="Moneda 10 4 2 4 2" xfId="378" xr:uid="{00000000-0005-0000-0000-00005D410000}"/>
    <cellStyle name="Moneda 10 4 2 5" xfId="379" xr:uid="{00000000-0005-0000-0000-00005E410000}"/>
    <cellStyle name="Moneda 10 4 2 5 2" xfId="380" xr:uid="{00000000-0005-0000-0000-00005F410000}"/>
    <cellStyle name="Moneda 10 4 2 6" xfId="381" xr:uid="{00000000-0005-0000-0000-000060410000}"/>
    <cellStyle name="Moneda 10 4 3" xfId="382" xr:uid="{00000000-0005-0000-0000-000061410000}"/>
    <cellStyle name="Moneda 10 4 3 2" xfId="383" xr:uid="{00000000-0005-0000-0000-000062410000}"/>
    <cellStyle name="Moneda 10 4 3 2 2" xfId="384" xr:uid="{00000000-0005-0000-0000-000063410000}"/>
    <cellStyle name="Moneda 10 4 3 3" xfId="385" xr:uid="{00000000-0005-0000-0000-000064410000}"/>
    <cellStyle name="Moneda 10 4 3 3 2" xfId="386" xr:uid="{00000000-0005-0000-0000-000065410000}"/>
    <cellStyle name="Moneda 10 4 3 4" xfId="387" xr:uid="{00000000-0005-0000-0000-000066410000}"/>
    <cellStyle name="Moneda 10 4 3 4 2" xfId="388" xr:uid="{00000000-0005-0000-0000-000067410000}"/>
    <cellStyle name="Moneda 10 4 3 5" xfId="389" xr:uid="{00000000-0005-0000-0000-000068410000}"/>
    <cellStyle name="Moneda 10 4 4" xfId="390" xr:uid="{00000000-0005-0000-0000-000069410000}"/>
    <cellStyle name="Moneda 10 4 4 2" xfId="391" xr:uid="{00000000-0005-0000-0000-00006A410000}"/>
    <cellStyle name="Moneda 10 4 5" xfId="392" xr:uid="{00000000-0005-0000-0000-00006B410000}"/>
    <cellStyle name="Moneda 10 4 5 2" xfId="393" xr:uid="{00000000-0005-0000-0000-00006C410000}"/>
    <cellStyle name="Moneda 10 4 6" xfId="394" xr:uid="{00000000-0005-0000-0000-00006D410000}"/>
    <cellStyle name="Moneda 10 4 6 2" xfId="395" xr:uid="{00000000-0005-0000-0000-00006E410000}"/>
    <cellStyle name="Moneda 10 4 7" xfId="396" xr:uid="{00000000-0005-0000-0000-00006F410000}"/>
    <cellStyle name="Moneda 10 5" xfId="397" xr:uid="{00000000-0005-0000-0000-000070410000}"/>
    <cellStyle name="Moneda 10 5 2" xfId="398" xr:uid="{00000000-0005-0000-0000-000071410000}"/>
    <cellStyle name="Moneda 10 5 2 2" xfId="399" xr:uid="{00000000-0005-0000-0000-000072410000}"/>
    <cellStyle name="Moneda 10 5 2 2 2" xfId="400" xr:uid="{00000000-0005-0000-0000-000073410000}"/>
    <cellStyle name="Moneda 10 5 2 3" xfId="401" xr:uid="{00000000-0005-0000-0000-000074410000}"/>
    <cellStyle name="Moneda 10 5 2 3 2" xfId="402" xr:uid="{00000000-0005-0000-0000-000075410000}"/>
    <cellStyle name="Moneda 10 5 2 4" xfId="403" xr:uid="{00000000-0005-0000-0000-000076410000}"/>
    <cellStyle name="Moneda 10 5 2 4 2" xfId="404" xr:uid="{00000000-0005-0000-0000-000077410000}"/>
    <cellStyle name="Moneda 10 5 2 5" xfId="405" xr:uid="{00000000-0005-0000-0000-000078410000}"/>
    <cellStyle name="Moneda 10 5 3" xfId="406" xr:uid="{00000000-0005-0000-0000-000079410000}"/>
    <cellStyle name="Moneda 10 5 3 2" xfId="407" xr:uid="{00000000-0005-0000-0000-00007A410000}"/>
    <cellStyle name="Moneda 10 5 4" xfId="408" xr:uid="{00000000-0005-0000-0000-00007B410000}"/>
    <cellStyle name="Moneda 10 5 4 2" xfId="409" xr:uid="{00000000-0005-0000-0000-00007C410000}"/>
    <cellStyle name="Moneda 10 5 5" xfId="410" xr:uid="{00000000-0005-0000-0000-00007D410000}"/>
    <cellStyle name="Moneda 10 5 5 2" xfId="411" xr:uid="{00000000-0005-0000-0000-00007E410000}"/>
    <cellStyle name="Moneda 10 5 6" xfId="412" xr:uid="{00000000-0005-0000-0000-00007F410000}"/>
    <cellStyle name="Moneda 10 6" xfId="413" xr:uid="{00000000-0005-0000-0000-000080410000}"/>
    <cellStyle name="Moneda 10 6 2" xfId="414" xr:uid="{00000000-0005-0000-0000-000081410000}"/>
    <cellStyle name="Moneda 10 6 2 2" xfId="415" xr:uid="{00000000-0005-0000-0000-000082410000}"/>
    <cellStyle name="Moneda 10 6 3" xfId="416" xr:uid="{00000000-0005-0000-0000-000083410000}"/>
    <cellStyle name="Moneda 10 6 3 2" xfId="417" xr:uid="{00000000-0005-0000-0000-000084410000}"/>
    <cellStyle name="Moneda 10 6 4" xfId="418" xr:uid="{00000000-0005-0000-0000-000085410000}"/>
    <cellStyle name="Moneda 10 6 4 2" xfId="419" xr:uid="{00000000-0005-0000-0000-000086410000}"/>
    <cellStyle name="Moneda 10 6 5" xfId="420" xr:uid="{00000000-0005-0000-0000-000087410000}"/>
    <cellStyle name="Moneda 10 7" xfId="421" xr:uid="{00000000-0005-0000-0000-000088410000}"/>
    <cellStyle name="Moneda 10 7 2" xfId="422" xr:uid="{00000000-0005-0000-0000-000089410000}"/>
    <cellStyle name="Moneda 10 8" xfId="423" xr:uid="{00000000-0005-0000-0000-00008A410000}"/>
    <cellStyle name="Moneda 10 8 2" xfId="424" xr:uid="{00000000-0005-0000-0000-00008B410000}"/>
    <cellStyle name="Moneda 10 9" xfId="425" xr:uid="{00000000-0005-0000-0000-00008C410000}"/>
    <cellStyle name="Moneda 10 9 2" xfId="426" xr:uid="{00000000-0005-0000-0000-00008D410000}"/>
    <cellStyle name="Moneda 11" xfId="427" xr:uid="{00000000-0005-0000-0000-00008E410000}"/>
    <cellStyle name="Moneda 11 10" xfId="428" xr:uid="{00000000-0005-0000-0000-00008F410000}"/>
    <cellStyle name="Moneda 11 11" xfId="429" xr:uid="{00000000-0005-0000-0000-000090410000}"/>
    <cellStyle name="Moneda 11 2" xfId="430" xr:uid="{00000000-0005-0000-0000-000091410000}"/>
    <cellStyle name="Moneda 11 2 2" xfId="431" xr:uid="{00000000-0005-0000-0000-000092410000}"/>
    <cellStyle name="Moneda 11 2 2 2" xfId="432" xr:uid="{00000000-0005-0000-0000-000093410000}"/>
    <cellStyle name="Moneda 11 2 2 2 2" xfId="433" xr:uid="{00000000-0005-0000-0000-000094410000}"/>
    <cellStyle name="Moneda 11 2 2 2 2 2" xfId="434" xr:uid="{00000000-0005-0000-0000-000095410000}"/>
    <cellStyle name="Moneda 11 2 2 2 3" xfId="435" xr:uid="{00000000-0005-0000-0000-000096410000}"/>
    <cellStyle name="Moneda 11 2 2 2 3 2" xfId="436" xr:uid="{00000000-0005-0000-0000-000097410000}"/>
    <cellStyle name="Moneda 11 2 2 2 4" xfId="437" xr:uid="{00000000-0005-0000-0000-000098410000}"/>
    <cellStyle name="Moneda 11 2 2 2 4 2" xfId="438" xr:uid="{00000000-0005-0000-0000-000099410000}"/>
    <cellStyle name="Moneda 11 2 2 2 5" xfId="439" xr:uid="{00000000-0005-0000-0000-00009A410000}"/>
    <cellStyle name="Moneda 11 2 2 3" xfId="440" xr:uid="{00000000-0005-0000-0000-00009B410000}"/>
    <cellStyle name="Moneda 11 2 2 3 2" xfId="441" xr:uid="{00000000-0005-0000-0000-00009C410000}"/>
    <cellStyle name="Moneda 11 2 2 4" xfId="442" xr:uid="{00000000-0005-0000-0000-00009D410000}"/>
    <cellStyle name="Moneda 11 2 2 4 2" xfId="443" xr:uid="{00000000-0005-0000-0000-00009E410000}"/>
    <cellStyle name="Moneda 11 2 2 5" xfId="444" xr:uid="{00000000-0005-0000-0000-00009F410000}"/>
    <cellStyle name="Moneda 11 2 2 5 2" xfId="445" xr:uid="{00000000-0005-0000-0000-0000A0410000}"/>
    <cellStyle name="Moneda 11 2 2 6" xfId="446" xr:uid="{00000000-0005-0000-0000-0000A1410000}"/>
    <cellStyle name="Moneda 11 2 3" xfId="447" xr:uid="{00000000-0005-0000-0000-0000A2410000}"/>
    <cellStyle name="Moneda 11 2 3 2" xfId="448" xr:uid="{00000000-0005-0000-0000-0000A3410000}"/>
    <cellStyle name="Moneda 11 2 3 2 2" xfId="449" xr:uid="{00000000-0005-0000-0000-0000A4410000}"/>
    <cellStyle name="Moneda 11 2 3 3" xfId="450" xr:uid="{00000000-0005-0000-0000-0000A5410000}"/>
    <cellStyle name="Moneda 11 2 3 3 2" xfId="451" xr:uid="{00000000-0005-0000-0000-0000A6410000}"/>
    <cellStyle name="Moneda 11 2 3 4" xfId="452" xr:uid="{00000000-0005-0000-0000-0000A7410000}"/>
    <cellStyle name="Moneda 11 2 3 4 2" xfId="453" xr:uid="{00000000-0005-0000-0000-0000A8410000}"/>
    <cellStyle name="Moneda 11 2 3 5" xfId="454" xr:uid="{00000000-0005-0000-0000-0000A9410000}"/>
    <cellStyle name="Moneda 11 2 4" xfId="455" xr:uid="{00000000-0005-0000-0000-0000AA410000}"/>
    <cellStyle name="Moneda 11 2 4 2" xfId="456" xr:uid="{00000000-0005-0000-0000-0000AB410000}"/>
    <cellStyle name="Moneda 11 2 5" xfId="457" xr:uid="{00000000-0005-0000-0000-0000AC410000}"/>
    <cellStyle name="Moneda 11 2 5 2" xfId="458" xr:uid="{00000000-0005-0000-0000-0000AD410000}"/>
    <cellStyle name="Moneda 11 2 6" xfId="459" xr:uid="{00000000-0005-0000-0000-0000AE410000}"/>
    <cellStyle name="Moneda 11 2 6 2" xfId="460" xr:uid="{00000000-0005-0000-0000-0000AF410000}"/>
    <cellStyle name="Moneda 11 2 7" xfId="461" xr:uid="{00000000-0005-0000-0000-0000B0410000}"/>
    <cellStyle name="Moneda 11 2 8" xfId="462" xr:uid="{00000000-0005-0000-0000-0000B1410000}"/>
    <cellStyle name="Moneda 11 3" xfId="463" xr:uid="{00000000-0005-0000-0000-0000B2410000}"/>
    <cellStyle name="Moneda 11 3 2" xfId="464" xr:uid="{00000000-0005-0000-0000-0000B3410000}"/>
    <cellStyle name="Moneda 11 3 2 2" xfId="465" xr:uid="{00000000-0005-0000-0000-0000B4410000}"/>
    <cellStyle name="Moneda 11 3 2 2 2" xfId="466" xr:uid="{00000000-0005-0000-0000-0000B5410000}"/>
    <cellStyle name="Moneda 11 3 2 2 2 2" xfId="467" xr:uid="{00000000-0005-0000-0000-0000B6410000}"/>
    <cellStyle name="Moneda 11 3 2 2 3" xfId="468" xr:uid="{00000000-0005-0000-0000-0000B7410000}"/>
    <cellStyle name="Moneda 11 3 2 2 3 2" xfId="469" xr:uid="{00000000-0005-0000-0000-0000B8410000}"/>
    <cellStyle name="Moneda 11 3 2 2 4" xfId="470" xr:uid="{00000000-0005-0000-0000-0000B9410000}"/>
    <cellStyle name="Moneda 11 3 2 2 4 2" xfId="471" xr:uid="{00000000-0005-0000-0000-0000BA410000}"/>
    <cellStyle name="Moneda 11 3 2 2 5" xfId="472" xr:uid="{00000000-0005-0000-0000-0000BB410000}"/>
    <cellStyle name="Moneda 11 3 2 3" xfId="473" xr:uid="{00000000-0005-0000-0000-0000BC410000}"/>
    <cellStyle name="Moneda 11 3 2 3 2" xfId="474" xr:uid="{00000000-0005-0000-0000-0000BD410000}"/>
    <cellStyle name="Moneda 11 3 2 4" xfId="475" xr:uid="{00000000-0005-0000-0000-0000BE410000}"/>
    <cellStyle name="Moneda 11 3 2 4 2" xfId="476" xr:uid="{00000000-0005-0000-0000-0000BF410000}"/>
    <cellStyle name="Moneda 11 3 2 5" xfId="477" xr:uid="{00000000-0005-0000-0000-0000C0410000}"/>
    <cellStyle name="Moneda 11 3 2 5 2" xfId="478" xr:uid="{00000000-0005-0000-0000-0000C1410000}"/>
    <cellStyle name="Moneda 11 3 2 6" xfId="479" xr:uid="{00000000-0005-0000-0000-0000C2410000}"/>
    <cellStyle name="Moneda 11 3 3" xfId="480" xr:uid="{00000000-0005-0000-0000-0000C3410000}"/>
    <cellStyle name="Moneda 11 3 3 2" xfId="481" xr:uid="{00000000-0005-0000-0000-0000C4410000}"/>
    <cellStyle name="Moneda 11 3 3 2 2" xfId="482" xr:uid="{00000000-0005-0000-0000-0000C5410000}"/>
    <cellStyle name="Moneda 11 3 3 3" xfId="483" xr:uid="{00000000-0005-0000-0000-0000C6410000}"/>
    <cellStyle name="Moneda 11 3 3 3 2" xfId="484" xr:uid="{00000000-0005-0000-0000-0000C7410000}"/>
    <cellStyle name="Moneda 11 3 3 4" xfId="485" xr:uid="{00000000-0005-0000-0000-0000C8410000}"/>
    <cellStyle name="Moneda 11 3 3 4 2" xfId="486" xr:uid="{00000000-0005-0000-0000-0000C9410000}"/>
    <cellStyle name="Moneda 11 3 3 5" xfId="487" xr:uid="{00000000-0005-0000-0000-0000CA410000}"/>
    <cellStyle name="Moneda 11 3 4" xfId="488" xr:uid="{00000000-0005-0000-0000-0000CB410000}"/>
    <cellStyle name="Moneda 11 3 4 2" xfId="489" xr:uid="{00000000-0005-0000-0000-0000CC410000}"/>
    <cellStyle name="Moneda 11 3 5" xfId="490" xr:uid="{00000000-0005-0000-0000-0000CD410000}"/>
    <cellStyle name="Moneda 11 3 5 2" xfId="491" xr:uid="{00000000-0005-0000-0000-0000CE410000}"/>
    <cellStyle name="Moneda 11 3 6" xfId="492" xr:uid="{00000000-0005-0000-0000-0000CF410000}"/>
    <cellStyle name="Moneda 11 3 6 2" xfId="493" xr:uid="{00000000-0005-0000-0000-0000D0410000}"/>
    <cellStyle name="Moneda 11 3 7" xfId="494" xr:uid="{00000000-0005-0000-0000-0000D1410000}"/>
    <cellStyle name="Moneda 11 4" xfId="495" xr:uid="{00000000-0005-0000-0000-0000D2410000}"/>
    <cellStyle name="Moneda 11 4 2" xfId="496" xr:uid="{00000000-0005-0000-0000-0000D3410000}"/>
    <cellStyle name="Moneda 11 4 2 2" xfId="497" xr:uid="{00000000-0005-0000-0000-0000D4410000}"/>
    <cellStyle name="Moneda 11 4 2 2 2" xfId="498" xr:uid="{00000000-0005-0000-0000-0000D5410000}"/>
    <cellStyle name="Moneda 11 4 2 2 2 2" xfId="499" xr:uid="{00000000-0005-0000-0000-0000D6410000}"/>
    <cellStyle name="Moneda 11 4 2 2 3" xfId="500" xr:uid="{00000000-0005-0000-0000-0000D7410000}"/>
    <cellStyle name="Moneda 11 4 2 2 3 2" xfId="501" xr:uid="{00000000-0005-0000-0000-0000D8410000}"/>
    <cellStyle name="Moneda 11 4 2 2 4" xfId="502" xr:uid="{00000000-0005-0000-0000-0000D9410000}"/>
    <cellStyle name="Moneda 11 4 2 2 4 2" xfId="503" xr:uid="{00000000-0005-0000-0000-0000DA410000}"/>
    <cellStyle name="Moneda 11 4 2 2 5" xfId="504" xr:uid="{00000000-0005-0000-0000-0000DB410000}"/>
    <cellStyle name="Moneda 11 4 2 3" xfId="505" xr:uid="{00000000-0005-0000-0000-0000DC410000}"/>
    <cellStyle name="Moneda 11 4 2 3 2" xfId="506" xr:uid="{00000000-0005-0000-0000-0000DD410000}"/>
    <cellStyle name="Moneda 11 4 2 4" xfId="507" xr:uid="{00000000-0005-0000-0000-0000DE410000}"/>
    <cellStyle name="Moneda 11 4 2 4 2" xfId="508" xr:uid="{00000000-0005-0000-0000-0000DF410000}"/>
    <cellStyle name="Moneda 11 4 2 5" xfId="509" xr:uid="{00000000-0005-0000-0000-0000E0410000}"/>
    <cellStyle name="Moneda 11 4 2 5 2" xfId="510" xr:uid="{00000000-0005-0000-0000-0000E1410000}"/>
    <cellStyle name="Moneda 11 4 2 6" xfId="511" xr:uid="{00000000-0005-0000-0000-0000E2410000}"/>
    <cellStyle name="Moneda 11 4 3" xfId="512" xr:uid="{00000000-0005-0000-0000-0000E3410000}"/>
    <cellStyle name="Moneda 11 4 3 2" xfId="513" xr:uid="{00000000-0005-0000-0000-0000E4410000}"/>
    <cellStyle name="Moneda 11 4 3 2 2" xfId="514" xr:uid="{00000000-0005-0000-0000-0000E5410000}"/>
    <cellStyle name="Moneda 11 4 3 3" xfId="515" xr:uid="{00000000-0005-0000-0000-0000E6410000}"/>
    <cellStyle name="Moneda 11 4 3 3 2" xfId="516" xr:uid="{00000000-0005-0000-0000-0000E7410000}"/>
    <cellStyle name="Moneda 11 4 3 4" xfId="517" xr:uid="{00000000-0005-0000-0000-0000E8410000}"/>
    <cellStyle name="Moneda 11 4 3 4 2" xfId="518" xr:uid="{00000000-0005-0000-0000-0000E9410000}"/>
    <cellStyle name="Moneda 11 4 3 5" xfId="519" xr:uid="{00000000-0005-0000-0000-0000EA410000}"/>
    <cellStyle name="Moneda 11 4 4" xfId="520" xr:uid="{00000000-0005-0000-0000-0000EB410000}"/>
    <cellStyle name="Moneda 11 4 4 2" xfId="521" xr:uid="{00000000-0005-0000-0000-0000EC410000}"/>
    <cellStyle name="Moneda 11 4 5" xfId="522" xr:uid="{00000000-0005-0000-0000-0000ED410000}"/>
    <cellStyle name="Moneda 11 4 5 2" xfId="523" xr:uid="{00000000-0005-0000-0000-0000EE410000}"/>
    <cellStyle name="Moneda 11 4 6" xfId="524" xr:uid="{00000000-0005-0000-0000-0000EF410000}"/>
    <cellStyle name="Moneda 11 4 6 2" xfId="525" xr:uid="{00000000-0005-0000-0000-0000F0410000}"/>
    <cellStyle name="Moneda 11 4 7" xfId="526" xr:uid="{00000000-0005-0000-0000-0000F1410000}"/>
    <cellStyle name="Moneda 11 5" xfId="527" xr:uid="{00000000-0005-0000-0000-0000F2410000}"/>
    <cellStyle name="Moneda 11 5 2" xfId="528" xr:uid="{00000000-0005-0000-0000-0000F3410000}"/>
    <cellStyle name="Moneda 11 5 2 2" xfId="529" xr:uid="{00000000-0005-0000-0000-0000F4410000}"/>
    <cellStyle name="Moneda 11 5 2 2 2" xfId="530" xr:uid="{00000000-0005-0000-0000-0000F5410000}"/>
    <cellStyle name="Moneda 11 5 2 3" xfId="531" xr:uid="{00000000-0005-0000-0000-0000F6410000}"/>
    <cellStyle name="Moneda 11 5 2 3 2" xfId="532" xr:uid="{00000000-0005-0000-0000-0000F7410000}"/>
    <cellStyle name="Moneda 11 5 2 4" xfId="533" xr:uid="{00000000-0005-0000-0000-0000F8410000}"/>
    <cellStyle name="Moneda 11 5 2 4 2" xfId="534" xr:uid="{00000000-0005-0000-0000-0000F9410000}"/>
    <cellStyle name="Moneda 11 5 2 5" xfId="535" xr:uid="{00000000-0005-0000-0000-0000FA410000}"/>
    <cellStyle name="Moneda 11 5 3" xfId="536" xr:uid="{00000000-0005-0000-0000-0000FB410000}"/>
    <cellStyle name="Moneda 11 5 3 2" xfId="537" xr:uid="{00000000-0005-0000-0000-0000FC410000}"/>
    <cellStyle name="Moneda 11 5 4" xfId="538" xr:uid="{00000000-0005-0000-0000-0000FD410000}"/>
    <cellStyle name="Moneda 11 5 4 2" xfId="539" xr:uid="{00000000-0005-0000-0000-0000FE410000}"/>
    <cellStyle name="Moneda 11 5 5" xfId="540" xr:uid="{00000000-0005-0000-0000-0000FF410000}"/>
    <cellStyle name="Moneda 11 5 5 2" xfId="541" xr:uid="{00000000-0005-0000-0000-000000420000}"/>
    <cellStyle name="Moneda 11 5 6" xfId="542" xr:uid="{00000000-0005-0000-0000-000001420000}"/>
    <cellStyle name="Moneda 11 6" xfId="543" xr:uid="{00000000-0005-0000-0000-000002420000}"/>
    <cellStyle name="Moneda 11 6 2" xfId="544" xr:uid="{00000000-0005-0000-0000-000003420000}"/>
    <cellStyle name="Moneda 11 6 2 2" xfId="545" xr:uid="{00000000-0005-0000-0000-000004420000}"/>
    <cellStyle name="Moneda 11 6 3" xfId="546" xr:uid="{00000000-0005-0000-0000-000005420000}"/>
    <cellStyle name="Moneda 11 6 3 2" xfId="547" xr:uid="{00000000-0005-0000-0000-000006420000}"/>
    <cellStyle name="Moneda 11 6 4" xfId="548" xr:uid="{00000000-0005-0000-0000-000007420000}"/>
    <cellStyle name="Moneda 11 6 4 2" xfId="549" xr:uid="{00000000-0005-0000-0000-000008420000}"/>
    <cellStyle name="Moneda 11 6 5" xfId="550" xr:uid="{00000000-0005-0000-0000-000009420000}"/>
    <cellStyle name="Moneda 11 7" xfId="551" xr:uid="{00000000-0005-0000-0000-00000A420000}"/>
    <cellStyle name="Moneda 11 7 2" xfId="552" xr:uid="{00000000-0005-0000-0000-00000B420000}"/>
    <cellStyle name="Moneda 11 8" xfId="553" xr:uid="{00000000-0005-0000-0000-00000C420000}"/>
    <cellStyle name="Moneda 11 8 2" xfId="554" xr:uid="{00000000-0005-0000-0000-00000D420000}"/>
    <cellStyle name="Moneda 11 9" xfId="555" xr:uid="{00000000-0005-0000-0000-00000E420000}"/>
    <cellStyle name="Moneda 11 9 2" xfId="556" xr:uid="{00000000-0005-0000-0000-00000F420000}"/>
    <cellStyle name="Moneda 12" xfId="557" xr:uid="{00000000-0005-0000-0000-000010420000}"/>
    <cellStyle name="Moneda 12 2" xfId="558" xr:uid="{00000000-0005-0000-0000-000011420000}"/>
    <cellStyle name="Moneda 12 2 2" xfId="559" xr:uid="{00000000-0005-0000-0000-000012420000}"/>
    <cellStyle name="Moneda 12 2 2 2" xfId="560" xr:uid="{00000000-0005-0000-0000-000013420000}"/>
    <cellStyle name="Moneda 12 2 2 2 2" xfId="561" xr:uid="{00000000-0005-0000-0000-000014420000}"/>
    <cellStyle name="Moneda 12 2 2 2 2 2" xfId="562" xr:uid="{00000000-0005-0000-0000-000015420000}"/>
    <cellStyle name="Moneda 12 2 2 2 3" xfId="563" xr:uid="{00000000-0005-0000-0000-000016420000}"/>
    <cellStyle name="Moneda 12 2 2 2 3 2" xfId="564" xr:uid="{00000000-0005-0000-0000-000017420000}"/>
    <cellStyle name="Moneda 12 2 2 2 4" xfId="565" xr:uid="{00000000-0005-0000-0000-000018420000}"/>
    <cellStyle name="Moneda 12 2 2 2 4 2" xfId="566" xr:uid="{00000000-0005-0000-0000-000019420000}"/>
    <cellStyle name="Moneda 12 2 2 2 5" xfId="567" xr:uid="{00000000-0005-0000-0000-00001A420000}"/>
    <cellStyle name="Moneda 12 2 2 3" xfId="568" xr:uid="{00000000-0005-0000-0000-00001B420000}"/>
    <cellStyle name="Moneda 12 2 2 3 2" xfId="569" xr:uid="{00000000-0005-0000-0000-00001C420000}"/>
    <cellStyle name="Moneda 12 2 2 4" xfId="570" xr:uid="{00000000-0005-0000-0000-00001D420000}"/>
    <cellStyle name="Moneda 12 2 2 4 2" xfId="571" xr:uid="{00000000-0005-0000-0000-00001E420000}"/>
    <cellStyle name="Moneda 12 2 2 5" xfId="572" xr:uid="{00000000-0005-0000-0000-00001F420000}"/>
    <cellStyle name="Moneda 12 2 2 5 2" xfId="573" xr:uid="{00000000-0005-0000-0000-000020420000}"/>
    <cellStyle name="Moneda 12 2 2 6" xfId="574" xr:uid="{00000000-0005-0000-0000-000021420000}"/>
    <cellStyle name="Moneda 12 2 3" xfId="575" xr:uid="{00000000-0005-0000-0000-000022420000}"/>
    <cellStyle name="Moneda 12 2 3 2" xfId="576" xr:uid="{00000000-0005-0000-0000-000023420000}"/>
    <cellStyle name="Moneda 12 2 3 2 2" xfId="577" xr:uid="{00000000-0005-0000-0000-000024420000}"/>
    <cellStyle name="Moneda 12 2 3 3" xfId="578" xr:uid="{00000000-0005-0000-0000-000025420000}"/>
    <cellStyle name="Moneda 12 2 3 3 2" xfId="579" xr:uid="{00000000-0005-0000-0000-000026420000}"/>
    <cellStyle name="Moneda 12 2 3 4" xfId="580" xr:uid="{00000000-0005-0000-0000-000027420000}"/>
    <cellStyle name="Moneda 12 2 3 4 2" xfId="581" xr:uid="{00000000-0005-0000-0000-000028420000}"/>
    <cellStyle name="Moneda 12 2 3 5" xfId="582" xr:uid="{00000000-0005-0000-0000-000029420000}"/>
    <cellStyle name="Moneda 12 2 4" xfId="583" xr:uid="{00000000-0005-0000-0000-00002A420000}"/>
    <cellStyle name="Moneda 12 2 4 2" xfId="584" xr:uid="{00000000-0005-0000-0000-00002B420000}"/>
    <cellStyle name="Moneda 12 2 5" xfId="585" xr:uid="{00000000-0005-0000-0000-00002C420000}"/>
    <cellStyle name="Moneda 12 2 5 2" xfId="586" xr:uid="{00000000-0005-0000-0000-00002D420000}"/>
    <cellStyle name="Moneda 12 2 6" xfId="587" xr:uid="{00000000-0005-0000-0000-00002E420000}"/>
    <cellStyle name="Moneda 12 2 6 2" xfId="588" xr:uid="{00000000-0005-0000-0000-00002F420000}"/>
    <cellStyle name="Moneda 12 2 7" xfId="589" xr:uid="{00000000-0005-0000-0000-000030420000}"/>
    <cellStyle name="Moneda 12 2 8" xfId="590" xr:uid="{00000000-0005-0000-0000-000031420000}"/>
    <cellStyle name="Moneda 12 3" xfId="591" xr:uid="{00000000-0005-0000-0000-000032420000}"/>
    <cellStyle name="Moneda 12 3 2" xfId="592" xr:uid="{00000000-0005-0000-0000-000033420000}"/>
    <cellStyle name="Moneda 12 3 2 2" xfId="593" xr:uid="{00000000-0005-0000-0000-000034420000}"/>
    <cellStyle name="Moneda 12 3 2 2 2" xfId="594" xr:uid="{00000000-0005-0000-0000-000035420000}"/>
    <cellStyle name="Moneda 12 3 2 3" xfId="595" xr:uid="{00000000-0005-0000-0000-000036420000}"/>
    <cellStyle name="Moneda 12 3 2 3 2" xfId="596" xr:uid="{00000000-0005-0000-0000-000037420000}"/>
    <cellStyle name="Moneda 12 3 2 4" xfId="597" xr:uid="{00000000-0005-0000-0000-000038420000}"/>
    <cellStyle name="Moneda 12 3 2 4 2" xfId="598" xr:uid="{00000000-0005-0000-0000-000039420000}"/>
    <cellStyle name="Moneda 12 3 2 5" xfId="599" xr:uid="{00000000-0005-0000-0000-00003A420000}"/>
    <cellStyle name="Moneda 12 3 3" xfId="600" xr:uid="{00000000-0005-0000-0000-00003B420000}"/>
    <cellStyle name="Moneda 12 3 3 2" xfId="601" xr:uid="{00000000-0005-0000-0000-00003C420000}"/>
    <cellStyle name="Moneda 12 3 4" xfId="602" xr:uid="{00000000-0005-0000-0000-00003D420000}"/>
    <cellStyle name="Moneda 12 3 4 2" xfId="603" xr:uid="{00000000-0005-0000-0000-00003E420000}"/>
    <cellStyle name="Moneda 12 3 5" xfId="604" xr:uid="{00000000-0005-0000-0000-00003F420000}"/>
    <cellStyle name="Moneda 12 3 5 2" xfId="605" xr:uid="{00000000-0005-0000-0000-000040420000}"/>
    <cellStyle name="Moneda 12 3 6" xfId="606" xr:uid="{00000000-0005-0000-0000-000041420000}"/>
    <cellStyle name="Moneda 12 4" xfId="607" xr:uid="{00000000-0005-0000-0000-000042420000}"/>
    <cellStyle name="Moneda 12 4 2" xfId="608" xr:uid="{00000000-0005-0000-0000-000043420000}"/>
    <cellStyle name="Moneda 12 4 2 2" xfId="609" xr:uid="{00000000-0005-0000-0000-000044420000}"/>
    <cellStyle name="Moneda 12 4 3" xfId="610" xr:uid="{00000000-0005-0000-0000-000045420000}"/>
    <cellStyle name="Moneda 12 4 3 2" xfId="611" xr:uid="{00000000-0005-0000-0000-000046420000}"/>
    <cellStyle name="Moneda 12 4 4" xfId="612" xr:uid="{00000000-0005-0000-0000-000047420000}"/>
    <cellStyle name="Moneda 12 4 4 2" xfId="613" xr:uid="{00000000-0005-0000-0000-000048420000}"/>
    <cellStyle name="Moneda 12 4 5" xfId="614" xr:uid="{00000000-0005-0000-0000-000049420000}"/>
    <cellStyle name="Moneda 12 5" xfId="615" xr:uid="{00000000-0005-0000-0000-00004A420000}"/>
    <cellStyle name="Moneda 12 5 2" xfId="616" xr:uid="{00000000-0005-0000-0000-00004B420000}"/>
    <cellStyle name="Moneda 12 6" xfId="617" xr:uid="{00000000-0005-0000-0000-00004C420000}"/>
    <cellStyle name="Moneda 12 6 2" xfId="618" xr:uid="{00000000-0005-0000-0000-00004D420000}"/>
    <cellStyle name="Moneda 12 7" xfId="619" xr:uid="{00000000-0005-0000-0000-00004E420000}"/>
    <cellStyle name="Moneda 12 7 2" xfId="620" xr:uid="{00000000-0005-0000-0000-00004F420000}"/>
    <cellStyle name="Moneda 12 8" xfId="621" xr:uid="{00000000-0005-0000-0000-000050420000}"/>
    <cellStyle name="Moneda 12 9" xfId="622" xr:uid="{00000000-0005-0000-0000-000051420000}"/>
    <cellStyle name="Moneda 13" xfId="623" xr:uid="{00000000-0005-0000-0000-000052420000}"/>
    <cellStyle name="Moneda 13 10" xfId="624" xr:uid="{00000000-0005-0000-0000-000053420000}"/>
    <cellStyle name="Moneda 13 2" xfId="625" xr:uid="{00000000-0005-0000-0000-000054420000}"/>
    <cellStyle name="Moneda 13 2 2" xfId="626" xr:uid="{00000000-0005-0000-0000-000055420000}"/>
    <cellStyle name="Moneda 13 2 2 2" xfId="627" xr:uid="{00000000-0005-0000-0000-000056420000}"/>
    <cellStyle name="Moneda 13 2 2 2 2" xfId="628" xr:uid="{00000000-0005-0000-0000-000057420000}"/>
    <cellStyle name="Moneda 13 2 2 2 2 2" xfId="629" xr:uid="{00000000-0005-0000-0000-000058420000}"/>
    <cellStyle name="Moneda 13 2 2 2 3" xfId="630" xr:uid="{00000000-0005-0000-0000-000059420000}"/>
    <cellStyle name="Moneda 13 2 2 2 3 2" xfId="631" xr:uid="{00000000-0005-0000-0000-00005A420000}"/>
    <cellStyle name="Moneda 13 2 2 2 4" xfId="632" xr:uid="{00000000-0005-0000-0000-00005B420000}"/>
    <cellStyle name="Moneda 13 2 2 2 4 2" xfId="633" xr:uid="{00000000-0005-0000-0000-00005C420000}"/>
    <cellStyle name="Moneda 13 2 2 2 5" xfId="634" xr:uid="{00000000-0005-0000-0000-00005D420000}"/>
    <cellStyle name="Moneda 13 2 2 3" xfId="635" xr:uid="{00000000-0005-0000-0000-00005E420000}"/>
    <cellStyle name="Moneda 13 2 2 3 2" xfId="636" xr:uid="{00000000-0005-0000-0000-00005F420000}"/>
    <cellStyle name="Moneda 13 2 2 4" xfId="637" xr:uid="{00000000-0005-0000-0000-000060420000}"/>
    <cellStyle name="Moneda 13 2 2 4 2" xfId="638" xr:uid="{00000000-0005-0000-0000-000061420000}"/>
    <cellStyle name="Moneda 13 2 2 5" xfId="639" xr:uid="{00000000-0005-0000-0000-000062420000}"/>
    <cellStyle name="Moneda 13 2 2 5 2" xfId="640" xr:uid="{00000000-0005-0000-0000-000063420000}"/>
    <cellStyle name="Moneda 13 2 2 6" xfId="641" xr:uid="{00000000-0005-0000-0000-000064420000}"/>
    <cellStyle name="Moneda 13 2 3" xfId="642" xr:uid="{00000000-0005-0000-0000-000065420000}"/>
    <cellStyle name="Moneda 13 2 3 2" xfId="643" xr:uid="{00000000-0005-0000-0000-000066420000}"/>
    <cellStyle name="Moneda 13 2 3 2 2" xfId="644" xr:uid="{00000000-0005-0000-0000-000067420000}"/>
    <cellStyle name="Moneda 13 2 3 3" xfId="645" xr:uid="{00000000-0005-0000-0000-000068420000}"/>
    <cellStyle name="Moneda 13 2 3 3 2" xfId="646" xr:uid="{00000000-0005-0000-0000-000069420000}"/>
    <cellStyle name="Moneda 13 2 3 4" xfId="647" xr:uid="{00000000-0005-0000-0000-00006A420000}"/>
    <cellStyle name="Moneda 13 2 3 4 2" xfId="648" xr:uid="{00000000-0005-0000-0000-00006B420000}"/>
    <cellStyle name="Moneda 13 2 3 5" xfId="649" xr:uid="{00000000-0005-0000-0000-00006C420000}"/>
    <cellStyle name="Moneda 13 2 4" xfId="650" xr:uid="{00000000-0005-0000-0000-00006D420000}"/>
    <cellStyle name="Moneda 13 2 4 2" xfId="651" xr:uid="{00000000-0005-0000-0000-00006E420000}"/>
    <cellStyle name="Moneda 13 2 5" xfId="652" xr:uid="{00000000-0005-0000-0000-00006F420000}"/>
    <cellStyle name="Moneda 13 2 5 2" xfId="653" xr:uid="{00000000-0005-0000-0000-000070420000}"/>
    <cellStyle name="Moneda 13 2 6" xfId="654" xr:uid="{00000000-0005-0000-0000-000071420000}"/>
    <cellStyle name="Moneda 13 2 6 2" xfId="655" xr:uid="{00000000-0005-0000-0000-000072420000}"/>
    <cellStyle name="Moneda 13 2 7" xfId="656" xr:uid="{00000000-0005-0000-0000-000073420000}"/>
    <cellStyle name="Moneda 13 2 8" xfId="657" xr:uid="{00000000-0005-0000-0000-000074420000}"/>
    <cellStyle name="Moneda 13 3" xfId="658" xr:uid="{00000000-0005-0000-0000-000075420000}"/>
    <cellStyle name="Moneda 13 3 2" xfId="659" xr:uid="{00000000-0005-0000-0000-000076420000}"/>
    <cellStyle name="Moneda 13 3 2 2" xfId="660" xr:uid="{00000000-0005-0000-0000-000077420000}"/>
    <cellStyle name="Moneda 13 3 2 2 2" xfId="661" xr:uid="{00000000-0005-0000-0000-000078420000}"/>
    <cellStyle name="Moneda 13 3 2 3" xfId="662" xr:uid="{00000000-0005-0000-0000-000079420000}"/>
    <cellStyle name="Moneda 13 3 2 3 2" xfId="663" xr:uid="{00000000-0005-0000-0000-00007A420000}"/>
    <cellStyle name="Moneda 13 3 2 4" xfId="664" xr:uid="{00000000-0005-0000-0000-00007B420000}"/>
    <cellStyle name="Moneda 13 3 2 4 2" xfId="665" xr:uid="{00000000-0005-0000-0000-00007C420000}"/>
    <cellStyle name="Moneda 13 3 2 5" xfId="666" xr:uid="{00000000-0005-0000-0000-00007D420000}"/>
    <cellStyle name="Moneda 13 3 3" xfId="667" xr:uid="{00000000-0005-0000-0000-00007E420000}"/>
    <cellStyle name="Moneda 13 3 3 2" xfId="668" xr:uid="{00000000-0005-0000-0000-00007F420000}"/>
    <cellStyle name="Moneda 13 3 4" xfId="669" xr:uid="{00000000-0005-0000-0000-000080420000}"/>
    <cellStyle name="Moneda 13 3 4 2" xfId="670" xr:uid="{00000000-0005-0000-0000-000081420000}"/>
    <cellStyle name="Moneda 13 3 5" xfId="671" xr:uid="{00000000-0005-0000-0000-000082420000}"/>
    <cellStyle name="Moneda 13 3 5 2" xfId="672" xr:uid="{00000000-0005-0000-0000-000083420000}"/>
    <cellStyle name="Moneda 13 3 6" xfId="673" xr:uid="{00000000-0005-0000-0000-000084420000}"/>
    <cellStyle name="Moneda 13 4" xfId="674" xr:uid="{00000000-0005-0000-0000-000085420000}"/>
    <cellStyle name="Moneda 13 4 2" xfId="675" xr:uid="{00000000-0005-0000-0000-000086420000}"/>
    <cellStyle name="Moneda 13 4 2 2" xfId="676" xr:uid="{00000000-0005-0000-0000-000087420000}"/>
    <cellStyle name="Moneda 13 4 3" xfId="677" xr:uid="{00000000-0005-0000-0000-000088420000}"/>
    <cellStyle name="Moneda 13 4 3 2" xfId="678" xr:uid="{00000000-0005-0000-0000-000089420000}"/>
    <cellStyle name="Moneda 13 4 4" xfId="679" xr:uid="{00000000-0005-0000-0000-00008A420000}"/>
    <cellStyle name="Moneda 13 4 4 2" xfId="680" xr:uid="{00000000-0005-0000-0000-00008B420000}"/>
    <cellStyle name="Moneda 13 4 5" xfId="681" xr:uid="{00000000-0005-0000-0000-00008C420000}"/>
    <cellStyle name="Moneda 13 5" xfId="682" xr:uid="{00000000-0005-0000-0000-00008D420000}"/>
    <cellStyle name="Moneda 13 5 2" xfId="683" xr:uid="{00000000-0005-0000-0000-00008E420000}"/>
    <cellStyle name="Moneda 13 5 2 2" xfId="684" xr:uid="{00000000-0005-0000-0000-00008F420000}"/>
    <cellStyle name="Moneda 13 5 3" xfId="685" xr:uid="{00000000-0005-0000-0000-000090420000}"/>
    <cellStyle name="Moneda 13 5 3 2" xfId="686" xr:uid="{00000000-0005-0000-0000-000091420000}"/>
    <cellStyle name="Moneda 13 5 4" xfId="687" xr:uid="{00000000-0005-0000-0000-000092420000}"/>
    <cellStyle name="Moneda 13 5 4 2" xfId="688" xr:uid="{00000000-0005-0000-0000-000093420000}"/>
    <cellStyle name="Moneda 13 5 5" xfId="689" xr:uid="{00000000-0005-0000-0000-000094420000}"/>
    <cellStyle name="Moneda 13 6" xfId="690" xr:uid="{00000000-0005-0000-0000-000095420000}"/>
    <cellStyle name="Moneda 13 6 2" xfId="691" xr:uid="{00000000-0005-0000-0000-000096420000}"/>
    <cellStyle name="Moneda 13 7" xfId="692" xr:uid="{00000000-0005-0000-0000-000097420000}"/>
    <cellStyle name="Moneda 13 7 2" xfId="693" xr:uid="{00000000-0005-0000-0000-000098420000}"/>
    <cellStyle name="Moneda 13 8" xfId="694" xr:uid="{00000000-0005-0000-0000-000099420000}"/>
    <cellStyle name="Moneda 13 8 2" xfId="695" xr:uid="{00000000-0005-0000-0000-00009A420000}"/>
    <cellStyle name="Moneda 13 9" xfId="696" xr:uid="{00000000-0005-0000-0000-00009B420000}"/>
    <cellStyle name="Moneda 14" xfId="697" xr:uid="{00000000-0005-0000-0000-00009C420000}"/>
    <cellStyle name="Moneda 14 2" xfId="698" xr:uid="{00000000-0005-0000-0000-00009D420000}"/>
    <cellStyle name="Moneda 14 2 2" xfId="699" xr:uid="{00000000-0005-0000-0000-00009E420000}"/>
    <cellStyle name="Moneda 14 2 2 2" xfId="700" xr:uid="{00000000-0005-0000-0000-00009F420000}"/>
    <cellStyle name="Moneda 14 2 2 2 2" xfId="701" xr:uid="{00000000-0005-0000-0000-0000A0420000}"/>
    <cellStyle name="Moneda 14 2 2 2 2 2" xfId="702" xr:uid="{00000000-0005-0000-0000-0000A1420000}"/>
    <cellStyle name="Moneda 14 2 2 2 3" xfId="703" xr:uid="{00000000-0005-0000-0000-0000A2420000}"/>
    <cellStyle name="Moneda 14 2 2 2 3 2" xfId="704" xr:uid="{00000000-0005-0000-0000-0000A3420000}"/>
    <cellStyle name="Moneda 14 2 2 2 4" xfId="705" xr:uid="{00000000-0005-0000-0000-0000A4420000}"/>
    <cellStyle name="Moneda 14 2 2 2 4 2" xfId="706" xr:uid="{00000000-0005-0000-0000-0000A5420000}"/>
    <cellStyle name="Moneda 14 2 2 2 5" xfId="707" xr:uid="{00000000-0005-0000-0000-0000A6420000}"/>
    <cellStyle name="Moneda 14 2 2 3" xfId="708" xr:uid="{00000000-0005-0000-0000-0000A7420000}"/>
    <cellStyle name="Moneda 14 2 2 3 2" xfId="709" xr:uid="{00000000-0005-0000-0000-0000A8420000}"/>
    <cellStyle name="Moneda 14 2 2 4" xfId="710" xr:uid="{00000000-0005-0000-0000-0000A9420000}"/>
    <cellStyle name="Moneda 14 2 2 4 2" xfId="711" xr:uid="{00000000-0005-0000-0000-0000AA420000}"/>
    <cellStyle name="Moneda 14 2 2 5" xfId="712" xr:uid="{00000000-0005-0000-0000-0000AB420000}"/>
    <cellStyle name="Moneda 14 2 2 5 2" xfId="713" xr:uid="{00000000-0005-0000-0000-0000AC420000}"/>
    <cellStyle name="Moneda 14 2 2 6" xfId="714" xr:uid="{00000000-0005-0000-0000-0000AD420000}"/>
    <cellStyle name="Moneda 14 2 3" xfId="715" xr:uid="{00000000-0005-0000-0000-0000AE420000}"/>
    <cellStyle name="Moneda 14 2 3 2" xfId="716" xr:uid="{00000000-0005-0000-0000-0000AF420000}"/>
    <cellStyle name="Moneda 14 2 3 2 2" xfId="717" xr:uid="{00000000-0005-0000-0000-0000B0420000}"/>
    <cellStyle name="Moneda 14 2 3 3" xfId="718" xr:uid="{00000000-0005-0000-0000-0000B1420000}"/>
    <cellStyle name="Moneda 14 2 3 3 2" xfId="719" xr:uid="{00000000-0005-0000-0000-0000B2420000}"/>
    <cellStyle name="Moneda 14 2 3 4" xfId="720" xr:uid="{00000000-0005-0000-0000-0000B3420000}"/>
    <cellStyle name="Moneda 14 2 3 4 2" xfId="721" xr:uid="{00000000-0005-0000-0000-0000B4420000}"/>
    <cellStyle name="Moneda 14 2 3 5" xfId="722" xr:uid="{00000000-0005-0000-0000-0000B5420000}"/>
    <cellStyle name="Moneda 14 2 4" xfId="723" xr:uid="{00000000-0005-0000-0000-0000B6420000}"/>
    <cellStyle name="Moneda 14 2 4 2" xfId="724" xr:uid="{00000000-0005-0000-0000-0000B7420000}"/>
    <cellStyle name="Moneda 14 2 5" xfId="725" xr:uid="{00000000-0005-0000-0000-0000B8420000}"/>
    <cellStyle name="Moneda 14 2 5 2" xfId="726" xr:uid="{00000000-0005-0000-0000-0000B9420000}"/>
    <cellStyle name="Moneda 14 2 6" xfId="727" xr:uid="{00000000-0005-0000-0000-0000BA420000}"/>
    <cellStyle name="Moneda 14 2 6 2" xfId="728" xr:uid="{00000000-0005-0000-0000-0000BB420000}"/>
    <cellStyle name="Moneda 14 2 7" xfId="729" xr:uid="{00000000-0005-0000-0000-0000BC420000}"/>
    <cellStyle name="Moneda 14 2 8" xfId="730" xr:uid="{00000000-0005-0000-0000-0000BD420000}"/>
    <cellStyle name="Moneda 14 3" xfId="731" xr:uid="{00000000-0005-0000-0000-0000BE420000}"/>
    <cellStyle name="Moneda 14 3 2" xfId="732" xr:uid="{00000000-0005-0000-0000-0000BF420000}"/>
    <cellStyle name="Moneda 14 3 2 2" xfId="733" xr:uid="{00000000-0005-0000-0000-0000C0420000}"/>
    <cellStyle name="Moneda 14 3 2 2 2" xfId="734" xr:uid="{00000000-0005-0000-0000-0000C1420000}"/>
    <cellStyle name="Moneda 14 3 2 3" xfId="735" xr:uid="{00000000-0005-0000-0000-0000C2420000}"/>
    <cellStyle name="Moneda 14 3 2 3 2" xfId="736" xr:uid="{00000000-0005-0000-0000-0000C3420000}"/>
    <cellStyle name="Moneda 14 3 2 4" xfId="737" xr:uid="{00000000-0005-0000-0000-0000C4420000}"/>
    <cellStyle name="Moneda 14 3 2 4 2" xfId="738" xr:uid="{00000000-0005-0000-0000-0000C5420000}"/>
    <cellStyle name="Moneda 14 3 2 5" xfId="739" xr:uid="{00000000-0005-0000-0000-0000C6420000}"/>
    <cellStyle name="Moneda 14 3 3" xfId="740" xr:uid="{00000000-0005-0000-0000-0000C7420000}"/>
    <cellStyle name="Moneda 14 3 3 2" xfId="741" xr:uid="{00000000-0005-0000-0000-0000C8420000}"/>
    <cellStyle name="Moneda 14 3 4" xfId="742" xr:uid="{00000000-0005-0000-0000-0000C9420000}"/>
    <cellStyle name="Moneda 14 3 4 2" xfId="743" xr:uid="{00000000-0005-0000-0000-0000CA420000}"/>
    <cellStyle name="Moneda 14 3 5" xfId="744" xr:uid="{00000000-0005-0000-0000-0000CB420000}"/>
    <cellStyle name="Moneda 14 3 5 2" xfId="745" xr:uid="{00000000-0005-0000-0000-0000CC420000}"/>
    <cellStyle name="Moneda 14 3 6" xfId="746" xr:uid="{00000000-0005-0000-0000-0000CD420000}"/>
    <cellStyle name="Moneda 14 4" xfId="747" xr:uid="{00000000-0005-0000-0000-0000CE420000}"/>
    <cellStyle name="Moneda 14 4 2" xfId="748" xr:uid="{00000000-0005-0000-0000-0000CF420000}"/>
    <cellStyle name="Moneda 14 4 2 2" xfId="749" xr:uid="{00000000-0005-0000-0000-0000D0420000}"/>
    <cellStyle name="Moneda 14 4 3" xfId="750" xr:uid="{00000000-0005-0000-0000-0000D1420000}"/>
    <cellStyle name="Moneda 14 4 3 2" xfId="751" xr:uid="{00000000-0005-0000-0000-0000D2420000}"/>
    <cellStyle name="Moneda 14 4 4" xfId="752" xr:uid="{00000000-0005-0000-0000-0000D3420000}"/>
    <cellStyle name="Moneda 14 4 4 2" xfId="753" xr:uid="{00000000-0005-0000-0000-0000D4420000}"/>
    <cellStyle name="Moneda 14 4 5" xfId="754" xr:uid="{00000000-0005-0000-0000-0000D5420000}"/>
    <cellStyle name="Moneda 14 5" xfId="755" xr:uid="{00000000-0005-0000-0000-0000D6420000}"/>
    <cellStyle name="Moneda 14 5 2" xfId="756" xr:uid="{00000000-0005-0000-0000-0000D7420000}"/>
    <cellStyle name="Moneda 14 6" xfId="757" xr:uid="{00000000-0005-0000-0000-0000D8420000}"/>
    <cellStyle name="Moneda 14 6 2" xfId="758" xr:uid="{00000000-0005-0000-0000-0000D9420000}"/>
    <cellStyle name="Moneda 14 7" xfId="759" xr:uid="{00000000-0005-0000-0000-0000DA420000}"/>
    <cellStyle name="Moneda 14 7 2" xfId="760" xr:uid="{00000000-0005-0000-0000-0000DB420000}"/>
    <cellStyle name="Moneda 14 8" xfId="761" xr:uid="{00000000-0005-0000-0000-0000DC420000}"/>
    <cellStyle name="Moneda 14 9" xfId="762" xr:uid="{00000000-0005-0000-0000-0000DD420000}"/>
    <cellStyle name="Moneda 15" xfId="763" xr:uid="{00000000-0005-0000-0000-0000DE420000}"/>
    <cellStyle name="Moneda 15 2" xfId="764" xr:uid="{00000000-0005-0000-0000-0000DF420000}"/>
    <cellStyle name="Moneda 15 2 2" xfId="765" xr:uid="{00000000-0005-0000-0000-0000E0420000}"/>
    <cellStyle name="Moneda 15 2 2 2" xfId="766" xr:uid="{00000000-0005-0000-0000-0000E1420000}"/>
    <cellStyle name="Moneda 15 2 2 2 2" xfId="767" xr:uid="{00000000-0005-0000-0000-0000E2420000}"/>
    <cellStyle name="Moneda 15 2 2 2 2 2" xfId="768" xr:uid="{00000000-0005-0000-0000-0000E3420000}"/>
    <cellStyle name="Moneda 15 2 2 2 3" xfId="769" xr:uid="{00000000-0005-0000-0000-0000E4420000}"/>
    <cellStyle name="Moneda 15 2 2 2 3 2" xfId="770" xr:uid="{00000000-0005-0000-0000-0000E5420000}"/>
    <cellStyle name="Moneda 15 2 2 2 4" xfId="771" xr:uid="{00000000-0005-0000-0000-0000E6420000}"/>
    <cellStyle name="Moneda 15 2 2 2 4 2" xfId="772" xr:uid="{00000000-0005-0000-0000-0000E7420000}"/>
    <cellStyle name="Moneda 15 2 2 2 5" xfId="773" xr:uid="{00000000-0005-0000-0000-0000E8420000}"/>
    <cellStyle name="Moneda 15 2 2 3" xfId="774" xr:uid="{00000000-0005-0000-0000-0000E9420000}"/>
    <cellStyle name="Moneda 15 2 2 3 2" xfId="775" xr:uid="{00000000-0005-0000-0000-0000EA420000}"/>
    <cellStyle name="Moneda 15 2 2 4" xfId="776" xr:uid="{00000000-0005-0000-0000-0000EB420000}"/>
    <cellStyle name="Moneda 15 2 2 4 2" xfId="777" xr:uid="{00000000-0005-0000-0000-0000EC420000}"/>
    <cellStyle name="Moneda 15 2 2 5" xfId="778" xr:uid="{00000000-0005-0000-0000-0000ED420000}"/>
    <cellStyle name="Moneda 15 2 2 5 2" xfId="779" xr:uid="{00000000-0005-0000-0000-0000EE420000}"/>
    <cellStyle name="Moneda 15 2 2 6" xfId="780" xr:uid="{00000000-0005-0000-0000-0000EF420000}"/>
    <cellStyle name="Moneda 15 2 3" xfId="781" xr:uid="{00000000-0005-0000-0000-0000F0420000}"/>
    <cellStyle name="Moneda 15 2 3 2" xfId="782" xr:uid="{00000000-0005-0000-0000-0000F1420000}"/>
    <cellStyle name="Moneda 15 2 3 2 2" xfId="783" xr:uid="{00000000-0005-0000-0000-0000F2420000}"/>
    <cellStyle name="Moneda 15 2 3 3" xfId="784" xr:uid="{00000000-0005-0000-0000-0000F3420000}"/>
    <cellStyle name="Moneda 15 2 3 3 2" xfId="785" xr:uid="{00000000-0005-0000-0000-0000F4420000}"/>
    <cellStyle name="Moneda 15 2 3 4" xfId="786" xr:uid="{00000000-0005-0000-0000-0000F5420000}"/>
    <cellStyle name="Moneda 15 2 3 4 2" xfId="787" xr:uid="{00000000-0005-0000-0000-0000F6420000}"/>
    <cellStyle name="Moneda 15 2 3 5" xfId="788" xr:uid="{00000000-0005-0000-0000-0000F7420000}"/>
    <cellStyle name="Moneda 15 2 4" xfId="789" xr:uid="{00000000-0005-0000-0000-0000F8420000}"/>
    <cellStyle name="Moneda 15 2 4 2" xfId="790" xr:uid="{00000000-0005-0000-0000-0000F9420000}"/>
    <cellStyle name="Moneda 15 2 5" xfId="791" xr:uid="{00000000-0005-0000-0000-0000FA420000}"/>
    <cellStyle name="Moneda 15 2 5 2" xfId="792" xr:uid="{00000000-0005-0000-0000-0000FB420000}"/>
    <cellStyle name="Moneda 15 2 6" xfId="793" xr:uid="{00000000-0005-0000-0000-0000FC420000}"/>
    <cellStyle name="Moneda 15 2 6 2" xfId="794" xr:uid="{00000000-0005-0000-0000-0000FD420000}"/>
    <cellStyle name="Moneda 15 2 7" xfId="795" xr:uid="{00000000-0005-0000-0000-0000FE420000}"/>
    <cellStyle name="Moneda 15 2 8" xfId="796" xr:uid="{00000000-0005-0000-0000-0000FF420000}"/>
    <cellStyle name="Moneda 15 3" xfId="797" xr:uid="{00000000-0005-0000-0000-000000430000}"/>
    <cellStyle name="Moneda 15 3 2" xfId="798" xr:uid="{00000000-0005-0000-0000-000001430000}"/>
    <cellStyle name="Moneda 15 3 2 2" xfId="799" xr:uid="{00000000-0005-0000-0000-000002430000}"/>
    <cellStyle name="Moneda 15 3 2 2 2" xfId="800" xr:uid="{00000000-0005-0000-0000-000003430000}"/>
    <cellStyle name="Moneda 15 3 2 3" xfId="801" xr:uid="{00000000-0005-0000-0000-000004430000}"/>
    <cellStyle name="Moneda 15 3 2 3 2" xfId="802" xr:uid="{00000000-0005-0000-0000-000005430000}"/>
    <cellStyle name="Moneda 15 3 2 4" xfId="803" xr:uid="{00000000-0005-0000-0000-000006430000}"/>
    <cellStyle name="Moneda 15 3 2 4 2" xfId="804" xr:uid="{00000000-0005-0000-0000-000007430000}"/>
    <cellStyle name="Moneda 15 3 2 5" xfId="805" xr:uid="{00000000-0005-0000-0000-000008430000}"/>
    <cellStyle name="Moneda 15 3 3" xfId="806" xr:uid="{00000000-0005-0000-0000-000009430000}"/>
    <cellStyle name="Moneda 15 3 3 2" xfId="807" xr:uid="{00000000-0005-0000-0000-00000A430000}"/>
    <cellStyle name="Moneda 15 3 4" xfId="808" xr:uid="{00000000-0005-0000-0000-00000B430000}"/>
    <cellStyle name="Moneda 15 3 4 2" xfId="809" xr:uid="{00000000-0005-0000-0000-00000C430000}"/>
    <cellStyle name="Moneda 15 3 5" xfId="810" xr:uid="{00000000-0005-0000-0000-00000D430000}"/>
    <cellStyle name="Moneda 15 3 5 2" xfId="811" xr:uid="{00000000-0005-0000-0000-00000E430000}"/>
    <cellStyle name="Moneda 15 3 6" xfId="812" xr:uid="{00000000-0005-0000-0000-00000F430000}"/>
    <cellStyle name="Moneda 15 4" xfId="813" xr:uid="{00000000-0005-0000-0000-000010430000}"/>
    <cellStyle name="Moneda 15 4 2" xfId="814" xr:uid="{00000000-0005-0000-0000-000011430000}"/>
    <cellStyle name="Moneda 15 4 2 2" xfId="815" xr:uid="{00000000-0005-0000-0000-000012430000}"/>
    <cellStyle name="Moneda 15 4 3" xfId="816" xr:uid="{00000000-0005-0000-0000-000013430000}"/>
    <cellStyle name="Moneda 15 4 3 2" xfId="817" xr:uid="{00000000-0005-0000-0000-000014430000}"/>
    <cellStyle name="Moneda 15 4 4" xfId="818" xr:uid="{00000000-0005-0000-0000-000015430000}"/>
    <cellStyle name="Moneda 15 4 4 2" xfId="819" xr:uid="{00000000-0005-0000-0000-000016430000}"/>
    <cellStyle name="Moneda 15 4 5" xfId="820" xr:uid="{00000000-0005-0000-0000-000017430000}"/>
    <cellStyle name="Moneda 15 5" xfId="821" xr:uid="{00000000-0005-0000-0000-000018430000}"/>
    <cellStyle name="Moneda 15 5 2" xfId="822" xr:uid="{00000000-0005-0000-0000-000019430000}"/>
    <cellStyle name="Moneda 15 6" xfId="823" xr:uid="{00000000-0005-0000-0000-00001A430000}"/>
    <cellStyle name="Moneda 15 6 2" xfId="824" xr:uid="{00000000-0005-0000-0000-00001B430000}"/>
    <cellStyle name="Moneda 15 7" xfId="825" xr:uid="{00000000-0005-0000-0000-00001C430000}"/>
    <cellStyle name="Moneda 15 7 2" xfId="826" xr:uid="{00000000-0005-0000-0000-00001D430000}"/>
    <cellStyle name="Moneda 15 8" xfId="827" xr:uid="{00000000-0005-0000-0000-00001E430000}"/>
    <cellStyle name="Moneda 15 9" xfId="828" xr:uid="{00000000-0005-0000-0000-00001F430000}"/>
    <cellStyle name="Moneda 16" xfId="829" xr:uid="{00000000-0005-0000-0000-000020430000}"/>
    <cellStyle name="Moneda 16 2" xfId="830" xr:uid="{00000000-0005-0000-0000-000021430000}"/>
    <cellStyle name="Moneda 16 2 2" xfId="831" xr:uid="{00000000-0005-0000-0000-000022430000}"/>
    <cellStyle name="Moneda 16 2 2 2" xfId="832" xr:uid="{00000000-0005-0000-0000-000023430000}"/>
    <cellStyle name="Moneda 16 2 2 2 2" xfId="833" xr:uid="{00000000-0005-0000-0000-000024430000}"/>
    <cellStyle name="Moneda 16 2 2 3" xfId="834" xr:uid="{00000000-0005-0000-0000-000025430000}"/>
    <cellStyle name="Moneda 16 2 2 3 2" xfId="835" xr:uid="{00000000-0005-0000-0000-000026430000}"/>
    <cellStyle name="Moneda 16 2 2 4" xfId="836" xr:uid="{00000000-0005-0000-0000-000027430000}"/>
    <cellStyle name="Moneda 16 2 2 4 2" xfId="837" xr:uid="{00000000-0005-0000-0000-000028430000}"/>
    <cellStyle name="Moneda 16 2 2 5" xfId="838" xr:uid="{00000000-0005-0000-0000-000029430000}"/>
    <cellStyle name="Moneda 16 2 3" xfId="839" xr:uid="{00000000-0005-0000-0000-00002A430000}"/>
    <cellStyle name="Moneda 16 2 3 2" xfId="840" xr:uid="{00000000-0005-0000-0000-00002B430000}"/>
    <cellStyle name="Moneda 16 2 4" xfId="841" xr:uid="{00000000-0005-0000-0000-00002C430000}"/>
    <cellStyle name="Moneda 16 2 4 2" xfId="842" xr:uid="{00000000-0005-0000-0000-00002D430000}"/>
    <cellStyle name="Moneda 16 2 5" xfId="843" xr:uid="{00000000-0005-0000-0000-00002E430000}"/>
    <cellStyle name="Moneda 16 2 5 2" xfId="844" xr:uid="{00000000-0005-0000-0000-00002F430000}"/>
    <cellStyle name="Moneda 16 2 6" xfId="845" xr:uid="{00000000-0005-0000-0000-000030430000}"/>
    <cellStyle name="Moneda 16 2 7" xfId="846" xr:uid="{00000000-0005-0000-0000-000031430000}"/>
    <cellStyle name="Moneda 16 3" xfId="847" xr:uid="{00000000-0005-0000-0000-000032430000}"/>
    <cellStyle name="Moneda 16 3 2" xfId="848" xr:uid="{00000000-0005-0000-0000-000033430000}"/>
    <cellStyle name="Moneda 16 3 2 2" xfId="849" xr:uid="{00000000-0005-0000-0000-000034430000}"/>
    <cellStyle name="Moneda 16 3 3" xfId="850" xr:uid="{00000000-0005-0000-0000-000035430000}"/>
    <cellStyle name="Moneda 16 3 3 2" xfId="851" xr:uid="{00000000-0005-0000-0000-000036430000}"/>
    <cellStyle name="Moneda 16 3 4" xfId="852" xr:uid="{00000000-0005-0000-0000-000037430000}"/>
    <cellStyle name="Moneda 16 3 4 2" xfId="853" xr:uid="{00000000-0005-0000-0000-000038430000}"/>
    <cellStyle name="Moneda 16 3 5" xfId="854" xr:uid="{00000000-0005-0000-0000-000039430000}"/>
    <cellStyle name="Moneda 16 4" xfId="855" xr:uid="{00000000-0005-0000-0000-00003A430000}"/>
    <cellStyle name="Moneda 16 4 2" xfId="856" xr:uid="{00000000-0005-0000-0000-00003B430000}"/>
    <cellStyle name="Moneda 16 5" xfId="857" xr:uid="{00000000-0005-0000-0000-00003C430000}"/>
    <cellStyle name="Moneda 16 5 2" xfId="858" xr:uid="{00000000-0005-0000-0000-00003D430000}"/>
    <cellStyle name="Moneda 16 6" xfId="859" xr:uid="{00000000-0005-0000-0000-00003E430000}"/>
    <cellStyle name="Moneda 16 6 2" xfId="860" xr:uid="{00000000-0005-0000-0000-00003F430000}"/>
    <cellStyle name="Moneda 16 7" xfId="861" xr:uid="{00000000-0005-0000-0000-000040430000}"/>
    <cellStyle name="Moneda 16 8" xfId="862" xr:uid="{00000000-0005-0000-0000-000041430000}"/>
    <cellStyle name="Moneda 17" xfId="863" xr:uid="{00000000-0005-0000-0000-000042430000}"/>
    <cellStyle name="Moneda 17 2" xfId="864" xr:uid="{00000000-0005-0000-0000-000043430000}"/>
    <cellStyle name="Moneda 17 2 2" xfId="865" xr:uid="{00000000-0005-0000-0000-000044430000}"/>
    <cellStyle name="Moneda 17 2 2 2" xfId="866" xr:uid="{00000000-0005-0000-0000-000045430000}"/>
    <cellStyle name="Moneda 17 2 2 2 2" xfId="867" xr:uid="{00000000-0005-0000-0000-000046430000}"/>
    <cellStyle name="Moneda 17 2 2 3" xfId="868" xr:uid="{00000000-0005-0000-0000-000047430000}"/>
    <cellStyle name="Moneda 17 2 2 3 2" xfId="869" xr:uid="{00000000-0005-0000-0000-000048430000}"/>
    <cellStyle name="Moneda 17 2 2 4" xfId="870" xr:uid="{00000000-0005-0000-0000-000049430000}"/>
    <cellStyle name="Moneda 17 2 2 4 2" xfId="871" xr:uid="{00000000-0005-0000-0000-00004A430000}"/>
    <cellStyle name="Moneda 17 2 2 5" xfId="872" xr:uid="{00000000-0005-0000-0000-00004B430000}"/>
    <cellStyle name="Moneda 17 2 3" xfId="873" xr:uid="{00000000-0005-0000-0000-00004C430000}"/>
    <cellStyle name="Moneda 17 2 3 2" xfId="874" xr:uid="{00000000-0005-0000-0000-00004D430000}"/>
    <cellStyle name="Moneda 17 2 4" xfId="875" xr:uid="{00000000-0005-0000-0000-00004E430000}"/>
    <cellStyle name="Moneda 17 2 4 2" xfId="876" xr:uid="{00000000-0005-0000-0000-00004F430000}"/>
    <cellStyle name="Moneda 17 2 5" xfId="877" xr:uid="{00000000-0005-0000-0000-000050430000}"/>
    <cellStyle name="Moneda 17 2 5 2" xfId="878" xr:uid="{00000000-0005-0000-0000-000051430000}"/>
    <cellStyle name="Moneda 17 2 6" xfId="879" xr:uid="{00000000-0005-0000-0000-000052430000}"/>
    <cellStyle name="Moneda 17 2 7" xfId="880" xr:uid="{00000000-0005-0000-0000-000053430000}"/>
    <cellStyle name="Moneda 17 3" xfId="881" xr:uid="{00000000-0005-0000-0000-000054430000}"/>
    <cellStyle name="Moneda 17 3 2" xfId="882" xr:uid="{00000000-0005-0000-0000-000055430000}"/>
    <cellStyle name="Moneda 17 3 2 2" xfId="883" xr:uid="{00000000-0005-0000-0000-000056430000}"/>
    <cellStyle name="Moneda 17 3 3" xfId="884" xr:uid="{00000000-0005-0000-0000-000057430000}"/>
    <cellStyle name="Moneda 17 3 3 2" xfId="885" xr:uid="{00000000-0005-0000-0000-000058430000}"/>
    <cellStyle name="Moneda 17 3 4" xfId="886" xr:uid="{00000000-0005-0000-0000-000059430000}"/>
    <cellStyle name="Moneda 17 3 4 2" xfId="887" xr:uid="{00000000-0005-0000-0000-00005A430000}"/>
    <cellStyle name="Moneda 17 3 5" xfId="888" xr:uid="{00000000-0005-0000-0000-00005B430000}"/>
    <cellStyle name="Moneda 17 4" xfId="889" xr:uid="{00000000-0005-0000-0000-00005C430000}"/>
    <cellStyle name="Moneda 17 4 2" xfId="890" xr:uid="{00000000-0005-0000-0000-00005D430000}"/>
    <cellStyle name="Moneda 17 5" xfId="891" xr:uid="{00000000-0005-0000-0000-00005E430000}"/>
    <cellStyle name="Moneda 17 5 2" xfId="892" xr:uid="{00000000-0005-0000-0000-00005F430000}"/>
    <cellStyle name="Moneda 17 6" xfId="893" xr:uid="{00000000-0005-0000-0000-000060430000}"/>
    <cellStyle name="Moneda 17 6 2" xfId="894" xr:uid="{00000000-0005-0000-0000-000061430000}"/>
    <cellStyle name="Moneda 17 7" xfId="895" xr:uid="{00000000-0005-0000-0000-000062430000}"/>
    <cellStyle name="Moneda 17 8" xfId="896" xr:uid="{00000000-0005-0000-0000-000063430000}"/>
    <cellStyle name="Moneda 18" xfId="897" xr:uid="{00000000-0005-0000-0000-000064430000}"/>
    <cellStyle name="Moneda 18 2" xfId="898" xr:uid="{00000000-0005-0000-0000-000065430000}"/>
    <cellStyle name="Moneda 18 2 2" xfId="899" xr:uid="{00000000-0005-0000-0000-000066430000}"/>
    <cellStyle name="Moneda 18 2 2 2" xfId="900" xr:uid="{00000000-0005-0000-0000-000067430000}"/>
    <cellStyle name="Moneda 18 2 2 2 2" xfId="901" xr:uid="{00000000-0005-0000-0000-000068430000}"/>
    <cellStyle name="Moneda 18 2 2 3" xfId="902" xr:uid="{00000000-0005-0000-0000-000069430000}"/>
    <cellStyle name="Moneda 18 2 2 3 2" xfId="903" xr:uid="{00000000-0005-0000-0000-00006A430000}"/>
    <cellStyle name="Moneda 18 2 2 4" xfId="904" xr:uid="{00000000-0005-0000-0000-00006B430000}"/>
    <cellStyle name="Moneda 18 2 2 4 2" xfId="905" xr:uid="{00000000-0005-0000-0000-00006C430000}"/>
    <cellStyle name="Moneda 18 2 2 5" xfId="906" xr:uid="{00000000-0005-0000-0000-00006D430000}"/>
    <cellStyle name="Moneda 18 2 3" xfId="907" xr:uid="{00000000-0005-0000-0000-00006E430000}"/>
    <cellStyle name="Moneda 18 2 3 2" xfId="908" xr:uid="{00000000-0005-0000-0000-00006F430000}"/>
    <cellStyle name="Moneda 18 2 4" xfId="909" xr:uid="{00000000-0005-0000-0000-000070430000}"/>
    <cellStyle name="Moneda 18 2 4 2" xfId="910" xr:uid="{00000000-0005-0000-0000-000071430000}"/>
    <cellStyle name="Moneda 18 2 5" xfId="911" xr:uid="{00000000-0005-0000-0000-000072430000}"/>
    <cellStyle name="Moneda 18 2 5 2" xfId="912" xr:uid="{00000000-0005-0000-0000-000073430000}"/>
    <cellStyle name="Moneda 18 2 6" xfId="913" xr:uid="{00000000-0005-0000-0000-000074430000}"/>
    <cellStyle name="Moneda 18 2 7" xfId="914" xr:uid="{00000000-0005-0000-0000-000075430000}"/>
    <cellStyle name="Moneda 18 3" xfId="915" xr:uid="{00000000-0005-0000-0000-000076430000}"/>
    <cellStyle name="Moneda 18 3 2" xfId="916" xr:uid="{00000000-0005-0000-0000-000077430000}"/>
    <cellStyle name="Moneda 18 3 2 2" xfId="917" xr:uid="{00000000-0005-0000-0000-000078430000}"/>
    <cellStyle name="Moneda 18 3 3" xfId="918" xr:uid="{00000000-0005-0000-0000-000079430000}"/>
    <cellStyle name="Moneda 18 3 3 2" xfId="919" xr:uid="{00000000-0005-0000-0000-00007A430000}"/>
    <cellStyle name="Moneda 18 3 4" xfId="920" xr:uid="{00000000-0005-0000-0000-00007B430000}"/>
    <cellStyle name="Moneda 18 3 4 2" xfId="921" xr:uid="{00000000-0005-0000-0000-00007C430000}"/>
    <cellStyle name="Moneda 18 3 5" xfId="922" xr:uid="{00000000-0005-0000-0000-00007D430000}"/>
    <cellStyle name="Moneda 18 4" xfId="923" xr:uid="{00000000-0005-0000-0000-00007E430000}"/>
    <cellStyle name="Moneda 18 4 2" xfId="924" xr:uid="{00000000-0005-0000-0000-00007F430000}"/>
    <cellStyle name="Moneda 18 5" xfId="925" xr:uid="{00000000-0005-0000-0000-000080430000}"/>
    <cellStyle name="Moneda 18 5 2" xfId="926" xr:uid="{00000000-0005-0000-0000-000081430000}"/>
    <cellStyle name="Moneda 18 6" xfId="927" xr:uid="{00000000-0005-0000-0000-000082430000}"/>
    <cellStyle name="Moneda 18 6 2" xfId="928" xr:uid="{00000000-0005-0000-0000-000083430000}"/>
    <cellStyle name="Moneda 18 7" xfId="929" xr:uid="{00000000-0005-0000-0000-000084430000}"/>
    <cellStyle name="Moneda 18 8" xfId="930" xr:uid="{00000000-0005-0000-0000-000085430000}"/>
    <cellStyle name="Moneda 19" xfId="931" xr:uid="{00000000-0005-0000-0000-000086430000}"/>
    <cellStyle name="Moneda 19 2" xfId="932" xr:uid="{00000000-0005-0000-0000-000087430000}"/>
    <cellStyle name="Moneda 19 2 2" xfId="933" xr:uid="{00000000-0005-0000-0000-000088430000}"/>
    <cellStyle name="Moneda 19 2 2 2" xfId="934" xr:uid="{00000000-0005-0000-0000-000089430000}"/>
    <cellStyle name="Moneda 19 2 2 2 2" xfId="935" xr:uid="{00000000-0005-0000-0000-00008A430000}"/>
    <cellStyle name="Moneda 19 2 2 3" xfId="936" xr:uid="{00000000-0005-0000-0000-00008B430000}"/>
    <cellStyle name="Moneda 19 2 2 3 2" xfId="937" xr:uid="{00000000-0005-0000-0000-00008C430000}"/>
    <cellStyle name="Moneda 19 2 2 4" xfId="938" xr:uid="{00000000-0005-0000-0000-00008D430000}"/>
    <cellStyle name="Moneda 19 2 2 4 2" xfId="939" xr:uid="{00000000-0005-0000-0000-00008E430000}"/>
    <cellStyle name="Moneda 19 2 2 5" xfId="940" xr:uid="{00000000-0005-0000-0000-00008F430000}"/>
    <cellStyle name="Moneda 19 2 3" xfId="941" xr:uid="{00000000-0005-0000-0000-000090430000}"/>
    <cellStyle name="Moneda 19 2 3 2" xfId="942" xr:uid="{00000000-0005-0000-0000-000091430000}"/>
    <cellStyle name="Moneda 19 2 4" xfId="943" xr:uid="{00000000-0005-0000-0000-000092430000}"/>
    <cellStyle name="Moneda 19 2 4 2" xfId="944" xr:uid="{00000000-0005-0000-0000-000093430000}"/>
    <cellStyle name="Moneda 19 2 5" xfId="945" xr:uid="{00000000-0005-0000-0000-000094430000}"/>
    <cellStyle name="Moneda 19 2 5 2" xfId="946" xr:uid="{00000000-0005-0000-0000-000095430000}"/>
    <cellStyle name="Moneda 19 2 6" xfId="947" xr:uid="{00000000-0005-0000-0000-000096430000}"/>
    <cellStyle name="Moneda 19 2 7" xfId="948" xr:uid="{00000000-0005-0000-0000-000097430000}"/>
    <cellStyle name="Moneda 19 3" xfId="949" xr:uid="{00000000-0005-0000-0000-000098430000}"/>
    <cellStyle name="Moneda 19 3 2" xfId="950" xr:uid="{00000000-0005-0000-0000-000099430000}"/>
    <cellStyle name="Moneda 19 3 2 2" xfId="951" xr:uid="{00000000-0005-0000-0000-00009A430000}"/>
    <cellStyle name="Moneda 19 3 3" xfId="952" xr:uid="{00000000-0005-0000-0000-00009B430000}"/>
    <cellStyle name="Moneda 19 3 3 2" xfId="953" xr:uid="{00000000-0005-0000-0000-00009C430000}"/>
    <cellStyle name="Moneda 19 3 4" xfId="954" xr:uid="{00000000-0005-0000-0000-00009D430000}"/>
    <cellStyle name="Moneda 19 3 4 2" xfId="955" xr:uid="{00000000-0005-0000-0000-00009E430000}"/>
    <cellStyle name="Moneda 19 3 5" xfId="956" xr:uid="{00000000-0005-0000-0000-00009F430000}"/>
    <cellStyle name="Moneda 19 4" xfId="957" xr:uid="{00000000-0005-0000-0000-0000A0430000}"/>
    <cellStyle name="Moneda 19 4 2" xfId="958" xr:uid="{00000000-0005-0000-0000-0000A1430000}"/>
    <cellStyle name="Moneda 19 5" xfId="959" xr:uid="{00000000-0005-0000-0000-0000A2430000}"/>
    <cellStyle name="Moneda 19 5 2" xfId="960" xr:uid="{00000000-0005-0000-0000-0000A3430000}"/>
    <cellStyle name="Moneda 19 6" xfId="961" xr:uid="{00000000-0005-0000-0000-0000A4430000}"/>
    <cellStyle name="Moneda 19 6 2" xfId="962" xr:uid="{00000000-0005-0000-0000-0000A5430000}"/>
    <cellStyle name="Moneda 19 7" xfId="963" xr:uid="{00000000-0005-0000-0000-0000A6430000}"/>
    <cellStyle name="Moneda 19 8" xfId="964" xr:uid="{00000000-0005-0000-0000-0000A7430000}"/>
    <cellStyle name="Moneda 2" xfId="10" xr:uid="{00000000-0005-0000-0000-0000A8430000}"/>
    <cellStyle name="Moneda 2 2" xfId="11" xr:uid="{00000000-0005-0000-0000-0000A9430000}"/>
    <cellStyle name="Moneda 2 2 2" xfId="12" xr:uid="{00000000-0005-0000-0000-0000AA430000}"/>
    <cellStyle name="Moneda 2 2 3" xfId="965" xr:uid="{00000000-0005-0000-0000-0000AB430000}"/>
    <cellStyle name="Moneda 2 2 3 2" xfId="966" xr:uid="{00000000-0005-0000-0000-0000AC430000}"/>
    <cellStyle name="Moneda 2 3" xfId="13" xr:uid="{00000000-0005-0000-0000-0000AD430000}"/>
    <cellStyle name="Moneda 2 3 10" xfId="967" xr:uid="{00000000-0005-0000-0000-0000AE430000}"/>
    <cellStyle name="Moneda 2 3 10 2" xfId="968" xr:uid="{00000000-0005-0000-0000-0000AF430000}"/>
    <cellStyle name="Moneda 2 3 10 2 2" xfId="969" xr:uid="{00000000-0005-0000-0000-0000B0430000}"/>
    <cellStyle name="Moneda 2 3 10 3" xfId="970" xr:uid="{00000000-0005-0000-0000-0000B1430000}"/>
    <cellStyle name="Moneda 2 3 11" xfId="971" xr:uid="{00000000-0005-0000-0000-0000B2430000}"/>
    <cellStyle name="Moneda 2 3 11 2" xfId="972" xr:uid="{00000000-0005-0000-0000-0000B3430000}"/>
    <cellStyle name="Moneda 2 3 11 3" xfId="973" xr:uid="{00000000-0005-0000-0000-0000B4430000}"/>
    <cellStyle name="Moneda 2 3 12" xfId="974" xr:uid="{00000000-0005-0000-0000-0000B5430000}"/>
    <cellStyle name="Moneda 2 3 2" xfId="975" xr:uid="{00000000-0005-0000-0000-0000B6430000}"/>
    <cellStyle name="Moneda 2 3 2 10" xfId="976" xr:uid="{00000000-0005-0000-0000-0000B7430000}"/>
    <cellStyle name="Moneda 2 3 2 11" xfId="977" xr:uid="{00000000-0005-0000-0000-0000B8430000}"/>
    <cellStyle name="Moneda 2 3 2 2" xfId="978" xr:uid="{00000000-0005-0000-0000-0000B9430000}"/>
    <cellStyle name="Moneda 2 3 2 2 2" xfId="979" xr:uid="{00000000-0005-0000-0000-0000BA430000}"/>
    <cellStyle name="Moneda 2 3 2 2 2 2" xfId="980" xr:uid="{00000000-0005-0000-0000-0000BB430000}"/>
    <cellStyle name="Moneda 2 3 2 2 2 2 2" xfId="981" xr:uid="{00000000-0005-0000-0000-0000BC430000}"/>
    <cellStyle name="Moneda 2 3 2 2 2 2 2 2" xfId="982" xr:uid="{00000000-0005-0000-0000-0000BD430000}"/>
    <cellStyle name="Moneda 2 3 2 2 2 2 2 2 2" xfId="983" xr:uid="{00000000-0005-0000-0000-0000BE430000}"/>
    <cellStyle name="Moneda 2 3 2 2 2 2 2 3" xfId="984" xr:uid="{00000000-0005-0000-0000-0000BF430000}"/>
    <cellStyle name="Moneda 2 3 2 2 2 2 3" xfId="985" xr:uid="{00000000-0005-0000-0000-0000C0430000}"/>
    <cellStyle name="Moneda 2 3 2 2 2 2 3 2" xfId="986" xr:uid="{00000000-0005-0000-0000-0000C1430000}"/>
    <cellStyle name="Moneda 2 3 2 2 2 2 3 3" xfId="987" xr:uid="{00000000-0005-0000-0000-0000C2430000}"/>
    <cellStyle name="Moneda 2 3 2 2 2 2 4" xfId="988" xr:uid="{00000000-0005-0000-0000-0000C3430000}"/>
    <cellStyle name="Moneda 2 3 2 2 2 2 4 2" xfId="989" xr:uid="{00000000-0005-0000-0000-0000C4430000}"/>
    <cellStyle name="Moneda 2 3 2 2 2 2 5" xfId="990" xr:uid="{00000000-0005-0000-0000-0000C5430000}"/>
    <cellStyle name="Moneda 2 3 2 2 2 2 6" xfId="991" xr:uid="{00000000-0005-0000-0000-0000C6430000}"/>
    <cellStyle name="Moneda 2 3 2 2 2 3" xfId="992" xr:uid="{00000000-0005-0000-0000-0000C7430000}"/>
    <cellStyle name="Moneda 2 3 2 2 2 3 2" xfId="993" xr:uid="{00000000-0005-0000-0000-0000C8430000}"/>
    <cellStyle name="Moneda 2 3 2 2 2 3 2 2" xfId="994" xr:uid="{00000000-0005-0000-0000-0000C9430000}"/>
    <cellStyle name="Moneda 2 3 2 2 2 3 3" xfId="995" xr:uid="{00000000-0005-0000-0000-0000CA430000}"/>
    <cellStyle name="Moneda 2 3 2 2 2 4" xfId="996" xr:uid="{00000000-0005-0000-0000-0000CB430000}"/>
    <cellStyle name="Moneda 2 3 2 2 2 4 2" xfId="997" xr:uid="{00000000-0005-0000-0000-0000CC430000}"/>
    <cellStyle name="Moneda 2 3 2 2 2 4 3" xfId="998" xr:uid="{00000000-0005-0000-0000-0000CD430000}"/>
    <cellStyle name="Moneda 2 3 2 2 2 5" xfId="999" xr:uid="{00000000-0005-0000-0000-0000CE430000}"/>
    <cellStyle name="Moneda 2 3 2 2 2 5 2" xfId="1000" xr:uid="{00000000-0005-0000-0000-0000CF430000}"/>
    <cellStyle name="Moneda 2 3 2 2 2 6" xfId="1001" xr:uid="{00000000-0005-0000-0000-0000D0430000}"/>
    <cellStyle name="Moneda 2 3 2 2 2 7" xfId="1002" xr:uid="{00000000-0005-0000-0000-0000D1430000}"/>
    <cellStyle name="Moneda 2 3 2 2 3" xfId="1003" xr:uid="{00000000-0005-0000-0000-0000D2430000}"/>
    <cellStyle name="Moneda 2 3 2 2 3 2" xfId="1004" xr:uid="{00000000-0005-0000-0000-0000D3430000}"/>
    <cellStyle name="Moneda 2 3 2 2 3 2 2" xfId="1005" xr:uid="{00000000-0005-0000-0000-0000D4430000}"/>
    <cellStyle name="Moneda 2 3 2 2 3 2 2 2" xfId="1006" xr:uid="{00000000-0005-0000-0000-0000D5430000}"/>
    <cellStyle name="Moneda 2 3 2 2 3 2 2 3" xfId="1007" xr:uid="{00000000-0005-0000-0000-0000D6430000}"/>
    <cellStyle name="Moneda 2 3 2 2 3 2 3" xfId="1008" xr:uid="{00000000-0005-0000-0000-0000D7430000}"/>
    <cellStyle name="Moneda 2 3 2 2 3 2 4" xfId="1009" xr:uid="{00000000-0005-0000-0000-0000D8430000}"/>
    <cellStyle name="Moneda 2 3 2 2 3 3" xfId="1010" xr:uid="{00000000-0005-0000-0000-0000D9430000}"/>
    <cellStyle name="Moneda 2 3 2 2 3 3 2" xfId="1011" xr:uid="{00000000-0005-0000-0000-0000DA430000}"/>
    <cellStyle name="Moneda 2 3 2 2 3 3 2 2" xfId="1012" xr:uid="{00000000-0005-0000-0000-0000DB430000}"/>
    <cellStyle name="Moneda 2 3 2 2 3 3 3" xfId="1013" xr:uid="{00000000-0005-0000-0000-0000DC430000}"/>
    <cellStyle name="Moneda 2 3 2 2 3 4" xfId="1014" xr:uid="{00000000-0005-0000-0000-0000DD430000}"/>
    <cellStyle name="Moneda 2 3 2 2 3 4 2" xfId="1015" xr:uid="{00000000-0005-0000-0000-0000DE430000}"/>
    <cellStyle name="Moneda 2 3 2 2 3 4 3" xfId="1016" xr:uid="{00000000-0005-0000-0000-0000DF430000}"/>
    <cellStyle name="Moneda 2 3 2 2 3 5" xfId="1017" xr:uid="{00000000-0005-0000-0000-0000E0430000}"/>
    <cellStyle name="Moneda 2 3 2 2 3 6" xfId="1018" xr:uid="{00000000-0005-0000-0000-0000E1430000}"/>
    <cellStyle name="Moneda 2 3 2 2 4" xfId="1019" xr:uid="{00000000-0005-0000-0000-0000E2430000}"/>
    <cellStyle name="Moneda 2 3 2 2 4 2" xfId="1020" xr:uid="{00000000-0005-0000-0000-0000E3430000}"/>
    <cellStyle name="Moneda 2 3 2 2 4 2 2" xfId="1021" xr:uid="{00000000-0005-0000-0000-0000E4430000}"/>
    <cellStyle name="Moneda 2 3 2 2 4 2 2 2" xfId="1022" xr:uid="{00000000-0005-0000-0000-0000E5430000}"/>
    <cellStyle name="Moneda 2 3 2 2 4 2 3" xfId="1023" xr:uid="{00000000-0005-0000-0000-0000E6430000}"/>
    <cellStyle name="Moneda 2 3 2 2 4 2 4" xfId="1024" xr:uid="{00000000-0005-0000-0000-0000E7430000}"/>
    <cellStyle name="Moneda 2 3 2 2 4 3" xfId="1025" xr:uid="{00000000-0005-0000-0000-0000E8430000}"/>
    <cellStyle name="Moneda 2 3 2 2 4 3 2" xfId="1026" xr:uid="{00000000-0005-0000-0000-0000E9430000}"/>
    <cellStyle name="Moneda 2 3 2 2 4 4" xfId="1027" xr:uid="{00000000-0005-0000-0000-0000EA430000}"/>
    <cellStyle name="Moneda 2 3 2 2 4 5" xfId="1028" xr:uid="{00000000-0005-0000-0000-0000EB430000}"/>
    <cellStyle name="Moneda 2 3 2 2 5" xfId="1029" xr:uid="{00000000-0005-0000-0000-0000EC430000}"/>
    <cellStyle name="Moneda 2 3 2 2 5 2" xfId="1030" xr:uid="{00000000-0005-0000-0000-0000ED430000}"/>
    <cellStyle name="Moneda 2 3 2 2 5 2 2" xfId="1031" xr:uid="{00000000-0005-0000-0000-0000EE430000}"/>
    <cellStyle name="Moneda 2 3 2 2 5 2 3" xfId="1032" xr:uid="{00000000-0005-0000-0000-0000EF430000}"/>
    <cellStyle name="Moneda 2 3 2 2 5 3" xfId="1033" xr:uid="{00000000-0005-0000-0000-0000F0430000}"/>
    <cellStyle name="Moneda 2 3 2 2 5 4" xfId="1034" xr:uid="{00000000-0005-0000-0000-0000F1430000}"/>
    <cellStyle name="Moneda 2 3 2 2 6" xfId="1035" xr:uid="{00000000-0005-0000-0000-0000F2430000}"/>
    <cellStyle name="Moneda 2 3 2 2 6 2" xfId="1036" xr:uid="{00000000-0005-0000-0000-0000F3430000}"/>
    <cellStyle name="Moneda 2 3 2 2 6 2 2" xfId="1037" xr:uid="{00000000-0005-0000-0000-0000F4430000}"/>
    <cellStyle name="Moneda 2 3 2 2 6 3" xfId="1038" xr:uid="{00000000-0005-0000-0000-0000F5430000}"/>
    <cellStyle name="Moneda 2 3 2 2 7" xfId="1039" xr:uid="{00000000-0005-0000-0000-0000F6430000}"/>
    <cellStyle name="Moneda 2 3 2 2 7 2" xfId="1040" xr:uid="{00000000-0005-0000-0000-0000F7430000}"/>
    <cellStyle name="Moneda 2 3 2 2 8" xfId="1041" xr:uid="{00000000-0005-0000-0000-0000F8430000}"/>
    <cellStyle name="Moneda 2 3 2 3" xfId="1042" xr:uid="{00000000-0005-0000-0000-0000F9430000}"/>
    <cellStyle name="Moneda 2 3 2 3 2" xfId="1043" xr:uid="{00000000-0005-0000-0000-0000FA430000}"/>
    <cellStyle name="Moneda 2 3 2 3 2 2" xfId="1044" xr:uid="{00000000-0005-0000-0000-0000FB430000}"/>
    <cellStyle name="Moneda 2 3 2 3 2 2 2" xfId="1045" xr:uid="{00000000-0005-0000-0000-0000FC430000}"/>
    <cellStyle name="Moneda 2 3 2 3 2 2 2 2" xfId="1046" xr:uid="{00000000-0005-0000-0000-0000FD430000}"/>
    <cellStyle name="Moneda 2 3 2 3 2 2 2 3" xfId="1047" xr:uid="{00000000-0005-0000-0000-0000FE430000}"/>
    <cellStyle name="Moneda 2 3 2 3 2 2 3" xfId="1048" xr:uid="{00000000-0005-0000-0000-0000FF430000}"/>
    <cellStyle name="Moneda 2 3 2 3 2 2 3 2" xfId="1049" xr:uid="{00000000-0005-0000-0000-000000440000}"/>
    <cellStyle name="Moneda 2 3 2 3 2 2 4" xfId="1050" xr:uid="{00000000-0005-0000-0000-000001440000}"/>
    <cellStyle name="Moneda 2 3 2 3 2 2 4 2" xfId="1051" xr:uid="{00000000-0005-0000-0000-000002440000}"/>
    <cellStyle name="Moneda 2 3 2 3 2 2 5" xfId="1052" xr:uid="{00000000-0005-0000-0000-000003440000}"/>
    <cellStyle name="Moneda 2 3 2 3 2 2 6" xfId="1053" xr:uid="{00000000-0005-0000-0000-000004440000}"/>
    <cellStyle name="Moneda 2 3 2 3 2 3" xfId="1054" xr:uid="{00000000-0005-0000-0000-000005440000}"/>
    <cellStyle name="Moneda 2 3 2 3 2 3 2" xfId="1055" xr:uid="{00000000-0005-0000-0000-000006440000}"/>
    <cellStyle name="Moneda 2 3 2 3 2 3 3" xfId="1056" xr:uid="{00000000-0005-0000-0000-000007440000}"/>
    <cellStyle name="Moneda 2 3 2 3 2 4" xfId="1057" xr:uid="{00000000-0005-0000-0000-000008440000}"/>
    <cellStyle name="Moneda 2 3 2 3 2 4 2" xfId="1058" xr:uid="{00000000-0005-0000-0000-000009440000}"/>
    <cellStyle name="Moneda 2 3 2 3 2 5" xfId="1059" xr:uid="{00000000-0005-0000-0000-00000A440000}"/>
    <cellStyle name="Moneda 2 3 2 3 2 5 2" xfId="1060" xr:uid="{00000000-0005-0000-0000-00000B440000}"/>
    <cellStyle name="Moneda 2 3 2 3 2 6" xfId="1061" xr:uid="{00000000-0005-0000-0000-00000C440000}"/>
    <cellStyle name="Moneda 2 3 2 3 2 7" xfId="1062" xr:uid="{00000000-0005-0000-0000-00000D440000}"/>
    <cellStyle name="Moneda 2 3 2 3 3" xfId="1063" xr:uid="{00000000-0005-0000-0000-00000E440000}"/>
    <cellStyle name="Moneda 2 3 2 3 3 2" xfId="1064" xr:uid="{00000000-0005-0000-0000-00000F440000}"/>
    <cellStyle name="Moneda 2 3 2 3 3 2 2" xfId="1065" xr:uid="{00000000-0005-0000-0000-000010440000}"/>
    <cellStyle name="Moneda 2 3 2 3 3 2 3" xfId="1066" xr:uid="{00000000-0005-0000-0000-000011440000}"/>
    <cellStyle name="Moneda 2 3 2 3 3 3" xfId="1067" xr:uid="{00000000-0005-0000-0000-000012440000}"/>
    <cellStyle name="Moneda 2 3 2 3 3 3 2" xfId="1068" xr:uid="{00000000-0005-0000-0000-000013440000}"/>
    <cellStyle name="Moneda 2 3 2 3 3 4" xfId="1069" xr:uid="{00000000-0005-0000-0000-000014440000}"/>
    <cellStyle name="Moneda 2 3 2 3 3 4 2" xfId="1070" xr:uid="{00000000-0005-0000-0000-000015440000}"/>
    <cellStyle name="Moneda 2 3 2 3 3 5" xfId="1071" xr:uid="{00000000-0005-0000-0000-000016440000}"/>
    <cellStyle name="Moneda 2 3 2 3 3 6" xfId="1072" xr:uid="{00000000-0005-0000-0000-000017440000}"/>
    <cellStyle name="Moneda 2 3 2 3 4" xfId="1073" xr:uid="{00000000-0005-0000-0000-000018440000}"/>
    <cellStyle name="Moneda 2 3 2 3 4 2" xfId="1074" xr:uid="{00000000-0005-0000-0000-000019440000}"/>
    <cellStyle name="Moneda 2 3 2 3 4 3" xfId="1075" xr:uid="{00000000-0005-0000-0000-00001A440000}"/>
    <cellStyle name="Moneda 2 3 2 3 5" xfId="1076" xr:uid="{00000000-0005-0000-0000-00001B440000}"/>
    <cellStyle name="Moneda 2 3 2 3 5 2" xfId="1077" xr:uid="{00000000-0005-0000-0000-00001C440000}"/>
    <cellStyle name="Moneda 2 3 2 3 6" xfId="1078" xr:uid="{00000000-0005-0000-0000-00001D440000}"/>
    <cellStyle name="Moneda 2 3 2 3 6 2" xfId="1079" xr:uid="{00000000-0005-0000-0000-00001E440000}"/>
    <cellStyle name="Moneda 2 3 2 3 7" xfId="1080" xr:uid="{00000000-0005-0000-0000-00001F440000}"/>
    <cellStyle name="Moneda 2 3 2 3 8" xfId="1081" xr:uid="{00000000-0005-0000-0000-000020440000}"/>
    <cellStyle name="Moneda 2 3 2 4" xfId="1082" xr:uid="{00000000-0005-0000-0000-000021440000}"/>
    <cellStyle name="Moneda 2 3 2 4 2" xfId="1083" xr:uid="{00000000-0005-0000-0000-000022440000}"/>
    <cellStyle name="Moneda 2 3 2 4 2 2" xfId="1084" xr:uid="{00000000-0005-0000-0000-000023440000}"/>
    <cellStyle name="Moneda 2 3 2 4 2 2 2" xfId="1085" xr:uid="{00000000-0005-0000-0000-000024440000}"/>
    <cellStyle name="Moneda 2 3 2 4 2 2 2 2" xfId="1086" xr:uid="{00000000-0005-0000-0000-000025440000}"/>
    <cellStyle name="Moneda 2 3 2 4 2 2 2 3" xfId="1087" xr:uid="{00000000-0005-0000-0000-000026440000}"/>
    <cellStyle name="Moneda 2 3 2 4 2 2 3" xfId="1088" xr:uid="{00000000-0005-0000-0000-000027440000}"/>
    <cellStyle name="Moneda 2 3 2 4 2 2 3 2" xfId="1089" xr:uid="{00000000-0005-0000-0000-000028440000}"/>
    <cellStyle name="Moneda 2 3 2 4 2 2 4" xfId="1090" xr:uid="{00000000-0005-0000-0000-000029440000}"/>
    <cellStyle name="Moneda 2 3 2 4 2 2 4 2" xfId="1091" xr:uid="{00000000-0005-0000-0000-00002A440000}"/>
    <cellStyle name="Moneda 2 3 2 4 2 2 5" xfId="1092" xr:uid="{00000000-0005-0000-0000-00002B440000}"/>
    <cellStyle name="Moneda 2 3 2 4 2 2 6" xfId="1093" xr:uid="{00000000-0005-0000-0000-00002C440000}"/>
    <cellStyle name="Moneda 2 3 2 4 2 3" xfId="1094" xr:uid="{00000000-0005-0000-0000-00002D440000}"/>
    <cellStyle name="Moneda 2 3 2 4 2 3 2" xfId="1095" xr:uid="{00000000-0005-0000-0000-00002E440000}"/>
    <cellStyle name="Moneda 2 3 2 4 2 3 3" xfId="1096" xr:uid="{00000000-0005-0000-0000-00002F440000}"/>
    <cellStyle name="Moneda 2 3 2 4 2 4" xfId="1097" xr:uid="{00000000-0005-0000-0000-000030440000}"/>
    <cellStyle name="Moneda 2 3 2 4 2 4 2" xfId="1098" xr:uid="{00000000-0005-0000-0000-000031440000}"/>
    <cellStyle name="Moneda 2 3 2 4 2 5" xfId="1099" xr:uid="{00000000-0005-0000-0000-000032440000}"/>
    <cellStyle name="Moneda 2 3 2 4 2 5 2" xfId="1100" xr:uid="{00000000-0005-0000-0000-000033440000}"/>
    <cellStyle name="Moneda 2 3 2 4 2 6" xfId="1101" xr:uid="{00000000-0005-0000-0000-000034440000}"/>
    <cellStyle name="Moneda 2 3 2 4 2 7" xfId="1102" xr:uid="{00000000-0005-0000-0000-000035440000}"/>
    <cellStyle name="Moneda 2 3 2 4 3" xfId="1103" xr:uid="{00000000-0005-0000-0000-000036440000}"/>
    <cellStyle name="Moneda 2 3 2 4 3 2" xfId="1104" xr:uid="{00000000-0005-0000-0000-000037440000}"/>
    <cellStyle name="Moneda 2 3 2 4 3 2 2" xfId="1105" xr:uid="{00000000-0005-0000-0000-000038440000}"/>
    <cellStyle name="Moneda 2 3 2 4 3 2 3" xfId="1106" xr:uid="{00000000-0005-0000-0000-000039440000}"/>
    <cellStyle name="Moneda 2 3 2 4 3 3" xfId="1107" xr:uid="{00000000-0005-0000-0000-00003A440000}"/>
    <cellStyle name="Moneda 2 3 2 4 3 3 2" xfId="1108" xr:uid="{00000000-0005-0000-0000-00003B440000}"/>
    <cellStyle name="Moneda 2 3 2 4 3 4" xfId="1109" xr:uid="{00000000-0005-0000-0000-00003C440000}"/>
    <cellStyle name="Moneda 2 3 2 4 3 4 2" xfId="1110" xr:uid="{00000000-0005-0000-0000-00003D440000}"/>
    <cellStyle name="Moneda 2 3 2 4 3 5" xfId="1111" xr:uid="{00000000-0005-0000-0000-00003E440000}"/>
    <cellStyle name="Moneda 2 3 2 4 3 6" xfId="1112" xr:uid="{00000000-0005-0000-0000-00003F440000}"/>
    <cellStyle name="Moneda 2 3 2 4 4" xfId="1113" xr:uid="{00000000-0005-0000-0000-000040440000}"/>
    <cellStyle name="Moneda 2 3 2 4 4 2" xfId="1114" xr:uid="{00000000-0005-0000-0000-000041440000}"/>
    <cellStyle name="Moneda 2 3 2 4 4 3" xfId="1115" xr:uid="{00000000-0005-0000-0000-000042440000}"/>
    <cellStyle name="Moneda 2 3 2 4 5" xfId="1116" xr:uid="{00000000-0005-0000-0000-000043440000}"/>
    <cellStyle name="Moneda 2 3 2 4 5 2" xfId="1117" xr:uid="{00000000-0005-0000-0000-000044440000}"/>
    <cellStyle name="Moneda 2 3 2 4 6" xfId="1118" xr:uid="{00000000-0005-0000-0000-000045440000}"/>
    <cellStyle name="Moneda 2 3 2 4 6 2" xfId="1119" xr:uid="{00000000-0005-0000-0000-000046440000}"/>
    <cellStyle name="Moneda 2 3 2 4 7" xfId="1120" xr:uid="{00000000-0005-0000-0000-000047440000}"/>
    <cellStyle name="Moneda 2 3 2 4 8" xfId="1121" xr:uid="{00000000-0005-0000-0000-000048440000}"/>
    <cellStyle name="Moneda 2 3 2 5" xfId="1122" xr:uid="{00000000-0005-0000-0000-000049440000}"/>
    <cellStyle name="Moneda 2 3 2 5 2" xfId="1123" xr:uid="{00000000-0005-0000-0000-00004A440000}"/>
    <cellStyle name="Moneda 2 3 2 5 2 2" xfId="1124" xr:uid="{00000000-0005-0000-0000-00004B440000}"/>
    <cellStyle name="Moneda 2 3 2 5 2 2 2" xfId="1125" xr:uid="{00000000-0005-0000-0000-00004C440000}"/>
    <cellStyle name="Moneda 2 3 2 5 2 2 2 2" xfId="1126" xr:uid="{00000000-0005-0000-0000-00004D440000}"/>
    <cellStyle name="Moneda 2 3 2 5 2 2 3" xfId="1127" xr:uid="{00000000-0005-0000-0000-00004E440000}"/>
    <cellStyle name="Moneda 2 3 2 5 2 3" xfId="1128" xr:uid="{00000000-0005-0000-0000-00004F440000}"/>
    <cellStyle name="Moneda 2 3 2 5 2 3 2" xfId="1129" xr:uid="{00000000-0005-0000-0000-000050440000}"/>
    <cellStyle name="Moneda 2 3 2 5 2 3 3" xfId="1130" xr:uid="{00000000-0005-0000-0000-000051440000}"/>
    <cellStyle name="Moneda 2 3 2 5 2 4" xfId="1131" xr:uid="{00000000-0005-0000-0000-000052440000}"/>
    <cellStyle name="Moneda 2 3 2 5 2 4 2" xfId="1132" xr:uid="{00000000-0005-0000-0000-000053440000}"/>
    <cellStyle name="Moneda 2 3 2 5 2 5" xfId="1133" xr:uid="{00000000-0005-0000-0000-000054440000}"/>
    <cellStyle name="Moneda 2 3 2 5 2 6" xfId="1134" xr:uid="{00000000-0005-0000-0000-000055440000}"/>
    <cellStyle name="Moneda 2 3 2 5 3" xfId="1135" xr:uid="{00000000-0005-0000-0000-000056440000}"/>
    <cellStyle name="Moneda 2 3 2 5 3 2" xfId="1136" xr:uid="{00000000-0005-0000-0000-000057440000}"/>
    <cellStyle name="Moneda 2 3 2 5 3 2 2" xfId="1137" xr:uid="{00000000-0005-0000-0000-000058440000}"/>
    <cellStyle name="Moneda 2 3 2 5 3 3" xfId="1138" xr:uid="{00000000-0005-0000-0000-000059440000}"/>
    <cellStyle name="Moneda 2 3 2 5 4" xfId="1139" xr:uid="{00000000-0005-0000-0000-00005A440000}"/>
    <cellStyle name="Moneda 2 3 2 5 4 2" xfId="1140" xr:uid="{00000000-0005-0000-0000-00005B440000}"/>
    <cellStyle name="Moneda 2 3 2 5 4 3" xfId="1141" xr:uid="{00000000-0005-0000-0000-00005C440000}"/>
    <cellStyle name="Moneda 2 3 2 5 5" xfId="1142" xr:uid="{00000000-0005-0000-0000-00005D440000}"/>
    <cellStyle name="Moneda 2 3 2 5 5 2" xfId="1143" xr:uid="{00000000-0005-0000-0000-00005E440000}"/>
    <cellStyle name="Moneda 2 3 2 5 6" xfId="1144" xr:uid="{00000000-0005-0000-0000-00005F440000}"/>
    <cellStyle name="Moneda 2 3 2 5 7" xfId="1145" xr:uid="{00000000-0005-0000-0000-000060440000}"/>
    <cellStyle name="Moneda 2 3 2 6" xfId="1146" xr:uid="{00000000-0005-0000-0000-000061440000}"/>
    <cellStyle name="Moneda 2 3 2 6 2" xfId="1147" xr:uid="{00000000-0005-0000-0000-000062440000}"/>
    <cellStyle name="Moneda 2 3 2 6 2 2" xfId="1148" xr:uid="{00000000-0005-0000-0000-000063440000}"/>
    <cellStyle name="Moneda 2 3 2 6 2 2 2" xfId="1149" xr:uid="{00000000-0005-0000-0000-000064440000}"/>
    <cellStyle name="Moneda 2 3 2 6 2 3" xfId="1150" xr:uid="{00000000-0005-0000-0000-000065440000}"/>
    <cellStyle name="Moneda 2 3 2 6 3" xfId="1151" xr:uid="{00000000-0005-0000-0000-000066440000}"/>
    <cellStyle name="Moneda 2 3 2 6 3 2" xfId="1152" xr:uid="{00000000-0005-0000-0000-000067440000}"/>
    <cellStyle name="Moneda 2 3 2 6 3 3" xfId="1153" xr:uid="{00000000-0005-0000-0000-000068440000}"/>
    <cellStyle name="Moneda 2 3 2 6 4" xfId="1154" xr:uid="{00000000-0005-0000-0000-000069440000}"/>
    <cellStyle name="Moneda 2 3 2 6 4 2" xfId="1155" xr:uid="{00000000-0005-0000-0000-00006A440000}"/>
    <cellStyle name="Moneda 2 3 2 6 5" xfId="1156" xr:uid="{00000000-0005-0000-0000-00006B440000}"/>
    <cellStyle name="Moneda 2 3 2 6 6" xfId="1157" xr:uid="{00000000-0005-0000-0000-00006C440000}"/>
    <cellStyle name="Moneda 2 3 2 7" xfId="1158" xr:uid="{00000000-0005-0000-0000-00006D440000}"/>
    <cellStyle name="Moneda 2 3 2 7 2" xfId="1159" xr:uid="{00000000-0005-0000-0000-00006E440000}"/>
    <cellStyle name="Moneda 2 3 2 7 2 2" xfId="1160" xr:uid="{00000000-0005-0000-0000-00006F440000}"/>
    <cellStyle name="Moneda 2 3 2 7 3" xfId="1161" xr:uid="{00000000-0005-0000-0000-000070440000}"/>
    <cellStyle name="Moneda 2 3 2 8" xfId="1162" xr:uid="{00000000-0005-0000-0000-000071440000}"/>
    <cellStyle name="Moneda 2 3 2 8 2" xfId="1163" xr:uid="{00000000-0005-0000-0000-000072440000}"/>
    <cellStyle name="Moneda 2 3 2 8 3" xfId="1164" xr:uid="{00000000-0005-0000-0000-000073440000}"/>
    <cellStyle name="Moneda 2 3 2 9" xfId="1165" xr:uid="{00000000-0005-0000-0000-000074440000}"/>
    <cellStyle name="Moneda 2 3 2 9 2" xfId="1166" xr:uid="{00000000-0005-0000-0000-000075440000}"/>
    <cellStyle name="Moneda 2 3 3" xfId="1167" xr:uid="{00000000-0005-0000-0000-000076440000}"/>
    <cellStyle name="Moneda 2 3 3 2" xfId="1168" xr:uid="{00000000-0005-0000-0000-000077440000}"/>
    <cellStyle name="Moneda 2 3 3 2 2" xfId="1169" xr:uid="{00000000-0005-0000-0000-000078440000}"/>
    <cellStyle name="Moneda 2 3 3 2 2 2" xfId="1170" xr:uid="{00000000-0005-0000-0000-000079440000}"/>
    <cellStyle name="Moneda 2 3 3 2 2 2 2" xfId="1171" xr:uid="{00000000-0005-0000-0000-00007A440000}"/>
    <cellStyle name="Moneda 2 3 3 2 2 2 2 2" xfId="1172" xr:uid="{00000000-0005-0000-0000-00007B440000}"/>
    <cellStyle name="Moneda 2 3 3 2 2 2 3" xfId="1173" xr:uid="{00000000-0005-0000-0000-00007C440000}"/>
    <cellStyle name="Moneda 2 3 3 2 2 3" xfId="1174" xr:uid="{00000000-0005-0000-0000-00007D440000}"/>
    <cellStyle name="Moneda 2 3 3 2 2 3 2" xfId="1175" xr:uid="{00000000-0005-0000-0000-00007E440000}"/>
    <cellStyle name="Moneda 2 3 3 2 2 3 3" xfId="1176" xr:uid="{00000000-0005-0000-0000-00007F440000}"/>
    <cellStyle name="Moneda 2 3 3 2 2 4" xfId="1177" xr:uid="{00000000-0005-0000-0000-000080440000}"/>
    <cellStyle name="Moneda 2 3 3 2 2 4 2" xfId="1178" xr:uid="{00000000-0005-0000-0000-000081440000}"/>
    <cellStyle name="Moneda 2 3 3 2 2 5" xfId="1179" xr:uid="{00000000-0005-0000-0000-000082440000}"/>
    <cellStyle name="Moneda 2 3 3 2 2 6" xfId="1180" xr:uid="{00000000-0005-0000-0000-000083440000}"/>
    <cellStyle name="Moneda 2 3 3 2 3" xfId="1181" xr:uid="{00000000-0005-0000-0000-000084440000}"/>
    <cellStyle name="Moneda 2 3 3 2 3 2" xfId="1182" xr:uid="{00000000-0005-0000-0000-000085440000}"/>
    <cellStyle name="Moneda 2 3 3 2 3 2 2" xfId="1183" xr:uid="{00000000-0005-0000-0000-000086440000}"/>
    <cellStyle name="Moneda 2 3 3 2 3 3" xfId="1184" xr:uid="{00000000-0005-0000-0000-000087440000}"/>
    <cellStyle name="Moneda 2 3 3 2 4" xfId="1185" xr:uid="{00000000-0005-0000-0000-000088440000}"/>
    <cellStyle name="Moneda 2 3 3 2 4 2" xfId="1186" xr:uid="{00000000-0005-0000-0000-000089440000}"/>
    <cellStyle name="Moneda 2 3 3 2 4 3" xfId="1187" xr:uid="{00000000-0005-0000-0000-00008A440000}"/>
    <cellStyle name="Moneda 2 3 3 2 5" xfId="1188" xr:uid="{00000000-0005-0000-0000-00008B440000}"/>
    <cellStyle name="Moneda 2 3 3 2 5 2" xfId="1189" xr:uid="{00000000-0005-0000-0000-00008C440000}"/>
    <cellStyle name="Moneda 2 3 3 2 6" xfId="1190" xr:uid="{00000000-0005-0000-0000-00008D440000}"/>
    <cellStyle name="Moneda 2 3 3 2 7" xfId="1191" xr:uid="{00000000-0005-0000-0000-00008E440000}"/>
    <cellStyle name="Moneda 2 3 3 3" xfId="1192" xr:uid="{00000000-0005-0000-0000-00008F440000}"/>
    <cellStyle name="Moneda 2 3 3 3 2" xfId="1193" xr:uid="{00000000-0005-0000-0000-000090440000}"/>
    <cellStyle name="Moneda 2 3 3 3 2 2" xfId="1194" xr:uid="{00000000-0005-0000-0000-000091440000}"/>
    <cellStyle name="Moneda 2 3 3 3 2 2 2" xfId="1195" xr:uid="{00000000-0005-0000-0000-000092440000}"/>
    <cellStyle name="Moneda 2 3 3 3 2 2 3" xfId="1196" xr:uid="{00000000-0005-0000-0000-000093440000}"/>
    <cellStyle name="Moneda 2 3 3 3 2 3" xfId="1197" xr:uid="{00000000-0005-0000-0000-000094440000}"/>
    <cellStyle name="Moneda 2 3 3 3 2 4" xfId="1198" xr:uid="{00000000-0005-0000-0000-000095440000}"/>
    <cellStyle name="Moneda 2 3 3 3 3" xfId="1199" xr:uid="{00000000-0005-0000-0000-000096440000}"/>
    <cellStyle name="Moneda 2 3 3 3 3 2" xfId="1200" xr:uid="{00000000-0005-0000-0000-000097440000}"/>
    <cellStyle name="Moneda 2 3 3 3 3 2 2" xfId="1201" xr:uid="{00000000-0005-0000-0000-000098440000}"/>
    <cellStyle name="Moneda 2 3 3 3 3 3" xfId="1202" xr:uid="{00000000-0005-0000-0000-000099440000}"/>
    <cellStyle name="Moneda 2 3 3 3 4" xfId="1203" xr:uid="{00000000-0005-0000-0000-00009A440000}"/>
    <cellStyle name="Moneda 2 3 3 3 4 2" xfId="1204" xr:uid="{00000000-0005-0000-0000-00009B440000}"/>
    <cellStyle name="Moneda 2 3 3 3 4 3" xfId="1205" xr:uid="{00000000-0005-0000-0000-00009C440000}"/>
    <cellStyle name="Moneda 2 3 3 3 5" xfId="1206" xr:uid="{00000000-0005-0000-0000-00009D440000}"/>
    <cellStyle name="Moneda 2 3 3 3 6" xfId="1207" xr:uid="{00000000-0005-0000-0000-00009E440000}"/>
    <cellStyle name="Moneda 2 3 3 4" xfId="1208" xr:uid="{00000000-0005-0000-0000-00009F440000}"/>
    <cellStyle name="Moneda 2 3 3 4 2" xfId="1209" xr:uid="{00000000-0005-0000-0000-0000A0440000}"/>
    <cellStyle name="Moneda 2 3 3 4 2 2" xfId="1210" xr:uid="{00000000-0005-0000-0000-0000A1440000}"/>
    <cellStyle name="Moneda 2 3 3 4 2 2 2" xfId="1211" xr:uid="{00000000-0005-0000-0000-0000A2440000}"/>
    <cellStyle name="Moneda 2 3 3 4 2 3" xfId="1212" xr:uid="{00000000-0005-0000-0000-0000A3440000}"/>
    <cellStyle name="Moneda 2 3 3 4 2 4" xfId="1213" xr:uid="{00000000-0005-0000-0000-0000A4440000}"/>
    <cellStyle name="Moneda 2 3 3 4 3" xfId="1214" xr:uid="{00000000-0005-0000-0000-0000A5440000}"/>
    <cellStyle name="Moneda 2 3 3 4 3 2" xfId="1215" xr:uid="{00000000-0005-0000-0000-0000A6440000}"/>
    <cellStyle name="Moneda 2 3 3 4 4" xfId="1216" xr:uid="{00000000-0005-0000-0000-0000A7440000}"/>
    <cellStyle name="Moneda 2 3 3 4 5" xfId="1217" xr:uid="{00000000-0005-0000-0000-0000A8440000}"/>
    <cellStyle name="Moneda 2 3 3 5" xfId="1218" xr:uid="{00000000-0005-0000-0000-0000A9440000}"/>
    <cellStyle name="Moneda 2 3 3 5 2" xfId="1219" xr:uid="{00000000-0005-0000-0000-0000AA440000}"/>
    <cellStyle name="Moneda 2 3 3 5 2 2" xfId="1220" xr:uid="{00000000-0005-0000-0000-0000AB440000}"/>
    <cellStyle name="Moneda 2 3 3 5 2 3" xfId="1221" xr:uid="{00000000-0005-0000-0000-0000AC440000}"/>
    <cellStyle name="Moneda 2 3 3 5 3" xfId="1222" xr:uid="{00000000-0005-0000-0000-0000AD440000}"/>
    <cellStyle name="Moneda 2 3 3 5 4" xfId="1223" xr:uid="{00000000-0005-0000-0000-0000AE440000}"/>
    <cellStyle name="Moneda 2 3 3 6" xfId="1224" xr:uid="{00000000-0005-0000-0000-0000AF440000}"/>
    <cellStyle name="Moneda 2 3 3 6 2" xfId="1225" xr:uid="{00000000-0005-0000-0000-0000B0440000}"/>
    <cellStyle name="Moneda 2 3 3 6 2 2" xfId="1226" xr:uid="{00000000-0005-0000-0000-0000B1440000}"/>
    <cellStyle name="Moneda 2 3 3 6 3" xfId="1227" xr:uid="{00000000-0005-0000-0000-0000B2440000}"/>
    <cellStyle name="Moneda 2 3 3 7" xfId="1228" xr:uid="{00000000-0005-0000-0000-0000B3440000}"/>
    <cellStyle name="Moneda 2 3 3 7 2" xfId="1229" xr:uid="{00000000-0005-0000-0000-0000B4440000}"/>
    <cellStyle name="Moneda 2 3 3 8" xfId="1230" xr:uid="{00000000-0005-0000-0000-0000B5440000}"/>
    <cellStyle name="Moneda 2 3 4" xfId="1231" xr:uid="{00000000-0005-0000-0000-0000B6440000}"/>
    <cellStyle name="Moneda 2 3 4 2" xfId="1232" xr:uid="{00000000-0005-0000-0000-0000B7440000}"/>
    <cellStyle name="Moneda 2 3 4 2 2" xfId="1233" xr:uid="{00000000-0005-0000-0000-0000B8440000}"/>
    <cellStyle name="Moneda 2 3 4 2 2 2" xfId="1234" xr:uid="{00000000-0005-0000-0000-0000B9440000}"/>
    <cellStyle name="Moneda 2 3 4 2 2 2 2" xfId="1235" xr:uid="{00000000-0005-0000-0000-0000BA440000}"/>
    <cellStyle name="Moneda 2 3 4 2 2 2 2 2" xfId="1236" xr:uid="{00000000-0005-0000-0000-0000BB440000}"/>
    <cellStyle name="Moneda 2 3 4 2 2 2 3" xfId="1237" xr:uid="{00000000-0005-0000-0000-0000BC440000}"/>
    <cellStyle name="Moneda 2 3 4 2 2 3" xfId="1238" xr:uid="{00000000-0005-0000-0000-0000BD440000}"/>
    <cellStyle name="Moneda 2 3 4 2 2 3 2" xfId="1239" xr:uid="{00000000-0005-0000-0000-0000BE440000}"/>
    <cellStyle name="Moneda 2 3 4 2 2 3 3" xfId="1240" xr:uid="{00000000-0005-0000-0000-0000BF440000}"/>
    <cellStyle name="Moneda 2 3 4 2 2 4" xfId="1241" xr:uid="{00000000-0005-0000-0000-0000C0440000}"/>
    <cellStyle name="Moneda 2 3 4 2 2 4 2" xfId="1242" xr:uid="{00000000-0005-0000-0000-0000C1440000}"/>
    <cellStyle name="Moneda 2 3 4 2 2 5" xfId="1243" xr:uid="{00000000-0005-0000-0000-0000C2440000}"/>
    <cellStyle name="Moneda 2 3 4 2 2 6" xfId="1244" xr:uid="{00000000-0005-0000-0000-0000C3440000}"/>
    <cellStyle name="Moneda 2 3 4 2 3" xfId="1245" xr:uid="{00000000-0005-0000-0000-0000C4440000}"/>
    <cellStyle name="Moneda 2 3 4 2 3 2" xfId="1246" xr:uid="{00000000-0005-0000-0000-0000C5440000}"/>
    <cellStyle name="Moneda 2 3 4 2 3 2 2" xfId="1247" xr:uid="{00000000-0005-0000-0000-0000C6440000}"/>
    <cellStyle name="Moneda 2 3 4 2 3 3" xfId="1248" xr:uid="{00000000-0005-0000-0000-0000C7440000}"/>
    <cellStyle name="Moneda 2 3 4 2 4" xfId="1249" xr:uid="{00000000-0005-0000-0000-0000C8440000}"/>
    <cellStyle name="Moneda 2 3 4 2 4 2" xfId="1250" xr:uid="{00000000-0005-0000-0000-0000C9440000}"/>
    <cellStyle name="Moneda 2 3 4 2 4 3" xfId="1251" xr:uid="{00000000-0005-0000-0000-0000CA440000}"/>
    <cellStyle name="Moneda 2 3 4 2 5" xfId="1252" xr:uid="{00000000-0005-0000-0000-0000CB440000}"/>
    <cellStyle name="Moneda 2 3 4 2 5 2" xfId="1253" xr:uid="{00000000-0005-0000-0000-0000CC440000}"/>
    <cellStyle name="Moneda 2 3 4 2 6" xfId="1254" xr:uid="{00000000-0005-0000-0000-0000CD440000}"/>
    <cellStyle name="Moneda 2 3 4 2 7" xfId="1255" xr:uid="{00000000-0005-0000-0000-0000CE440000}"/>
    <cellStyle name="Moneda 2 3 4 3" xfId="1256" xr:uid="{00000000-0005-0000-0000-0000CF440000}"/>
    <cellStyle name="Moneda 2 3 4 3 2" xfId="1257" xr:uid="{00000000-0005-0000-0000-0000D0440000}"/>
    <cellStyle name="Moneda 2 3 4 3 2 2" xfId="1258" xr:uid="{00000000-0005-0000-0000-0000D1440000}"/>
    <cellStyle name="Moneda 2 3 4 3 2 2 2" xfId="1259" xr:uid="{00000000-0005-0000-0000-0000D2440000}"/>
    <cellStyle name="Moneda 2 3 4 3 2 2 3" xfId="1260" xr:uid="{00000000-0005-0000-0000-0000D3440000}"/>
    <cellStyle name="Moneda 2 3 4 3 2 3" xfId="1261" xr:uid="{00000000-0005-0000-0000-0000D4440000}"/>
    <cellStyle name="Moneda 2 3 4 3 2 4" xfId="1262" xr:uid="{00000000-0005-0000-0000-0000D5440000}"/>
    <cellStyle name="Moneda 2 3 4 3 3" xfId="1263" xr:uid="{00000000-0005-0000-0000-0000D6440000}"/>
    <cellStyle name="Moneda 2 3 4 3 3 2" xfId="1264" xr:uid="{00000000-0005-0000-0000-0000D7440000}"/>
    <cellStyle name="Moneda 2 3 4 3 3 2 2" xfId="1265" xr:uid="{00000000-0005-0000-0000-0000D8440000}"/>
    <cellStyle name="Moneda 2 3 4 3 3 3" xfId="1266" xr:uid="{00000000-0005-0000-0000-0000D9440000}"/>
    <cellStyle name="Moneda 2 3 4 3 4" xfId="1267" xr:uid="{00000000-0005-0000-0000-0000DA440000}"/>
    <cellStyle name="Moneda 2 3 4 3 4 2" xfId="1268" xr:uid="{00000000-0005-0000-0000-0000DB440000}"/>
    <cellStyle name="Moneda 2 3 4 3 4 3" xfId="1269" xr:uid="{00000000-0005-0000-0000-0000DC440000}"/>
    <cellStyle name="Moneda 2 3 4 3 5" xfId="1270" xr:uid="{00000000-0005-0000-0000-0000DD440000}"/>
    <cellStyle name="Moneda 2 3 4 3 6" xfId="1271" xr:uid="{00000000-0005-0000-0000-0000DE440000}"/>
    <cellStyle name="Moneda 2 3 4 4" xfId="1272" xr:uid="{00000000-0005-0000-0000-0000DF440000}"/>
    <cellStyle name="Moneda 2 3 4 4 2" xfId="1273" xr:uid="{00000000-0005-0000-0000-0000E0440000}"/>
    <cellStyle name="Moneda 2 3 4 4 2 2" xfId="1274" xr:uid="{00000000-0005-0000-0000-0000E1440000}"/>
    <cellStyle name="Moneda 2 3 4 4 2 2 2" xfId="1275" xr:uid="{00000000-0005-0000-0000-0000E2440000}"/>
    <cellStyle name="Moneda 2 3 4 4 2 3" xfId="1276" xr:uid="{00000000-0005-0000-0000-0000E3440000}"/>
    <cellStyle name="Moneda 2 3 4 4 2 4" xfId="1277" xr:uid="{00000000-0005-0000-0000-0000E4440000}"/>
    <cellStyle name="Moneda 2 3 4 4 3" xfId="1278" xr:uid="{00000000-0005-0000-0000-0000E5440000}"/>
    <cellStyle name="Moneda 2 3 4 4 3 2" xfId="1279" xr:uid="{00000000-0005-0000-0000-0000E6440000}"/>
    <cellStyle name="Moneda 2 3 4 4 4" xfId="1280" xr:uid="{00000000-0005-0000-0000-0000E7440000}"/>
    <cellStyle name="Moneda 2 3 4 4 5" xfId="1281" xr:uid="{00000000-0005-0000-0000-0000E8440000}"/>
    <cellStyle name="Moneda 2 3 4 5" xfId="1282" xr:uid="{00000000-0005-0000-0000-0000E9440000}"/>
    <cellStyle name="Moneda 2 3 4 5 2" xfId="1283" xr:uid="{00000000-0005-0000-0000-0000EA440000}"/>
    <cellStyle name="Moneda 2 3 4 5 2 2" xfId="1284" xr:uid="{00000000-0005-0000-0000-0000EB440000}"/>
    <cellStyle name="Moneda 2 3 4 5 2 3" xfId="1285" xr:uid="{00000000-0005-0000-0000-0000EC440000}"/>
    <cellStyle name="Moneda 2 3 4 5 3" xfId="1286" xr:uid="{00000000-0005-0000-0000-0000ED440000}"/>
    <cellStyle name="Moneda 2 3 4 5 4" xfId="1287" xr:uid="{00000000-0005-0000-0000-0000EE440000}"/>
    <cellStyle name="Moneda 2 3 4 6" xfId="1288" xr:uid="{00000000-0005-0000-0000-0000EF440000}"/>
    <cellStyle name="Moneda 2 3 4 6 2" xfId="1289" xr:uid="{00000000-0005-0000-0000-0000F0440000}"/>
    <cellStyle name="Moneda 2 3 4 6 2 2" xfId="1290" xr:uid="{00000000-0005-0000-0000-0000F1440000}"/>
    <cellStyle name="Moneda 2 3 4 6 3" xfId="1291" xr:uid="{00000000-0005-0000-0000-0000F2440000}"/>
    <cellStyle name="Moneda 2 3 4 7" xfId="1292" xr:uid="{00000000-0005-0000-0000-0000F3440000}"/>
    <cellStyle name="Moneda 2 3 4 7 2" xfId="1293" xr:uid="{00000000-0005-0000-0000-0000F4440000}"/>
    <cellStyle name="Moneda 2 3 4 8" xfId="1294" xr:uid="{00000000-0005-0000-0000-0000F5440000}"/>
    <cellStyle name="Moneda 2 3 5" xfId="1295" xr:uid="{00000000-0005-0000-0000-0000F6440000}"/>
    <cellStyle name="Moneda 2 3 5 2" xfId="1296" xr:uid="{00000000-0005-0000-0000-0000F7440000}"/>
    <cellStyle name="Moneda 2 3 5 2 2" xfId="1297" xr:uid="{00000000-0005-0000-0000-0000F8440000}"/>
    <cellStyle name="Moneda 2 3 5 2 2 2" xfId="1298" xr:uid="{00000000-0005-0000-0000-0000F9440000}"/>
    <cellStyle name="Moneda 2 3 5 2 2 2 2" xfId="1299" xr:uid="{00000000-0005-0000-0000-0000FA440000}"/>
    <cellStyle name="Moneda 2 3 5 2 2 2 3" xfId="1300" xr:uid="{00000000-0005-0000-0000-0000FB440000}"/>
    <cellStyle name="Moneda 2 3 5 2 2 3" xfId="1301" xr:uid="{00000000-0005-0000-0000-0000FC440000}"/>
    <cellStyle name="Moneda 2 3 5 2 2 3 2" xfId="1302" xr:uid="{00000000-0005-0000-0000-0000FD440000}"/>
    <cellStyle name="Moneda 2 3 5 2 2 4" xfId="1303" xr:uid="{00000000-0005-0000-0000-0000FE440000}"/>
    <cellStyle name="Moneda 2 3 5 2 2 4 2" xfId="1304" xr:uid="{00000000-0005-0000-0000-0000FF440000}"/>
    <cellStyle name="Moneda 2 3 5 2 2 5" xfId="1305" xr:uid="{00000000-0005-0000-0000-000000450000}"/>
    <cellStyle name="Moneda 2 3 5 2 2 6" xfId="1306" xr:uid="{00000000-0005-0000-0000-000001450000}"/>
    <cellStyle name="Moneda 2 3 5 2 3" xfId="1307" xr:uid="{00000000-0005-0000-0000-000002450000}"/>
    <cellStyle name="Moneda 2 3 5 2 3 2" xfId="1308" xr:uid="{00000000-0005-0000-0000-000003450000}"/>
    <cellStyle name="Moneda 2 3 5 2 3 3" xfId="1309" xr:uid="{00000000-0005-0000-0000-000004450000}"/>
    <cellStyle name="Moneda 2 3 5 2 4" xfId="1310" xr:uid="{00000000-0005-0000-0000-000005450000}"/>
    <cellStyle name="Moneda 2 3 5 2 4 2" xfId="1311" xr:uid="{00000000-0005-0000-0000-000006450000}"/>
    <cellStyle name="Moneda 2 3 5 2 5" xfId="1312" xr:uid="{00000000-0005-0000-0000-000007450000}"/>
    <cellStyle name="Moneda 2 3 5 2 5 2" xfId="1313" xr:uid="{00000000-0005-0000-0000-000008450000}"/>
    <cellStyle name="Moneda 2 3 5 2 6" xfId="1314" xr:uid="{00000000-0005-0000-0000-000009450000}"/>
    <cellStyle name="Moneda 2 3 5 2 7" xfId="1315" xr:uid="{00000000-0005-0000-0000-00000A450000}"/>
    <cellStyle name="Moneda 2 3 5 3" xfId="1316" xr:uid="{00000000-0005-0000-0000-00000B450000}"/>
    <cellStyle name="Moneda 2 3 5 3 2" xfId="1317" xr:uid="{00000000-0005-0000-0000-00000C450000}"/>
    <cellStyle name="Moneda 2 3 5 3 2 2" xfId="1318" xr:uid="{00000000-0005-0000-0000-00000D450000}"/>
    <cellStyle name="Moneda 2 3 5 3 2 3" xfId="1319" xr:uid="{00000000-0005-0000-0000-00000E450000}"/>
    <cellStyle name="Moneda 2 3 5 3 3" xfId="1320" xr:uid="{00000000-0005-0000-0000-00000F450000}"/>
    <cellStyle name="Moneda 2 3 5 3 3 2" xfId="1321" xr:uid="{00000000-0005-0000-0000-000010450000}"/>
    <cellStyle name="Moneda 2 3 5 3 4" xfId="1322" xr:uid="{00000000-0005-0000-0000-000011450000}"/>
    <cellStyle name="Moneda 2 3 5 3 4 2" xfId="1323" xr:uid="{00000000-0005-0000-0000-000012450000}"/>
    <cellStyle name="Moneda 2 3 5 3 5" xfId="1324" xr:uid="{00000000-0005-0000-0000-000013450000}"/>
    <cellStyle name="Moneda 2 3 5 3 6" xfId="1325" xr:uid="{00000000-0005-0000-0000-000014450000}"/>
    <cellStyle name="Moneda 2 3 5 4" xfId="1326" xr:uid="{00000000-0005-0000-0000-000015450000}"/>
    <cellStyle name="Moneda 2 3 5 4 2" xfId="1327" xr:uid="{00000000-0005-0000-0000-000016450000}"/>
    <cellStyle name="Moneda 2 3 5 4 3" xfId="1328" xr:uid="{00000000-0005-0000-0000-000017450000}"/>
    <cellStyle name="Moneda 2 3 5 5" xfId="1329" xr:uid="{00000000-0005-0000-0000-000018450000}"/>
    <cellStyle name="Moneda 2 3 5 5 2" xfId="1330" xr:uid="{00000000-0005-0000-0000-000019450000}"/>
    <cellStyle name="Moneda 2 3 5 6" xfId="1331" xr:uid="{00000000-0005-0000-0000-00001A450000}"/>
    <cellStyle name="Moneda 2 3 5 6 2" xfId="1332" xr:uid="{00000000-0005-0000-0000-00001B450000}"/>
    <cellStyle name="Moneda 2 3 5 7" xfId="1333" xr:uid="{00000000-0005-0000-0000-00001C450000}"/>
    <cellStyle name="Moneda 2 3 5 8" xfId="1334" xr:uid="{00000000-0005-0000-0000-00001D450000}"/>
    <cellStyle name="Moneda 2 3 6" xfId="1335" xr:uid="{00000000-0005-0000-0000-00001E450000}"/>
    <cellStyle name="Moneda 2 3 6 2" xfId="1336" xr:uid="{00000000-0005-0000-0000-00001F450000}"/>
    <cellStyle name="Moneda 2 3 6 2 2" xfId="1337" xr:uid="{00000000-0005-0000-0000-000020450000}"/>
    <cellStyle name="Moneda 2 3 6 2 2 2" xfId="1338" xr:uid="{00000000-0005-0000-0000-000021450000}"/>
    <cellStyle name="Moneda 2 3 6 2 2 2 2" xfId="1339" xr:uid="{00000000-0005-0000-0000-000022450000}"/>
    <cellStyle name="Moneda 2 3 6 2 2 3" xfId="1340" xr:uid="{00000000-0005-0000-0000-000023450000}"/>
    <cellStyle name="Moneda 2 3 6 2 3" xfId="1341" xr:uid="{00000000-0005-0000-0000-000024450000}"/>
    <cellStyle name="Moneda 2 3 6 2 3 2" xfId="1342" xr:uid="{00000000-0005-0000-0000-000025450000}"/>
    <cellStyle name="Moneda 2 3 6 2 3 3" xfId="1343" xr:uid="{00000000-0005-0000-0000-000026450000}"/>
    <cellStyle name="Moneda 2 3 6 2 4" xfId="1344" xr:uid="{00000000-0005-0000-0000-000027450000}"/>
    <cellStyle name="Moneda 2 3 6 2 4 2" xfId="1345" xr:uid="{00000000-0005-0000-0000-000028450000}"/>
    <cellStyle name="Moneda 2 3 6 2 5" xfId="1346" xr:uid="{00000000-0005-0000-0000-000029450000}"/>
    <cellStyle name="Moneda 2 3 6 2 6" xfId="1347" xr:uid="{00000000-0005-0000-0000-00002A450000}"/>
    <cellStyle name="Moneda 2 3 6 3" xfId="1348" xr:uid="{00000000-0005-0000-0000-00002B450000}"/>
    <cellStyle name="Moneda 2 3 6 3 2" xfId="1349" xr:uid="{00000000-0005-0000-0000-00002C450000}"/>
    <cellStyle name="Moneda 2 3 6 3 2 2" xfId="1350" xr:uid="{00000000-0005-0000-0000-00002D450000}"/>
    <cellStyle name="Moneda 2 3 6 3 3" xfId="1351" xr:uid="{00000000-0005-0000-0000-00002E450000}"/>
    <cellStyle name="Moneda 2 3 6 4" xfId="1352" xr:uid="{00000000-0005-0000-0000-00002F450000}"/>
    <cellStyle name="Moneda 2 3 6 4 2" xfId="1353" xr:uid="{00000000-0005-0000-0000-000030450000}"/>
    <cellStyle name="Moneda 2 3 6 4 3" xfId="1354" xr:uid="{00000000-0005-0000-0000-000031450000}"/>
    <cellStyle name="Moneda 2 3 6 5" xfId="1355" xr:uid="{00000000-0005-0000-0000-000032450000}"/>
    <cellStyle name="Moneda 2 3 6 5 2" xfId="1356" xr:uid="{00000000-0005-0000-0000-000033450000}"/>
    <cellStyle name="Moneda 2 3 6 6" xfId="1357" xr:uid="{00000000-0005-0000-0000-000034450000}"/>
    <cellStyle name="Moneda 2 3 6 7" xfId="1358" xr:uid="{00000000-0005-0000-0000-000035450000}"/>
    <cellStyle name="Moneda 2 3 7" xfId="1359" xr:uid="{00000000-0005-0000-0000-000036450000}"/>
    <cellStyle name="Moneda 2 3 7 2" xfId="1360" xr:uid="{00000000-0005-0000-0000-000037450000}"/>
    <cellStyle name="Moneda 2 3 7 2 2" xfId="1361" xr:uid="{00000000-0005-0000-0000-000038450000}"/>
    <cellStyle name="Moneda 2 3 7 2 2 2" xfId="1362" xr:uid="{00000000-0005-0000-0000-000039450000}"/>
    <cellStyle name="Moneda 2 3 7 2 2 3" xfId="1363" xr:uid="{00000000-0005-0000-0000-00003A450000}"/>
    <cellStyle name="Moneda 2 3 7 2 3" xfId="1364" xr:uid="{00000000-0005-0000-0000-00003B450000}"/>
    <cellStyle name="Moneda 2 3 7 2 4" xfId="1365" xr:uid="{00000000-0005-0000-0000-00003C450000}"/>
    <cellStyle name="Moneda 2 3 7 3" xfId="1366" xr:uid="{00000000-0005-0000-0000-00003D450000}"/>
    <cellStyle name="Moneda 2 3 7 3 2" xfId="1367" xr:uid="{00000000-0005-0000-0000-00003E450000}"/>
    <cellStyle name="Moneda 2 3 7 3 2 2" xfId="1368" xr:uid="{00000000-0005-0000-0000-00003F450000}"/>
    <cellStyle name="Moneda 2 3 7 3 3" xfId="1369" xr:uid="{00000000-0005-0000-0000-000040450000}"/>
    <cellStyle name="Moneda 2 3 7 4" xfId="1370" xr:uid="{00000000-0005-0000-0000-000041450000}"/>
    <cellStyle name="Moneda 2 3 7 4 2" xfId="1371" xr:uid="{00000000-0005-0000-0000-000042450000}"/>
    <cellStyle name="Moneda 2 3 7 4 3" xfId="1372" xr:uid="{00000000-0005-0000-0000-000043450000}"/>
    <cellStyle name="Moneda 2 3 7 5" xfId="1373" xr:uid="{00000000-0005-0000-0000-000044450000}"/>
    <cellStyle name="Moneda 2 3 7 6" xfId="1374" xr:uid="{00000000-0005-0000-0000-000045450000}"/>
    <cellStyle name="Moneda 2 3 8" xfId="1375" xr:uid="{00000000-0005-0000-0000-000046450000}"/>
    <cellStyle name="Moneda 2 3 8 2" xfId="1376" xr:uid="{00000000-0005-0000-0000-000047450000}"/>
    <cellStyle name="Moneda 2 3 8 2 2" xfId="1377" xr:uid="{00000000-0005-0000-0000-000048450000}"/>
    <cellStyle name="Moneda 2 3 8 2 3" xfId="1378" xr:uid="{00000000-0005-0000-0000-000049450000}"/>
    <cellStyle name="Moneda 2 3 8 3" xfId="1379" xr:uid="{00000000-0005-0000-0000-00004A450000}"/>
    <cellStyle name="Moneda 2 3 8 4" xfId="1380" xr:uid="{00000000-0005-0000-0000-00004B450000}"/>
    <cellStyle name="Moneda 2 3 9" xfId="1381" xr:uid="{00000000-0005-0000-0000-00004C450000}"/>
    <cellStyle name="Moneda 2 3 9 2" xfId="1382" xr:uid="{00000000-0005-0000-0000-00004D450000}"/>
    <cellStyle name="Moneda 2 3 9 2 2" xfId="1383" xr:uid="{00000000-0005-0000-0000-00004E450000}"/>
    <cellStyle name="Moneda 2 3 9 3" xfId="1384" xr:uid="{00000000-0005-0000-0000-00004F450000}"/>
    <cellStyle name="Moneda 2 4" xfId="1385" xr:uid="{00000000-0005-0000-0000-000050450000}"/>
    <cellStyle name="Moneda 2 4 2" xfId="1386" xr:uid="{00000000-0005-0000-0000-000051450000}"/>
    <cellStyle name="Moneda 2 5" xfId="1387" xr:uid="{00000000-0005-0000-0000-000052450000}"/>
    <cellStyle name="Moneda 2 5 2" xfId="1388" xr:uid="{00000000-0005-0000-0000-000053450000}"/>
    <cellStyle name="Moneda 2 5 2 2" xfId="1389" xr:uid="{00000000-0005-0000-0000-000054450000}"/>
    <cellStyle name="Moneda 2 5 3" xfId="1390" xr:uid="{00000000-0005-0000-0000-000055450000}"/>
    <cellStyle name="Moneda 2 5 3 2" xfId="1391" xr:uid="{00000000-0005-0000-0000-000056450000}"/>
    <cellStyle name="Moneda 2 5 4" xfId="1392" xr:uid="{00000000-0005-0000-0000-000057450000}"/>
    <cellStyle name="Moneda 2 5 4 2" xfId="1393" xr:uid="{00000000-0005-0000-0000-000058450000}"/>
    <cellStyle name="Moneda 2 5 5" xfId="1394" xr:uid="{00000000-0005-0000-0000-000059450000}"/>
    <cellStyle name="Moneda 2 6" xfId="1395" xr:uid="{00000000-0005-0000-0000-00005A450000}"/>
    <cellStyle name="Moneda 20" xfId="1396" xr:uid="{00000000-0005-0000-0000-00005B450000}"/>
    <cellStyle name="Moneda 20 2" xfId="1397" xr:uid="{00000000-0005-0000-0000-00005C450000}"/>
    <cellStyle name="Moneda 20 2 2" xfId="1398" xr:uid="{00000000-0005-0000-0000-00005D450000}"/>
    <cellStyle name="Moneda 20 2 2 2" xfId="1399" xr:uid="{00000000-0005-0000-0000-00005E450000}"/>
    <cellStyle name="Moneda 20 2 2 2 2" xfId="1400" xr:uid="{00000000-0005-0000-0000-00005F450000}"/>
    <cellStyle name="Moneda 20 2 2 3" xfId="1401" xr:uid="{00000000-0005-0000-0000-000060450000}"/>
    <cellStyle name="Moneda 20 2 2 3 2" xfId="1402" xr:uid="{00000000-0005-0000-0000-000061450000}"/>
    <cellStyle name="Moneda 20 2 2 4" xfId="1403" xr:uid="{00000000-0005-0000-0000-000062450000}"/>
    <cellStyle name="Moneda 20 2 2 4 2" xfId="1404" xr:uid="{00000000-0005-0000-0000-000063450000}"/>
    <cellStyle name="Moneda 20 2 2 5" xfId="1405" xr:uid="{00000000-0005-0000-0000-000064450000}"/>
    <cellStyle name="Moneda 20 2 3" xfId="1406" xr:uid="{00000000-0005-0000-0000-000065450000}"/>
    <cellStyle name="Moneda 20 2 3 2" xfId="1407" xr:uid="{00000000-0005-0000-0000-000066450000}"/>
    <cellStyle name="Moneda 20 2 4" xfId="1408" xr:uid="{00000000-0005-0000-0000-000067450000}"/>
    <cellStyle name="Moneda 20 2 4 2" xfId="1409" xr:uid="{00000000-0005-0000-0000-000068450000}"/>
    <cellStyle name="Moneda 20 2 5" xfId="1410" xr:uid="{00000000-0005-0000-0000-000069450000}"/>
    <cellStyle name="Moneda 20 2 5 2" xfId="1411" xr:uid="{00000000-0005-0000-0000-00006A450000}"/>
    <cellStyle name="Moneda 20 2 6" xfId="1412" xr:uid="{00000000-0005-0000-0000-00006B450000}"/>
    <cellStyle name="Moneda 20 2 7" xfId="1413" xr:uid="{00000000-0005-0000-0000-00006C450000}"/>
    <cellStyle name="Moneda 20 3" xfId="1414" xr:uid="{00000000-0005-0000-0000-00006D450000}"/>
    <cellStyle name="Moneda 20 3 2" xfId="1415" xr:uid="{00000000-0005-0000-0000-00006E450000}"/>
    <cellStyle name="Moneda 20 3 2 2" xfId="1416" xr:uid="{00000000-0005-0000-0000-00006F450000}"/>
    <cellStyle name="Moneda 20 3 3" xfId="1417" xr:uid="{00000000-0005-0000-0000-000070450000}"/>
    <cellStyle name="Moneda 20 3 3 2" xfId="1418" xr:uid="{00000000-0005-0000-0000-000071450000}"/>
    <cellStyle name="Moneda 20 3 4" xfId="1419" xr:uid="{00000000-0005-0000-0000-000072450000}"/>
    <cellStyle name="Moneda 20 3 4 2" xfId="1420" xr:uid="{00000000-0005-0000-0000-000073450000}"/>
    <cellStyle name="Moneda 20 3 5" xfId="1421" xr:uid="{00000000-0005-0000-0000-000074450000}"/>
    <cellStyle name="Moneda 20 4" xfId="1422" xr:uid="{00000000-0005-0000-0000-000075450000}"/>
    <cellStyle name="Moneda 20 4 2" xfId="1423" xr:uid="{00000000-0005-0000-0000-000076450000}"/>
    <cellStyle name="Moneda 20 5" xfId="1424" xr:uid="{00000000-0005-0000-0000-000077450000}"/>
    <cellStyle name="Moneda 20 5 2" xfId="1425" xr:uid="{00000000-0005-0000-0000-000078450000}"/>
    <cellStyle name="Moneda 20 6" xfId="1426" xr:uid="{00000000-0005-0000-0000-000079450000}"/>
    <cellStyle name="Moneda 20 6 2" xfId="1427" xr:uid="{00000000-0005-0000-0000-00007A450000}"/>
    <cellStyle name="Moneda 20 7" xfId="1428" xr:uid="{00000000-0005-0000-0000-00007B450000}"/>
    <cellStyle name="Moneda 20 8" xfId="1429" xr:uid="{00000000-0005-0000-0000-00007C450000}"/>
    <cellStyle name="Moneda 21" xfId="1430" xr:uid="{00000000-0005-0000-0000-00007D450000}"/>
    <cellStyle name="Moneda 21 2" xfId="1431" xr:uid="{00000000-0005-0000-0000-00007E450000}"/>
    <cellStyle name="Moneda 21 2 2" xfId="1432" xr:uid="{00000000-0005-0000-0000-00007F450000}"/>
    <cellStyle name="Moneda 21 2 2 2" xfId="1433" xr:uid="{00000000-0005-0000-0000-000080450000}"/>
    <cellStyle name="Moneda 21 2 2 2 2" xfId="1434" xr:uid="{00000000-0005-0000-0000-000081450000}"/>
    <cellStyle name="Moneda 21 2 2 3" xfId="1435" xr:uid="{00000000-0005-0000-0000-000082450000}"/>
    <cellStyle name="Moneda 21 2 2 3 2" xfId="1436" xr:uid="{00000000-0005-0000-0000-000083450000}"/>
    <cellStyle name="Moneda 21 2 2 4" xfId="1437" xr:uid="{00000000-0005-0000-0000-000084450000}"/>
    <cellStyle name="Moneda 21 2 2 4 2" xfId="1438" xr:uid="{00000000-0005-0000-0000-000085450000}"/>
    <cellStyle name="Moneda 21 2 2 5" xfId="1439" xr:uid="{00000000-0005-0000-0000-000086450000}"/>
    <cellStyle name="Moneda 21 2 3" xfId="1440" xr:uid="{00000000-0005-0000-0000-000087450000}"/>
    <cellStyle name="Moneda 21 2 3 2" xfId="1441" xr:uid="{00000000-0005-0000-0000-000088450000}"/>
    <cellStyle name="Moneda 21 2 4" xfId="1442" xr:uid="{00000000-0005-0000-0000-000089450000}"/>
    <cellStyle name="Moneda 21 2 4 2" xfId="1443" xr:uid="{00000000-0005-0000-0000-00008A450000}"/>
    <cellStyle name="Moneda 21 2 5" xfId="1444" xr:uid="{00000000-0005-0000-0000-00008B450000}"/>
    <cellStyle name="Moneda 21 2 5 2" xfId="1445" xr:uid="{00000000-0005-0000-0000-00008C450000}"/>
    <cellStyle name="Moneda 21 2 6" xfId="1446" xr:uid="{00000000-0005-0000-0000-00008D450000}"/>
    <cellStyle name="Moneda 21 2 7" xfId="1447" xr:uid="{00000000-0005-0000-0000-00008E450000}"/>
    <cellStyle name="Moneda 21 3" xfId="1448" xr:uid="{00000000-0005-0000-0000-00008F450000}"/>
    <cellStyle name="Moneda 21 3 2" xfId="1449" xr:uid="{00000000-0005-0000-0000-000090450000}"/>
    <cellStyle name="Moneda 21 3 2 2" xfId="1450" xr:uid="{00000000-0005-0000-0000-000091450000}"/>
    <cellStyle name="Moneda 21 3 3" xfId="1451" xr:uid="{00000000-0005-0000-0000-000092450000}"/>
    <cellStyle name="Moneda 21 3 3 2" xfId="1452" xr:uid="{00000000-0005-0000-0000-000093450000}"/>
    <cellStyle name="Moneda 21 3 4" xfId="1453" xr:uid="{00000000-0005-0000-0000-000094450000}"/>
    <cellStyle name="Moneda 21 3 4 2" xfId="1454" xr:uid="{00000000-0005-0000-0000-000095450000}"/>
    <cellStyle name="Moneda 21 3 5" xfId="1455" xr:uid="{00000000-0005-0000-0000-000096450000}"/>
    <cellStyle name="Moneda 21 4" xfId="1456" xr:uid="{00000000-0005-0000-0000-000097450000}"/>
    <cellStyle name="Moneda 21 4 2" xfId="1457" xr:uid="{00000000-0005-0000-0000-000098450000}"/>
    <cellStyle name="Moneda 21 5" xfId="1458" xr:uid="{00000000-0005-0000-0000-000099450000}"/>
    <cellStyle name="Moneda 21 5 2" xfId="1459" xr:uid="{00000000-0005-0000-0000-00009A450000}"/>
    <cellStyle name="Moneda 21 6" xfId="1460" xr:uid="{00000000-0005-0000-0000-00009B450000}"/>
    <cellStyle name="Moneda 21 6 2" xfId="1461" xr:uid="{00000000-0005-0000-0000-00009C450000}"/>
    <cellStyle name="Moneda 21 7" xfId="1462" xr:uid="{00000000-0005-0000-0000-00009D450000}"/>
    <cellStyle name="Moneda 21 8" xfId="1463" xr:uid="{00000000-0005-0000-0000-00009E450000}"/>
    <cellStyle name="Moneda 22" xfId="1464" xr:uid="{00000000-0005-0000-0000-00009F450000}"/>
    <cellStyle name="Moneda 22 2" xfId="1465" xr:uid="{00000000-0005-0000-0000-0000A0450000}"/>
    <cellStyle name="Moneda 22 2 2" xfId="1466" xr:uid="{00000000-0005-0000-0000-0000A1450000}"/>
    <cellStyle name="Moneda 22 2 2 2" xfId="1467" xr:uid="{00000000-0005-0000-0000-0000A2450000}"/>
    <cellStyle name="Moneda 22 2 2 2 2" xfId="1468" xr:uid="{00000000-0005-0000-0000-0000A3450000}"/>
    <cellStyle name="Moneda 22 2 2 3" xfId="1469" xr:uid="{00000000-0005-0000-0000-0000A4450000}"/>
    <cellStyle name="Moneda 22 2 2 3 2" xfId="1470" xr:uid="{00000000-0005-0000-0000-0000A5450000}"/>
    <cellStyle name="Moneda 22 2 2 4" xfId="1471" xr:uid="{00000000-0005-0000-0000-0000A6450000}"/>
    <cellStyle name="Moneda 22 2 2 4 2" xfId="1472" xr:uid="{00000000-0005-0000-0000-0000A7450000}"/>
    <cellStyle name="Moneda 22 2 2 5" xfId="1473" xr:uid="{00000000-0005-0000-0000-0000A8450000}"/>
    <cellStyle name="Moneda 22 2 3" xfId="1474" xr:uid="{00000000-0005-0000-0000-0000A9450000}"/>
    <cellStyle name="Moneda 22 2 3 2" xfId="1475" xr:uid="{00000000-0005-0000-0000-0000AA450000}"/>
    <cellStyle name="Moneda 22 2 4" xfId="1476" xr:uid="{00000000-0005-0000-0000-0000AB450000}"/>
    <cellStyle name="Moneda 22 2 4 2" xfId="1477" xr:uid="{00000000-0005-0000-0000-0000AC450000}"/>
    <cellStyle name="Moneda 22 2 5" xfId="1478" xr:uid="{00000000-0005-0000-0000-0000AD450000}"/>
    <cellStyle name="Moneda 22 2 5 2" xfId="1479" xr:uid="{00000000-0005-0000-0000-0000AE450000}"/>
    <cellStyle name="Moneda 22 2 6" xfId="1480" xr:uid="{00000000-0005-0000-0000-0000AF450000}"/>
    <cellStyle name="Moneda 22 3" xfId="1481" xr:uid="{00000000-0005-0000-0000-0000B0450000}"/>
    <cellStyle name="Moneda 22 3 2" xfId="1482" xr:uid="{00000000-0005-0000-0000-0000B1450000}"/>
    <cellStyle name="Moneda 22 3 2 2" xfId="1483" xr:uid="{00000000-0005-0000-0000-0000B2450000}"/>
    <cellStyle name="Moneda 22 3 3" xfId="1484" xr:uid="{00000000-0005-0000-0000-0000B3450000}"/>
    <cellStyle name="Moneda 22 3 3 2" xfId="1485" xr:uid="{00000000-0005-0000-0000-0000B4450000}"/>
    <cellStyle name="Moneda 22 3 4" xfId="1486" xr:uid="{00000000-0005-0000-0000-0000B5450000}"/>
    <cellStyle name="Moneda 22 3 4 2" xfId="1487" xr:uid="{00000000-0005-0000-0000-0000B6450000}"/>
    <cellStyle name="Moneda 22 3 5" xfId="1488" xr:uid="{00000000-0005-0000-0000-0000B7450000}"/>
    <cellStyle name="Moneda 22 4" xfId="1489" xr:uid="{00000000-0005-0000-0000-0000B8450000}"/>
    <cellStyle name="Moneda 22 4 2" xfId="1490" xr:uid="{00000000-0005-0000-0000-0000B9450000}"/>
    <cellStyle name="Moneda 22 5" xfId="1491" xr:uid="{00000000-0005-0000-0000-0000BA450000}"/>
    <cellStyle name="Moneda 22 5 2" xfId="1492" xr:uid="{00000000-0005-0000-0000-0000BB450000}"/>
    <cellStyle name="Moneda 22 6" xfId="1493" xr:uid="{00000000-0005-0000-0000-0000BC450000}"/>
    <cellStyle name="Moneda 22 6 2" xfId="1494" xr:uid="{00000000-0005-0000-0000-0000BD450000}"/>
    <cellStyle name="Moneda 22 7" xfId="1495" xr:uid="{00000000-0005-0000-0000-0000BE450000}"/>
    <cellStyle name="Moneda 22 8" xfId="1496" xr:uid="{00000000-0005-0000-0000-0000BF450000}"/>
    <cellStyle name="Moneda 23" xfId="1497" xr:uid="{00000000-0005-0000-0000-0000C0450000}"/>
    <cellStyle name="Moneda 23 2" xfId="1498" xr:uid="{00000000-0005-0000-0000-0000C1450000}"/>
    <cellStyle name="Moneda 23 2 2" xfId="1499" xr:uid="{00000000-0005-0000-0000-0000C2450000}"/>
    <cellStyle name="Moneda 23 2 2 2" xfId="1500" xr:uid="{00000000-0005-0000-0000-0000C3450000}"/>
    <cellStyle name="Moneda 23 2 3" xfId="1501" xr:uid="{00000000-0005-0000-0000-0000C4450000}"/>
    <cellStyle name="Moneda 23 2 3 2" xfId="1502" xr:uid="{00000000-0005-0000-0000-0000C5450000}"/>
    <cellStyle name="Moneda 23 2 4" xfId="1503" xr:uid="{00000000-0005-0000-0000-0000C6450000}"/>
    <cellStyle name="Moneda 23 2 4 2" xfId="1504" xr:uid="{00000000-0005-0000-0000-0000C7450000}"/>
    <cellStyle name="Moneda 23 2 5" xfId="1505" xr:uid="{00000000-0005-0000-0000-0000C8450000}"/>
    <cellStyle name="Moneda 23 3" xfId="1506" xr:uid="{00000000-0005-0000-0000-0000C9450000}"/>
    <cellStyle name="Moneda 23 3 2" xfId="1507" xr:uid="{00000000-0005-0000-0000-0000CA450000}"/>
    <cellStyle name="Moneda 23 4" xfId="1508" xr:uid="{00000000-0005-0000-0000-0000CB450000}"/>
    <cellStyle name="Moneda 23 4 2" xfId="1509" xr:uid="{00000000-0005-0000-0000-0000CC450000}"/>
    <cellStyle name="Moneda 23 5" xfId="1510" xr:uid="{00000000-0005-0000-0000-0000CD450000}"/>
    <cellStyle name="Moneda 23 5 2" xfId="1511" xr:uid="{00000000-0005-0000-0000-0000CE450000}"/>
    <cellStyle name="Moneda 23 6" xfId="1512" xr:uid="{00000000-0005-0000-0000-0000CF450000}"/>
    <cellStyle name="Moneda 23 7" xfId="1513" xr:uid="{00000000-0005-0000-0000-0000D0450000}"/>
    <cellStyle name="Moneda 24" xfId="1514" xr:uid="{00000000-0005-0000-0000-0000D1450000}"/>
    <cellStyle name="Moneda 24 2" xfId="1515" xr:uid="{00000000-0005-0000-0000-0000D2450000}"/>
    <cellStyle name="Moneda 24 2 2" xfId="1516" xr:uid="{00000000-0005-0000-0000-0000D3450000}"/>
    <cellStyle name="Moneda 24 2 2 2" xfId="1517" xr:uid="{00000000-0005-0000-0000-0000D4450000}"/>
    <cellStyle name="Moneda 24 2 3" xfId="1518" xr:uid="{00000000-0005-0000-0000-0000D5450000}"/>
    <cellStyle name="Moneda 24 2 3 2" xfId="1519" xr:uid="{00000000-0005-0000-0000-0000D6450000}"/>
    <cellStyle name="Moneda 24 2 4" xfId="1520" xr:uid="{00000000-0005-0000-0000-0000D7450000}"/>
    <cellStyle name="Moneda 24 2 4 2" xfId="1521" xr:uid="{00000000-0005-0000-0000-0000D8450000}"/>
    <cellStyle name="Moneda 24 2 5" xfId="1522" xr:uid="{00000000-0005-0000-0000-0000D9450000}"/>
    <cellStyle name="Moneda 24 3" xfId="1523" xr:uid="{00000000-0005-0000-0000-0000DA450000}"/>
    <cellStyle name="Moneda 24 3 2" xfId="1524" xr:uid="{00000000-0005-0000-0000-0000DB450000}"/>
    <cellStyle name="Moneda 24 4" xfId="1525" xr:uid="{00000000-0005-0000-0000-0000DC450000}"/>
    <cellStyle name="Moneda 24 4 2" xfId="1526" xr:uid="{00000000-0005-0000-0000-0000DD450000}"/>
    <cellStyle name="Moneda 24 5" xfId="1527" xr:uid="{00000000-0005-0000-0000-0000DE450000}"/>
    <cellStyle name="Moneda 24 5 2" xfId="1528" xr:uid="{00000000-0005-0000-0000-0000DF450000}"/>
    <cellStyle name="Moneda 24 6" xfId="1529" xr:uid="{00000000-0005-0000-0000-0000E0450000}"/>
    <cellStyle name="Moneda 24 7" xfId="1530" xr:uid="{00000000-0005-0000-0000-0000E1450000}"/>
    <cellStyle name="Moneda 25" xfId="1531" xr:uid="{00000000-0005-0000-0000-0000E2450000}"/>
    <cellStyle name="Moneda 25 2" xfId="1532" xr:uid="{00000000-0005-0000-0000-0000E3450000}"/>
    <cellStyle name="Moneda 25 2 2" xfId="1533" xr:uid="{00000000-0005-0000-0000-0000E4450000}"/>
    <cellStyle name="Moneda 25 3" xfId="1534" xr:uid="{00000000-0005-0000-0000-0000E5450000}"/>
    <cellStyle name="Moneda 25 3 2" xfId="1535" xr:uid="{00000000-0005-0000-0000-0000E6450000}"/>
    <cellStyle name="Moneda 25 4" xfId="1536" xr:uid="{00000000-0005-0000-0000-0000E7450000}"/>
    <cellStyle name="Moneda 25 4 2" xfId="1537" xr:uid="{00000000-0005-0000-0000-0000E8450000}"/>
    <cellStyle name="Moneda 25 5" xfId="1538" xr:uid="{00000000-0005-0000-0000-0000E9450000}"/>
    <cellStyle name="Moneda 26" xfId="1539" xr:uid="{00000000-0005-0000-0000-0000EA450000}"/>
    <cellStyle name="Moneda 26 2" xfId="1540" xr:uid="{00000000-0005-0000-0000-0000EB450000}"/>
    <cellStyle name="Moneda 26 2 2" xfId="1541" xr:uid="{00000000-0005-0000-0000-0000EC450000}"/>
    <cellStyle name="Moneda 26 3" xfId="1542" xr:uid="{00000000-0005-0000-0000-0000ED450000}"/>
    <cellStyle name="Moneda 26 3 2" xfId="1543" xr:uid="{00000000-0005-0000-0000-0000EE450000}"/>
    <cellStyle name="Moneda 26 4" xfId="1544" xr:uid="{00000000-0005-0000-0000-0000EF450000}"/>
    <cellStyle name="Moneda 26 4 2" xfId="1545" xr:uid="{00000000-0005-0000-0000-0000F0450000}"/>
    <cellStyle name="Moneda 26 5" xfId="1546" xr:uid="{00000000-0005-0000-0000-0000F1450000}"/>
    <cellStyle name="Moneda 27" xfId="1547" xr:uid="{00000000-0005-0000-0000-0000F2450000}"/>
    <cellStyle name="Moneda 27 2" xfId="1548" xr:uid="{00000000-0005-0000-0000-0000F3450000}"/>
    <cellStyle name="Moneda 27 2 2" xfId="1549" xr:uid="{00000000-0005-0000-0000-0000F4450000}"/>
    <cellStyle name="Moneda 27 3" xfId="1550" xr:uid="{00000000-0005-0000-0000-0000F5450000}"/>
    <cellStyle name="Moneda 27 3 2" xfId="1551" xr:uid="{00000000-0005-0000-0000-0000F6450000}"/>
    <cellStyle name="Moneda 27 4" xfId="1552" xr:uid="{00000000-0005-0000-0000-0000F7450000}"/>
    <cellStyle name="Moneda 27 4 2" xfId="1553" xr:uid="{00000000-0005-0000-0000-0000F8450000}"/>
    <cellStyle name="Moneda 27 5" xfId="1554" xr:uid="{00000000-0005-0000-0000-0000F9450000}"/>
    <cellStyle name="Moneda 28" xfId="1555" xr:uid="{00000000-0005-0000-0000-0000FA450000}"/>
    <cellStyle name="Moneda 28 2" xfId="1556" xr:uid="{00000000-0005-0000-0000-0000FB450000}"/>
    <cellStyle name="Moneda 28 2 2" xfId="1557" xr:uid="{00000000-0005-0000-0000-0000FC450000}"/>
    <cellStyle name="Moneda 28 3" xfId="1558" xr:uid="{00000000-0005-0000-0000-0000FD450000}"/>
    <cellStyle name="Moneda 28 3 2" xfId="1559" xr:uid="{00000000-0005-0000-0000-0000FE450000}"/>
    <cellStyle name="Moneda 28 4" xfId="1560" xr:uid="{00000000-0005-0000-0000-0000FF450000}"/>
    <cellStyle name="Moneda 28 4 2" xfId="1561" xr:uid="{00000000-0005-0000-0000-000000460000}"/>
    <cellStyle name="Moneda 28 5" xfId="1562" xr:uid="{00000000-0005-0000-0000-000001460000}"/>
    <cellStyle name="Moneda 29" xfId="1563" xr:uid="{00000000-0005-0000-0000-000002460000}"/>
    <cellStyle name="Moneda 29 2" xfId="1564" xr:uid="{00000000-0005-0000-0000-000003460000}"/>
    <cellStyle name="Moneda 29 2 2" xfId="1565" xr:uid="{00000000-0005-0000-0000-000004460000}"/>
    <cellStyle name="Moneda 29 3" xfId="1566" xr:uid="{00000000-0005-0000-0000-000005460000}"/>
    <cellStyle name="Moneda 29 3 2" xfId="1567" xr:uid="{00000000-0005-0000-0000-000006460000}"/>
    <cellStyle name="Moneda 29 4" xfId="1568" xr:uid="{00000000-0005-0000-0000-000007460000}"/>
    <cellStyle name="Moneda 29 4 2" xfId="1569" xr:uid="{00000000-0005-0000-0000-000008460000}"/>
    <cellStyle name="Moneda 29 5" xfId="1570" xr:uid="{00000000-0005-0000-0000-000009460000}"/>
    <cellStyle name="Moneda 3" xfId="14" xr:uid="{00000000-0005-0000-0000-00000A460000}"/>
    <cellStyle name="Moneda 3 10" xfId="1571" xr:uid="{00000000-0005-0000-0000-00000B460000}"/>
    <cellStyle name="Moneda 3 10 2" xfId="1572" xr:uid="{00000000-0005-0000-0000-00000C460000}"/>
    <cellStyle name="Moneda 3 10 2 2" xfId="1573" xr:uid="{00000000-0005-0000-0000-00000D460000}"/>
    <cellStyle name="Moneda 3 10 3" xfId="1574" xr:uid="{00000000-0005-0000-0000-00000E460000}"/>
    <cellStyle name="Moneda 3 10 3 2" xfId="1575" xr:uid="{00000000-0005-0000-0000-00000F460000}"/>
    <cellStyle name="Moneda 3 10 4" xfId="1576" xr:uid="{00000000-0005-0000-0000-000010460000}"/>
    <cellStyle name="Moneda 3 10 4 2" xfId="1577" xr:uid="{00000000-0005-0000-0000-000011460000}"/>
    <cellStyle name="Moneda 3 10 5" xfId="1578" xr:uid="{00000000-0005-0000-0000-000012460000}"/>
    <cellStyle name="Moneda 3 11" xfId="1579" xr:uid="{00000000-0005-0000-0000-000013460000}"/>
    <cellStyle name="Moneda 3 11 2" xfId="1580" xr:uid="{00000000-0005-0000-0000-000014460000}"/>
    <cellStyle name="Moneda 3 12" xfId="1581" xr:uid="{00000000-0005-0000-0000-000015460000}"/>
    <cellStyle name="Moneda 3 12 2" xfId="1582" xr:uid="{00000000-0005-0000-0000-000016460000}"/>
    <cellStyle name="Moneda 3 13" xfId="1583" xr:uid="{00000000-0005-0000-0000-000017460000}"/>
    <cellStyle name="Moneda 3 13 2" xfId="1584" xr:uid="{00000000-0005-0000-0000-000018460000}"/>
    <cellStyle name="Moneda 3 14" xfId="1585" xr:uid="{00000000-0005-0000-0000-000019460000}"/>
    <cellStyle name="Moneda 3 14 2" xfId="1586" xr:uid="{00000000-0005-0000-0000-00001A460000}"/>
    <cellStyle name="Moneda 3 15" xfId="1587" xr:uid="{00000000-0005-0000-0000-00001B460000}"/>
    <cellStyle name="Moneda 3 15 10" xfId="5066" xr:uid="{00000000-0005-0000-0000-00001C460000}"/>
    <cellStyle name="Moneda 3 15 10 2" xfId="9443" xr:uid="{00000000-0005-0000-0000-00001D460000}"/>
    <cellStyle name="Moneda 3 15 10 2 2" xfId="18196" xr:uid="{00000000-0005-0000-0000-00001E460000}"/>
    <cellStyle name="Moneda 3 15 10 2 2 2" xfId="35701" xr:uid="{69B71C0E-3A9C-43C3-842D-5DF362F297D6}"/>
    <cellStyle name="Moneda 3 15 10 2 3" xfId="26949" xr:uid="{9AF43A29-4CD5-467E-8457-3BECFF615403}"/>
    <cellStyle name="Moneda 3 15 10 3" xfId="13820" xr:uid="{00000000-0005-0000-0000-00001F460000}"/>
    <cellStyle name="Moneda 3 15 10 3 2" xfId="31325" xr:uid="{D87C2046-62E7-4C80-A1A1-0481D6BA26F0}"/>
    <cellStyle name="Moneda 3 15 10 4" xfId="22573" xr:uid="{F6C9DDC2-823F-494C-A27B-F78428F934CF}"/>
    <cellStyle name="Moneda 3 15 11" xfId="7255" xr:uid="{00000000-0005-0000-0000-000020460000}"/>
    <cellStyle name="Moneda 3 15 11 2" xfId="16008" xr:uid="{00000000-0005-0000-0000-000021460000}"/>
    <cellStyle name="Moneda 3 15 11 2 2" xfId="33513" xr:uid="{CB69B8B2-3FBE-4E50-9615-D225D7C4EC49}"/>
    <cellStyle name="Moneda 3 15 11 3" xfId="24761" xr:uid="{0B84969D-2C35-48F4-80EF-E4C7665050A1}"/>
    <cellStyle name="Moneda 3 15 12" xfId="11632" xr:uid="{00000000-0005-0000-0000-000022460000}"/>
    <cellStyle name="Moneda 3 15 12 2" xfId="29137" xr:uid="{F6F3E2FC-12A1-45DA-BF09-81F8D7B5BA64}"/>
    <cellStyle name="Moneda 3 15 13" xfId="20385" xr:uid="{42C94EAD-9813-4EB3-95C7-F65EEB64B50D}"/>
    <cellStyle name="Moneda 3 15 2" xfId="1588" xr:uid="{00000000-0005-0000-0000-000023460000}"/>
    <cellStyle name="Moneda 3 15 3" xfId="1589" xr:uid="{00000000-0005-0000-0000-000024460000}"/>
    <cellStyle name="Moneda 3 15 4" xfId="2971" xr:uid="{00000000-0005-0000-0000-000025460000}"/>
    <cellStyle name="Moneda 3 15 4 2" xfId="3083" xr:uid="{00000000-0005-0000-0000-000026460000}"/>
    <cellStyle name="Moneda 3 15 4 2 2" xfId="3359" xr:uid="{00000000-0005-0000-0000-000027460000}"/>
    <cellStyle name="Moneda 3 15 4 2 2 2" xfId="3912" xr:uid="{00000000-0005-0000-0000-000028460000}"/>
    <cellStyle name="Moneda 3 15 4 2 2 2 2" xfId="5008" xr:uid="{00000000-0005-0000-0000-000029460000}"/>
    <cellStyle name="Moneda 3 15 4 2 2 2 2 2" xfId="7197" xr:uid="{00000000-0005-0000-0000-00002A460000}"/>
    <cellStyle name="Moneda 3 15 4 2 2 2 2 2 2" xfId="11574" xr:uid="{00000000-0005-0000-0000-00002B460000}"/>
    <cellStyle name="Moneda 3 15 4 2 2 2 2 2 2 2" xfId="20327" xr:uid="{00000000-0005-0000-0000-00002C460000}"/>
    <cellStyle name="Moneda 3 15 4 2 2 2 2 2 2 2 2" xfId="37832" xr:uid="{EAFEFE13-088C-4581-8F80-84F8F073A52A}"/>
    <cellStyle name="Moneda 3 15 4 2 2 2 2 2 2 3" xfId="29080" xr:uid="{BCAB9E0B-92BC-4F22-81AA-063B5458ECA3}"/>
    <cellStyle name="Moneda 3 15 4 2 2 2 2 2 3" xfId="15951" xr:uid="{00000000-0005-0000-0000-00002D460000}"/>
    <cellStyle name="Moneda 3 15 4 2 2 2 2 2 3 2" xfId="33456" xr:uid="{32A974C7-316B-49D7-B96E-B36E508B9025}"/>
    <cellStyle name="Moneda 3 15 4 2 2 2 2 2 4" xfId="24704" xr:uid="{33ABF966-D7D0-426F-9010-CB274DF9ECED}"/>
    <cellStyle name="Moneda 3 15 4 2 2 2 2 3" xfId="9386" xr:uid="{00000000-0005-0000-0000-00002E460000}"/>
    <cellStyle name="Moneda 3 15 4 2 2 2 2 3 2" xfId="18139" xr:uid="{00000000-0005-0000-0000-00002F460000}"/>
    <cellStyle name="Moneda 3 15 4 2 2 2 2 3 2 2" xfId="35644" xr:uid="{9AF6DC00-919D-4B1F-84BD-CA943C7C126C}"/>
    <cellStyle name="Moneda 3 15 4 2 2 2 2 3 3" xfId="26892" xr:uid="{EC6A6635-EC4D-4BDA-BD6E-E9355D461DE5}"/>
    <cellStyle name="Moneda 3 15 4 2 2 2 2 4" xfId="13763" xr:uid="{00000000-0005-0000-0000-000030460000}"/>
    <cellStyle name="Moneda 3 15 4 2 2 2 2 4 2" xfId="31268" xr:uid="{C6D129F3-6449-4D5F-8029-FCEADC7EF1DB}"/>
    <cellStyle name="Moneda 3 15 4 2 2 2 2 5" xfId="22516" xr:uid="{B53AE0D4-41E0-4E9D-9EC1-3878C9AE4E8C}"/>
    <cellStyle name="Moneda 3 15 4 2 2 2 3" xfId="6103" xr:uid="{00000000-0005-0000-0000-000031460000}"/>
    <cellStyle name="Moneda 3 15 4 2 2 2 3 2" xfId="10480" xr:uid="{00000000-0005-0000-0000-000032460000}"/>
    <cellStyle name="Moneda 3 15 4 2 2 2 3 2 2" xfId="19233" xr:uid="{00000000-0005-0000-0000-000033460000}"/>
    <cellStyle name="Moneda 3 15 4 2 2 2 3 2 2 2" xfId="36738" xr:uid="{2BA3D8D5-66ED-4250-BD85-89DEAE082915}"/>
    <cellStyle name="Moneda 3 15 4 2 2 2 3 2 3" xfId="27986" xr:uid="{1B535CFC-0411-40B4-AD3A-6681518CCEF3}"/>
    <cellStyle name="Moneda 3 15 4 2 2 2 3 3" xfId="14857" xr:uid="{00000000-0005-0000-0000-000034460000}"/>
    <cellStyle name="Moneda 3 15 4 2 2 2 3 3 2" xfId="32362" xr:uid="{E78628A7-32B9-484D-9EC2-49C46903834A}"/>
    <cellStyle name="Moneda 3 15 4 2 2 2 3 4" xfId="23610" xr:uid="{376AC3B5-C909-4664-95CC-671417807A77}"/>
    <cellStyle name="Moneda 3 15 4 2 2 2 4" xfId="8292" xr:uid="{00000000-0005-0000-0000-000035460000}"/>
    <cellStyle name="Moneda 3 15 4 2 2 2 4 2" xfId="17045" xr:uid="{00000000-0005-0000-0000-000036460000}"/>
    <cellStyle name="Moneda 3 15 4 2 2 2 4 2 2" xfId="34550" xr:uid="{8724F0DF-4883-4745-B31C-C11BFA968CD3}"/>
    <cellStyle name="Moneda 3 15 4 2 2 2 4 3" xfId="25798" xr:uid="{E9A26EB6-799C-41C6-A6F4-B3DE2A9414DB}"/>
    <cellStyle name="Moneda 3 15 4 2 2 2 5" xfId="12669" xr:uid="{00000000-0005-0000-0000-000037460000}"/>
    <cellStyle name="Moneda 3 15 4 2 2 2 5 2" xfId="30174" xr:uid="{E84224F6-76F4-4A3B-96C6-B7802BFDC7D2}"/>
    <cellStyle name="Moneda 3 15 4 2 2 2 6" xfId="21422" xr:uid="{8F5DE620-7CC8-4D99-8119-D7957EDC5073}"/>
    <cellStyle name="Moneda 3 15 4 2 2 3" xfId="4460" xr:uid="{00000000-0005-0000-0000-000038460000}"/>
    <cellStyle name="Moneda 3 15 4 2 2 3 2" xfId="6649" xr:uid="{00000000-0005-0000-0000-000039460000}"/>
    <cellStyle name="Moneda 3 15 4 2 2 3 2 2" xfId="11026" xr:uid="{00000000-0005-0000-0000-00003A460000}"/>
    <cellStyle name="Moneda 3 15 4 2 2 3 2 2 2" xfId="19779" xr:uid="{00000000-0005-0000-0000-00003B460000}"/>
    <cellStyle name="Moneda 3 15 4 2 2 3 2 2 2 2" xfId="37284" xr:uid="{39B3CFBE-7122-4662-B72E-96DED20E9CF5}"/>
    <cellStyle name="Moneda 3 15 4 2 2 3 2 2 3" xfId="28532" xr:uid="{38D7382B-35DE-431D-AC02-2983E6A3AB2E}"/>
    <cellStyle name="Moneda 3 15 4 2 2 3 2 3" xfId="15403" xr:uid="{00000000-0005-0000-0000-00003C460000}"/>
    <cellStyle name="Moneda 3 15 4 2 2 3 2 3 2" xfId="32908" xr:uid="{8DA28925-E3F2-4FF0-97B9-8070C190611E}"/>
    <cellStyle name="Moneda 3 15 4 2 2 3 2 4" xfId="24156" xr:uid="{5A5A1A26-E779-4AC4-ACE3-85CB852AE5FF}"/>
    <cellStyle name="Moneda 3 15 4 2 2 3 3" xfId="8838" xr:uid="{00000000-0005-0000-0000-00003D460000}"/>
    <cellStyle name="Moneda 3 15 4 2 2 3 3 2" xfId="17591" xr:uid="{00000000-0005-0000-0000-00003E460000}"/>
    <cellStyle name="Moneda 3 15 4 2 2 3 3 2 2" xfId="35096" xr:uid="{1E920F3B-B13F-4F6A-8AD1-029B700F44B8}"/>
    <cellStyle name="Moneda 3 15 4 2 2 3 3 3" xfId="26344" xr:uid="{3B78E8FF-44E1-42AC-B3D2-1415656DC6A3}"/>
    <cellStyle name="Moneda 3 15 4 2 2 3 4" xfId="13215" xr:uid="{00000000-0005-0000-0000-00003F460000}"/>
    <cellStyle name="Moneda 3 15 4 2 2 3 4 2" xfId="30720" xr:uid="{43AA85AD-2C64-468C-B673-45B2BB3BCCC8}"/>
    <cellStyle name="Moneda 3 15 4 2 2 3 5" xfId="21968" xr:uid="{3E844FB4-3A4B-4B44-BAE9-035CAFBDD155}"/>
    <cellStyle name="Moneda 3 15 4 2 2 4" xfId="5555" xr:uid="{00000000-0005-0000-0000-000040460000}"/>
    <cellStyle name="Moneda 3 15 4 2 2 4 2" xfId="9932" xr:uid="{00000000-0005-0000-0000-000041460000}"/>
    <cellStyle name="Moneda 3 15 4 2 2 4 2 2" xfId="18685" xr:uid="{00000000-0005-0000-0000-000042460000}"/>
    <cellStyle name="Moneda 3 15 4 2 2 4 2 2 2" xfId="36190" xr:uid="{043B7535-821F-464A-9348-2775C76B4EF3}"/>
    <cellStyle name="Moneda 3 15 4 2 2 4 2 3" xfId="27438" xr:uid="{70A94DCF-7597-4FE5-8C7B-E616381B2AB9}"/>
    <cellStyle name="Moneda 3 15 4 2 2 4 3" xfId="14309" xr:uid="{00000000-0005-0000-0000-000043460000}"/>
    <cellStyle name="Moneda 3 15 4 2 2 4 3 2" xfId="31814" xr:uid="{A0A69B18-99BB-4C43-8467-180D5BD818CE}"/>
    <cellStyle name="Moneda 3 15 4 2 2 4 4" xfId="23062" xr:uid="{3B17BD91-2032-445D-B117-58537F4D864F}"/>
    <cellStyle name="Moneda 3 15 4 2 2 5" xfId="7744" xr:uid="{00000000-0005-0000-0000-000044460000}"/>
    <cellStyle name="Moneda 3 15 4 2 2 5 2" xfId="16497" xr:uid="{00000000-0005-0000-0000-000045460000}"/>
    <cellStyle name="Moneda 3 15 4 2 2 5 2 2" xfId="34002" xr:uid="{91ADE046-1B4B-40FF-A2F0-870F65CBA811}"/>
    <cellStyle name="Moneda 3 15 4 2 2 5 3" xfId="25250" xr:uid="{54C94CC8-9BD1-4251-833D-AB1964F8A844}"/>
    <cellStyle name="Moneda 3 15 4 2 2 6" xfId="12121" xr:uid="{00000000-0005-0000-0000-000046460000}"/>
    <cellStyle name="Moneda 3 15 4 2 2 6 2" xfId="29626" xr:uid="{CE5AB72B-CB5D-4934-8635-B12C1AEEAEF0}"/>
    <cellStyle name="Moneda 3 15 4 2 2 7" xfId="20874" xr:uid="{3953C40A-C568-4C9F-B5C7-A86D284F834A}"/>
    <cellStyle name="Moneda 3 15 4 2 3" xfId="3638" xr:uid="{00000000-0005-0000-0000-000047460000}"/>
    <cellStyle name="Moneda 3 15 4 2 3 2" xfId="4734" xr:uid="{00000000-0005-0000-0000-000048460000}"/>
    <cellStyle name="Moneda 3 15 4 2 3 2 2" xfId="6923" xr:uid="{00000000-0005-0000-0000-000049460000}"/>
    <cellStyle name="Moneda 3 15 4 2 3 2 2 2" xfId="11300" xr:uid="{00000000-0005-0000-0000-00004A460000}"/>
    <cellStyle name="Moneda 3 15 4 2 3 2 2 2 2" xfId="20053" xr:uid="{00000000-0005-0000-0000-00004B460000}"/>
    <cellStyle name="Moneda 3 15 4 2 3 2 2 2 2 2" xfId="37558" xr:uid="{6C4F6ABE-C957-41EC-A13F-CBE309ECAAD9}"/>
    <cellStyle name="Moneda 3 15 4 2 3 2 2 2 3" xfId="28806" xr:uid="{C8B2A817-DAAF-4A94-9918-000585E2641D}"/>
    <cellStyle name="Moneda 3 15 4 2 3 2 2 3" xfId="15677" xr:uid="{00000000-0005-0000-0000-00004C460000}"/>
    <cellStyle name="Moneda 3 15 4 2 3 2 2 3 2" xfId="33182" xr:uid="{1F4C66A0-5D59-4E73-B911-9FA38DAD1043}"/>
    <cellStyle name="Moneda 3 15 4 2 3 2 2 4" xfId="24430" xr:uid="{493EFBD6-E92D-4431-B0BA-224085DD2E90}"/>
    <cellStyle name="Moneda 3 15 4 2 3 2 3" xfId="9112" xr:uid="{00000000-0005-0000-0000-00004D460000}"/>
    <cellStyle name="Moneda 3 15 4 2 3 2 3 2" xfId="17865" xr:uid="{00000000-0005-0000-0000-00004E460000}"/>
    <cellStyle name="Moneda 3 15 4 2 3 2 3 2 2" xfId="35370" xr:uid="{FD0A5929-A359-42D4-88E0-EE8239C7DB93}"/>
    <cellStyle name="Moneda 3 15 4 2 3 2 3 3" xfId="26618" xr:uid="{A722E570-BB2F-487B-A7BD-48D7A16A9173}"/>
    <cellStyle name="Moneda 3 15 4 2 3 2 4" xfId="13489" xr:uid="{00000000-0005-0000-0000-00004F460000}"/>
    <cellStyle name="Moneda 3 15 4 2 3 2 4 2" xfId="30994" xr:uid="{CEE27E57-2A52-450E-BA24-134FAC5C0265}"/>
    <cellStyle name="Moneda 3 15 4 2 3 2 5" xfId="22242" xr:uid="{033B2C28-83A9-407F-83DE-A66B394B4D79}"/>
    <cellStyle name="Moneda 3 15 4 2 3 3" xfId="5829" xr:uid="{00000000-0005-0000-0000-000050460000}"/>
    <cellStyle name="Moneda 3 15 4 2 3 3 2" xfId="10206" xr:uid="{00000000-0005-0000-0000-000051460000}"/>
    <cellStyle name="Moneda 3 15 4 2 3 3 2 2" xfId="18959" xr:uid="{00000000-0005-0000-0000-000052460000}"/>
    <cellStyle name="Moneda 3 15 4 2 3 3 2 2 2" xfId="36464" xr:uid="{6507FD14-5FBE-416B-9B3C-EF878BA9838B}"/>
    <cellStyle name="Moneda 3 15 4 2 3 3 2 3" xfId="27712" xr:uid="{D84DAC31-1681-43F9-9CEF-DF4A37A7097C}"/>
    <cellStyle name="Moneda 3 15 4 2 3 3 3" xfId="14583" xr:uid="{00000000-0005-0000-0000-000053460000}"/>
    <cellStyle name="Moneda 3 15 4 2 3 3 3 2" xfId="32088" xr:uid="{B385A0C3-3A7D-4D18-9332-D36335FCBF66}"/>
    <cellStyle name="Moneda 3 15 4 2 3 3 4" xfId="23336" xr:uid="{CB3BE852-7859-49FF-83CB-1260FC06D021}"/>
    <cellStyle name="Moneda 3 15 4 2 3 4" xfId="8018" xr:uid="{00000000-0005-0000-0000-000054460000}"/>
    <cellStyle name="Moneda 3 15 4 2 3 4 2" xfId="16771" xr:uid="{00000000-0005-0000-0000-000055460000}"/>
    <cellStyle name="Moneda 3 15 4 2 3 4 2 2" xfId="34276" xr:uid="{843E7811-EE79-4609-93CC-78397EAB34FC}"/>
    <cellStyle name="Moneda 3 15 4 2 3 4 3" xfId="25524" xr:uid="{21266915-9DF6-4E8D-A7B7-721DB0CE5654}"/>
    <cellStyle name="Moneda 3 15 4 2 3 5" xfId="12395" xr:uid="{00000000-0005-0000-0000-000056460000}"/>
    <cellStyle name="Moneda 3 15 4 2 3 5 2" xfId="29900" xr:uid="{D40CEFB1-4A71-41F1-A514-F167E7D25CF4}"/>
    <cellStyle name="Moneda 3 15 4 2 3 6" xfId="21148" xr:uid="{C0CB3B69-7135-42EE-9C69-0AE975A7C837}"/>
    <cellStyle name="Moneda 3 15 4 2 4" xfId="4186" xr:uid="{00000000-0005-0000-0000-000057460000}"/>
    <cellStyle name="Moneda 3 15 4 2 4 2" xfId="6375" xr:uid="{00000000-0005-0000-0000-000058460000}"/>
    <cellStyle name="Moneda 3 15 4 2 4 2 2" xfId="10752" xr:uid="{00000000-0005-0000-0000-000059460000}"/>
    <cellStyle name="Moneda 3 15 4 2 4 2 2 2" xfId="19505" xr:uid="{00000000-0005-0000-0000-00005A460000}"/>
    <cellStyle name="Moneda 3 15 4 2 4 2 2 2 2" xfId="37010" xr:uid="{A4524467-9D2F-4CD3-84E6-2584EF7D7BBB}"/>
    <cellStyle name="Moneda 3 15 4 2 4 2 2 3" xfId="28258" xr:uid="{4E34D59B-D029-4B23-A872-83529FC5ED68}"/>
    <cellStyle name="Moneda 3 15 4 2 4 2 3" xfId="15129" xr:uid="{00000000-0005-0000-0000-00005B460000}"/>
    <cellStyle name="Moneda 3 15 4 2 4 2 3 2" xfId="32634" xr:uid="{9F8FDE29-672C-4A24-9432-E15F171354D3}"/>
    <cellStyle name="Moneda 3 15 4 2 4 2 4" xfId="23882" xr:uid="{EBE31220-7A4A-4C46-9849-0B720549D347}"/>
    <cellStyle name="Moneda 3 15 4 2 4 3" xfId="8564" xr:uid="{00000000-0005-0000-0000-00005C460000}"/>
    <cellStyle name="Moneda 3 15 4 2 4 3 2" xfId="17317" xr:uid="{00000000-0005-0000-0000-00005D460000}"/>
    <cellStyle name="Moneda 3 15 4 2 4 3 2 2" xfId="34822" xr:uid="{0F71BA96-0224-4048-A894-9013BEC5E5C5}"/>
    <cellStyle name="Moneda 3 15 4 2 4 3 3" xfId="26070" xr:uid="{2945B074-5C6B-460D-81CC-9EEEB9033F95}"/>
    <cellStyle name="Moneda 3 15 4 2 4 4" xfId="12941" xr:uid="{00000000-0005-0000-0000-00005E460000}"/>
    <cellStyle name="Moneda 3 15 4 2 4 4 2" xfId="30446" xr:uid="{93843EA6-6D98-4D12-9326-D0D87541CC54}"/>
    <cellStyle name="Moneda 3 15 4 2 4 5" xfId="21694" xr:uid="{A9B5229A-95A5-4A21-BA2D-8672BA8388C5}"/>
    <cellStyle name="Moneda 3 15 4 2 5" xfId="5281" xr:uid="{00000000-0005-0000-0000-00005F460000}"/>
    <cellStyle name="Moneda 3 15 4 2 5 2" xfId="9658" xr:uid="{00000000-0005-0000-0000-000060460000}"/>
    <cellStyle name="Moneda 3 15 4 2 5 2 2" xfId="18411" xr:uid="{00000000-0005-0000-0000-000061460000}"/>
    <cellStyle name="Moneda 3 15 4 2 5 2 2 2" xfId="35916" xr:uid="{E5DCA701-537C-4AF6-9F6D-22B787073FBF}"/>
    <cellStyle name="Moneda 3 15 4 2 5 2 3" xfId="27164" xr:uid="{02A1360C-2675-48FC-940C-0DF8AFC30FE7}"/>
    <cellStyle name="Moneda 3 15 4 2 5 3" xfId="14035" xr:uid="{00000000-0005-0000-0000-000062460000}"/>
    <cellStyle name="Moneda 3 15 4 2 5 3 2" xfId="31540" xr:uid="{02C32E14-556C-477F-8A0E-E30032D13628}"/>
    <cellStyle name="Moneda 3 15 4 2 5 4" xfId="22788" xr:uid="{BCB7E932-A04A-41E6-BC8B-E194FEB1FECD}"/>
    <cellStyle name="Moneda 3 15 4 2 6" xfId="7470" xr:uid="{00000000-0005-0000-0000-000063460000}"/>
    <cellStyle name="Moneda 3 15 4 2 6 2" xfId="16223" xr:uid="{00000000-0005-0000-0000-000064460000}"/>
    <cellStyle name="Moneda 3 15 4 2 6 2 2" xfId="33728" xr:uid="{A76A811A-A1F7-4A49-BAAF-7DD0D445C44A}"/>
    <cellStyle name="Moneda 3 15 4 2 6 3" xfId="24976" xr:uid="{40D45CCA-A0A9-4895-A597-0FB05FF64900}"/>
    <cellStyle name="Moneda 3 15 4 2 7" xfId="11847" xr:uid="{00000000-0005-0000-0000-000065460000}"/>
    <cellStyle name="Moneda 3 15 4 2 7 2" xfId="29352" xr:uid="{D18241F6-57CD-492C-B1E3-DC0DC6572258}"/>
    <cellStyle name="Moneda 3 15 4 2 8" xfId="20600" xr:uid="{C2E4ACE8-8A6F-4FE8-9BD5-60706AAB2337}"/>
    <cellStyle name="Moneda 3 15 4 3" xfId="3247" xr:uid="{00000000-0005-0000-0000-000066460000}"/>
    <cellStyle name="Moneda 3 15 4 3 2" xfId="3800" xr:uid="{00000000-0005-0000-0000-000067460000}"/>
    <cellStyle name="Moneda 3 15 4 3 2 2" xfId="4896" xr:uid="{00000000-0005-0000-0000-000068460000}"/>
    <cellStyle name="Moneda 3 15 4 3 2 2 2" xfId="7085" xr:uid="{00000000-0005-0000-0000-000069460000}"/>
    <cellStyle name="Moneda 3 15 4 3 2 2 2 2" xfId="11462" xr:uid="{00000000-0005-0000-0000-00006A460000}"/>
    <cellStyle name="Moneda 3 15 4 3 2 2 2 2 2" xfId="20215" xr:uid="{00000000-0005-0000-0000-00006B460000}"/>
    <cellStyle name="Moneda 3 15 4 3 2 2 2 2 2 2" xfId="37720" xr:uid="{EFFABBD6-6A23-43D7-A212-B9DBD3062E67}"/>
    <cellStyle name="Moneda 3 15 4 3 2 2 2 2 3" xfId="28968" xr:uid="{85713BB9-6EFF-4747-B711-09666C9CFB10}"/>
    <cellStyle name="Moneda 3 15 4 3 2 2 2 3" xfId="15839" xr:uid="{00000000-0005-0000-0000-00006C460000}"/>
    <cellStyle name="Moneda 3 15 4 3 2 2 2 3 2" xfId="33344" xr:uid="{185A85A3-786C-42ED-87A0-3345C5A79BDD}"/>
    <cellStyle name="Moneda 3 15 4 3 2 2 2 4" xfId="24592" xr:uid="{0F3EB24E-CE23-4D29-BCC5-1700C7599920}"/>
    <cellStyle name="Moneda 3 15 4 3 2 2 3" xfId="9274" xr:uid="{00000000-0005-0000-0000-00006D460000}"/>
    <cellStyle name="Moneda 3 15 4 3 2 2 3 2" xfId="18027" xr:uid="{00000000-0005-0000-0000-00006E460000}"/>
    <cellStyle name="Moneda 3 15 4 3 2 2 3 2 2" xfId="35532" xr:uid="{5F2989E5-49CB-4D76-82A5-9496160DFB1B}"/>
    <cellStyle name="Moneda 3 15 4 3 2 2 3 3" xfId="26780" xr:uid="{4DCFAD5E-7EB5-44AE-9092-64B36C5191EE}"/>
    <cellStyle name="Moneda 3 15 4 3 2 2 4" xfId="13651" xr:uid="{00000000-0005-0000-0000-00006F460000}"/>
    <cellStyle name="Moneda 3 15 4 3 2 2 4 2" xfId="31156" xr:uid="{FBF13E14-3740-488F-96C4-723898BBC070}"/>
    <cellStyle name="Moneda 3 15 4 3 2 2 5" xfId="22404" xr:uid="{8D7EA9FC-E852-4A6E-89B9-936575BDD3E7}"/>
    <cellStyle name="Moneda 3 15 4 3 2 3" xfId="5991" xr:uid="{00000000-0005-0000-0000-000070460000}"/>
    <cellStyle name="Moneda 3 15 4 3 2 3 2" xfId="10368" xr:uid="{00000000-0005-0000-0000-000071460000}"/>
    <cellStyle name="Moneda 3 15 4 3 2 3 2 2" xfId="19121" xr:uid="{00000000-0005-0000-0000-000072460000}"/>
    <cellStyle name="Moneda 3 15 4 3 2 3 2 2 2" xfId="36626" xr:uid="{58FF5D71-DDC5-4EF9-83F5-329306C7081C}"/>
    <cellStyle name="Moneda 3 15 4 3 2 3 2 3" xfId="27874" xr:uid="{82660522-A408-4A6C-9643-DFC50887077F}"/>
    <cellStyle name="Moneda 3 15 4 3 2 3 3" xfId="14745" xr:uid="{00000000-0005-0000-0000-000073460000}"/>
    <cellStyle name="Moneda 3 15 4 3 2 3 3 2" xfId="32250" xr:uid="{0A872911-8D64-4D80-8964-449CC02A9083}"/>
    <cellStyle name="Moneda 3 15 4 3 2 3 4" xfId="23498" xr:uid="{BC9BAE00-BD54-4587-8186-E10402715751}"/>
    <cellStyle name="Moneda 3 15 4 3 2 4" xfId="8180" xr:uid="{00000000-0005-0000-0000-000074460000}"/>
    <cellStyle name="Moneda 3 15 4 3 2 4 2" xfId="16933" xr:uid="{00000000-0005-0000-0000-000075460000}"/>
    <cellStyle name="Moneda 3 15 4 3 2 4 2 2" xfId="34438" xr:uid="{0E1AD27D-E92B-4375-A9CB-37CD97C9EF76}"/>
    <cellStyle name="Moneda 3 15 4 3 2 4 3" xfId="25686" xr:uid="{4DFFF73B-3A1A-4FBC-AE81-22F71E4EE5BA}"/>
    <cellStyle name="Moneda 3 15 4 3 2 5" xfId="12557" xr:uid="{00000000-0005-0000-0000-000076460000}"/>
    <cellStyle name="Moneda 3 15 4 3 2 5 2" xfId="30062" xr:uid="{21B182B8-21B9-4B27-898E-1CF8896B2E03}"/>
    <cellStyle name="Moneda 3 15 4 3 2 6" xfId="21310" xr:uid="{26A23773-BCB0-43FE-AF5A-1E3AF1857F6C}"/>
    <cellStyle name="Moneda 3 15 4 3 3" xfId="4348" xr:uid="{00000000-0005-0000-0000-000077460000}"/>
    <cellStyle name="Moneda 3 15 4 3 3 2" xfId="6537" xr:uid="{00000000-0005-0000-0000-000078460000}"/>
    <cellStyle name="Moneda 3 15 4 3 3 2 2" xfId="10914" xr:uid="{00000000-0005-0000-0000-000079460000}"/>
    <cellStyle name="Moneda 3 15 4 3 3 2 2 2" xfId="19667" xr:uid="{00000000-0005-0000-0000-00007A460000}"/>
    <cellStyle name="Moneda 3 15 4 3 3 2 2 2 2" xfId="37172" xr:uid="{77931EBA-6E77-43B1-B023-BCCDC9B1E599}"/>
    <cellStyle name="Moneda 3 15 4 3 3 2 2 3" xfId="28420" xr:uid="{0B0757AC-2ADC-4D2C-B7EE-68FE06C4953F}"/>
    <cellStyle name="Moneda 3 15 4 3 3 2 3" xfId="15291" xr:uid="{00000000-0005-0000-0000-00007B460000}"/>
    <cellStyle name="Moneda 3 15 4 3 3 2 3 2" xfId="32796" xr:uid="{FBBF6C47-F37A-46A9-8C60-74517767C009}"/>
    <cellStyle name="Moneda 3 15 4 3 3 2 4" xfId="24044" xr:uid="{8396C989-BC63-44DD-8041-581D0456937A}"/>
    <cellStyle name="Moneda 3 15 4 3 3 3" xfId="8726" xr:uid="{00000000-0005-0000-0000-00007C460000}"/>
    <cellStyle name="Moneda 3 15 4 3 3 3 2" xfId="17479" xr:uid="{00000000-0005-0000-0000-00007D460000}"/>
    <cellStyle name="Moneda 3 15 4 3 3 3 2 2" xfId="34984" xr:uid="{A064D6F4-0B24-495D-8E0D-C67CC3E9C1F5}"/>
    <cellStyle name="Moneda 3 15 4 3 3 3 3" xfId="26232" xr:uid="{308C9938-47D5-4BB1-A7EA-820187DB1B58}"/>
    <cellStyle name="Moneda 3 15 4 3 3 4" xfId="13103" xr:uid="{00000000-0005-0000-0000-00007E460000}"/>
    <cellStyle name="Moneda 3 15 4 3 3 4 2" xfId="30608" xr:uid="{A6EF0077-5363-4644-9DAF-C52F25246146}"/>
    <cellStyle name="Moneda 3 15 4 3 3 5" xfId="21856" xr:uid="{7E2B7B5D-0888-477A-87F6-9837032AD0F5}"/>
    <cellStyle name="Moneda 3 15 4 3 4" xfId="5443" xr:uid="{00000000-0005-0000-0000-00007F460000}"/>
    <cellStyle name="Moneda 3 15 4 3 4 2" xfId="9820" xr:uid="{00000000-0005-0000-0000-000080460000}"/>
    <cellStyle name="Moneda 3 15 4 3 4 2 2" xfId="18573" xr:uid="{00000000-0005-0000-0000-000081460000}"/>
    <cellStyle name="Moneda 3 15 4 3 4 2 2 2" xfId="36078" xr:uid="{4B192052-08D5-486E-97F8-FF251C6AED78}"/>
    <cellStyle name="Moneda 3 15 4 3 4 2 3" xfId="27326" xr:uid="{2091E705-29A5-4980-8E1E-0CF987FE9861}"/>
    <cellStyle name="Moneda 3 15 4 3 4 3" xfId="14197" xr:uid="{00000000-0005-0000-0000-000082460000}"/>
    <cellStyle name="Moneda 3 15 4 3 4 3 2" xfId="31702" xr:uid="{FA9E242D-CF31-43F0-AD06-EBCD506F4372}"/>
    <cellStyle name="Moneda 3 15 4 3 4 4" xfId="22950" xr:uid="{8B6922F8-DE50-4E3A-BB7A-522F10B83168}"/>
    <cellStyle name="Moneda 3 15 4 3 5" xfId="7632" xr:uid="{00000000-0005-0000-0000-000083460000}"/>
    <cellStyle name="Moneda 3 15 4 3 5 2" xfId="16385" xr:uid="{00000000-0005-0000-0000-000084460000}"/>
    <cellStyle name="Moneda 3 15 4 3 5 2 2" xfId="33890" xr:uid="{98AA61E6-042D-47FA-9745-81D6C8DD1EC8}"/>
    <cellStyle name="Moneda 3 15 4 3 5 3" xfId="25138" xr:uid="{EA13E3A9-CD92-47DB-89C4-6ED2691F9600}"/>
    <cellStyle name="Moneda 3 15 4 3 6" xfId="12009" xr:uid="{00000000-0005-0000-0000-000085460000}"/>
    <cellStyle name="Moneda 3 15 4 3 6 2" xfId="29514" xr:uid="{F655AC24-E7CC-433C-9667-2B3F6506D8D6}"/>
    <cellStyle name="Moneda 3 15 4 3 7" xfId="20762" xr:uid="{A195E462-00BD-4E8F-859B-C0ADB558833C}"/>
    <cellStyle name="Moneda 3 15 4 4" xfId="3526" xr:uid="{00000000-0005-0000-0000-000086460000}"/>
    <cellStyle name="Moneda 3 15 4 4 2" xfId="4622" xr:uid="{00000000-0005-0000-0000-000087460000}"/>
    <cellStyle name="Moneda 3 15 4 4 2 2" xfId="6811" xr:uid="{00000000-0005-0000-0000-000088460000}"/>
    <cellStyle name="Moneda 3 15 4 4 2 2 2" xfId="11188" xr:uid="{00000000-0005-0000-0000-000089460000}"/>
    <cellStyle name="Moneda 3 15 4 4 2 2 2 2" xfId="19941" xr:uid="{00000000-0005-0000-0000-00008A460000}"/>
    <cellStyle name="Moneda 3 15 4 4 2 2 2 2 2" xfId="37446" xr:uid="{14D48964-3397-4F1D-8167-A8DB7ADFE0EF}"/>
    <cellStyle name="Moneda 3 15 4 4 2 2 2 3" xfId="28694" xr:uid="{6C23DC53-65CF-4FA5-AAFB-197978BBB8A3}"/>
    <cellStyle name="Moneda 3 15 4 4 2 2 3" xfId="15565" xr:uid="{00000000-0005-0000-0000-00008B460000}"/>
    <cellStyle name="Moneda 3 15 4 4 2 2 3 2" xfId="33070" xr:uid="{53961FDB-1DAA-45A5-97A4-5CBAC5888613}"/>
    <cellStyle name="Moneda 3 15 4 4 2 2 4" xfId="24318" xr:uid="{3E36A1BC-3D21-4A9E-8262-FC79544AD24B}"/>
    <cellStyle name="Moneda 3 15 4 4 2 3" xfId="9000" xr:uid="{00000000-0005-0000-0000-00008C460000}"/>
    <cellStyle name="Moneda 3 15 4 4 2 3 2" xfId="17753" xr:uid="{00000000-0005-0000-0000-00008D460000}"/>
    <cellStyle name="Moneda 3 15 4 4 2 3 2 2" xfId="35258" xr:uid="{9C227848-9FA3-40C0-B676-552F34A7DACB}"/>
    <cellStyle name="Moneda 3 15 4 4 2 3 3" xfId="26506" xr:uid="{D3FEE880-520A-486C-BE0C-62EE2E7E5F58}"/>
    <cellStyle name="Moneda 3 15 4 4 2 4" xfId="13377" xr:uid="{00000000-0005-0000-0000-00008E460000}"/>
    <cellStyle name="Moneda 3 15 4 4 2 4 2" xfId="30882" xr:uid="{E77A29AB-6CF7-41AD-A7BC-DA87D20F7888}"/>
    <cellStyle name="Moneda 3 15 4 4 2 5" xfId="22130" xr:uid="{6758BD85-99D6-47EA-8A95-FD29745FE0F8}"/>
    <cellStyle name="Moneda 3 15 4 4 3" xfId="5717" xr:uid="{00000000-0005-0000-0000-00008F460000}"/>
    <cellStyle name="Moneda 3 15 4 4 3 2" xfId="10094" xr:uid="{00000000-0005-0000-0000-000090460000}"/>
    <cellStyle name="Moneda 3 15 4 4 3 2 2" xfId="18847" xr:uid="{00000000-0005-0000-0000-000091460000}"/>
    <cellStyle name="Moneda 3 15 4 4 3 2 2 2" xfId="36352" xr:uid="{C5B4845F-CCAD-47F4-A714-E529FCF782CC}"/>
    <cellStyle name="Moneda 3 15 4 4 3 2 3" xfId="27600" xr:uid="{1CCD21DB-5226-4EF4-B857-7FF711BCB3A8}"/>
    <cellStyle name="Moneda 3 15 4 4 3 3" xfId="14471" xr:uid="{00000000-0005-0000-0000-000092460000}"/>
    <cellStyle name="Moneda 3 15 4 4 3 3 2" xfId="31976" xr:uid="{D0666CA8-617C-4B67-83B4-BCC9E32EB15D}"/>
    <cellStyle name="Moneda 3 15 4 4 3 4" xfId="23224" xr:uid="{25552C4E-B85F-4693-BD16-D92467C86401}"/>
    <cellStyle name="Moneda 3 15 4 4 4" xfId="7906" xr:uid="{00000000-0005-0000-0000-000093460000}"/>
    <cellStyle name="Moneda 3 15 4 4 4 2" xfId="16659" xr:uid="{00000000-0005-0000-0000-000094460000}"/>
    <cellStyle name="Moneda 3 15 4 4 4 2 2" xfId="34164" xr:uid="{730C296B-493F-4B6D-8B16-EECAE0188036}"/>
    <cellStyle name="Moneda 3 15 4 4 4 3" xfId="25412" xr:uid="{89DE5304-6D59-44F3-8E10-7177B8D4F4A8}"/>
    <cellStyle name="Moneda 3 15 4 4 5" xfId="12283" xr:uid="{00000000-0005-0000-0000-000095460000}"/>
    <cellStyle name="Moneda 3 15 4 4 5 2" xfId="29788" xr:uid="{3C416E8D-FABB-450D-8A4B-F3A59C20FCD7}"/>
    <cellStyle name="Moneda 3 15 4 4 6" xfId="21036" xr:uid="{1A369414-717B-491C-B0D1-04C8D5E0A695}"/>
    <cellStyle name="Moneda 3 15 4 5" xfId="4074" xr:uid="{00000000-0005-0000-0000-000096460000}"/>
    <cellStyle name="Moneda 3 15 4 5 2" xfId="6263" xr:uid="{00000000-0005-0000-0000-000097460000}"/>
    <cellStyle name="Moneda 3 15 4 5 2 2" xfId="10640" xr:uid="{00000000-0005-0000-0000-000098460000}"/>
    <cellStyle name="Moneda 3 15 4 5 2 2 2" xfId="19393" xr:uid="{00000000-0005-0000-0000-000099460000}"/>
    <cellStyle name="Moneda 3 15 4 5 2 2 2 2" xfId="36898" xr:uid="{0A348BA1-C585-4E21-87C5-E62168492F07}"/>
    <cellStyle name="Moneda 3 15 4 5 2 2 3" xfId="28146" xr:uid="{BBC81BB6-D9EA-4084-809F-577D7C6A656F}"/>
    <cellStyle name="Moneda 3 15 4 5 2 3" xfId="15017" xr:uid="{00000000-0005-0000-0000-00009A460000}"/>
    <cellStyle name="Moneda 3 15 4 5 2 3 2" xfId="32522" xr:uid="{FC51CD9E-515C-4393-8761-7633CFEC5772}"/>
    <cellStyle name="Moneda 3 15 4 5 2 4" xfId="23770" xr:uid="{383C141A-825E-4643-B058-9F668EBCD200}"/>
    <cellStyle name="Moneda 3 15 4 5 3" xfId="8452" xr:uid="{00000000-0005-0000-0000-00009B460000}"/>
    <cellStyle name="Moneda 3 15 4 5 3 2" xfId="17205" xr:uid="{00000000-0005-0000-0000-00009C460000}"/>
    <cellStyle name="Moneda 3 15 4 5 3 2 2" xfId="34710" xr:uid="{4C553AB0-3210-402E-8B49-81AF89A92D3F}"/>
    <cellStyle name="Moneda 3 15 4 5 3 3" xfId="25958" xr:uid="{89C6CE25-CA5E-4438-882C-D5E94F2C65E4}"/>
    <cellStyle name="Moneda 3 15 4 5 4" xfId="12829" xr:uid="{00000000-0005-0000-0000-00009D460000}"/>
    <cellStyle name="Moneda 3 15 4 5 4 2" xfId="30334" xr:uid="{23485212-A922-40A8-9E02-B6686DFEB371}"/>
    <cellStyle name="Moneda 3 15 4 5 5" xfId="21582" xr:uid="{ACADBA0B-F100-434B-8991-070D36BBE8B2}"/>
    <cellStyle name="Moneda 3 15 4 6" xfId="5169" xr:uid="{00000000-0005-0000-0000-00009E460000}"/>
    <cellStyle name="Moneda 3 15 4 6 2" xfId="9546" xr:uid="{00000000-0005-0000-0000-00009F460000}"/>
    <cellStyle name="Moneda 3 15 4 6 2 2" xfId="18299" xr:uid="{00000000-0005-0000-0000-0000A0460000}"/>
    <cellStyle name="Moneda 3 15 4 6 2 2 2" xfId="35804" xr:uid="{75B996E7-1B23-4780-8130-441BD492645A}"/>
    <cellStyle name="Moneda 3 15 4 6 2 3" xfId="27052" xr:uid="{9C28C8EC-C035-4514-9A2A-453C6FB3D609}"/>
    <cellStyle name="Moneda 3 15 4 6 3" xfId="13923" xr:uid="{00000000-0005-0000-0000-0000A1460000}"/>
    <cellStyle name="Moneda 3 15 4 6 3 2" xfId="31428" xr:uid="{5BA8EAE3-5E75-4369-BBE5-7DD5593A7E3F}"/>
    <cellStyle name="Moneda 3 15 4 6 4" xfId="22676" xr:uid="{819B3079-B06F-4348-820E-349D2D1E8EFD}"/>
    <cellStyle name="Moneda 3 15 4 7" xfId="7358" xr:uid="{00000000-0005-0000-0000-0000A2460000}"/>
    <cellStyle name="Moneda 3 15 4 7 2" xfId="16111" xr:uid="{00000000-0005-0000-0000-0000A3460000}"/>
    <cellStyle name="Moneda 3 15 4 7 2 2" xfId="33616" xr:uid="{8812BA4D-E14F-4E39-B577-364113CFB441}"/>
    <cellStyle name="Moneda 3 15 4 7 3" xfId="24864" xr:uid="{FA1065A3-0C5A-46A3-9EE5-219DA8BB558B}"/>
    <cellStyle name="Moneda 3 15 4 8" xfId="11735" xr:uid="{00000000-0005-0000-0000-0000A4460000}"/>
    <cellStyle name="Moneda 3 15 4 8 2" xfId="29240" xr:uid="{F3153850-619E-4940-AF6A-177868F9FE19}"/>
    <cellStyle name="Moneda 3 15 4 9" xfId="20488" xr:uid="{597C5BFC-D012-49BD-BD4B-1C63AFEDE039}"/>
    <cellStyle name="Moneda 3 15 5" xfId="3026" xr:uid="{00000000-0005-0000-0000-0000A5460000}"/>
    <cellStyle name="Moneda 3 15 5 2" xfId="3302" xr:uid="{00000000-0005-0000-0000-0000A6460000}"/>
    <cellStyle name="Moneda 3 15 5 2 2" xfId="3855" xr:uid="{00000000-0005-0000-0000-0000A7460000}"/>
    <cellStyle name="Moneda 3 15 5 2 2 2" xfId="4951" xr:uid="{00000000-0005-0000-0000-0000A8460000}"/>
    <cellStyle name="Moneda 3 15 5 2 2 2 2" xfId="7140" xr:uid="{00000000-0005-0000-0000-0000A9460000}"/>
    <cellStyle name="Moneda 3 15 5 2 2 2 2 2" xfId="11517" xr:uid="{00000000-0005-0000-0000-0000AA460000}"/>
    <cellStyle name="Moneda 3 15 5 2 2 2 2 2 2" xfId="20270" xr:uid="{00000000-0005-0000-0000-0000AB460000}"/>
    <cellStyle name="Moneda 3 15 5 2 2 2 2 2 2 2" xfId="37775" xr:uid="{73D873D3-7E70-40BC-A950-D1CC9866471D}"/>
    <cellStyle name="Moneda 3 15 5 2 2 2 2 2 3" xfId="29023" xr:uid="{998BC6A8-053D-4A29-ABB2-E4C1EA0A070F}"/>
    <cellStyle name="Moneda 3 15 5 2 2 2 2 3" xfId="15894" xr:uid="{00000000-0005-0000-0000-0000AC460000}"/>
    <cellStyle name="Moneda 3 15 5 2 2 2 2 3 2" xfId="33399" xr:uid="{6F87EC59-C086-430C-81BE-A532853AFD03}"/>
    <cellStyle name="Moneda 3 15 5 2 2 2 2 4" xfId="24647" xr:uid="{9974F9E4-4064-4FB2-A484-DED940187845}"/>
    <cellStyle name="Moneda 3 15 5 2 2 2 3" xfId="9329" xr:uid="{00000000-0005-0000-0000-0000AD460000}"/>
    <cellStyle name="Moneda 3 15 5 2 2 2 3 2" xfId="18082" xr:uid="{00000000-0005-0000-0000-0000AE460000}"/>
    <cellStyle name="Moneda 3 15 5 2 2 2 3 2 2" xfId="35587" xr:uid="{E48ECF89-E1EA-4F71-BE95-35A902D7B223}"/>
    <cellStyle name="Moneda 3 15 5 2 2 2 3 3" xfId="26835" xr:uid="{6A8DB93F-D69A-4847-B53D-826B25921AAF}"/>
    <cellStyle name="Moneda 3 15 5 2 2 2 4" xfId="13706" xr:uid="{00000000-0005-0000-0000-0000AF460000}"/>
    <cellStyle name="Moneda 3 15 5 2 2 2 4 2" xfId="31211" xr:uid="{265A5227-699B-443B-8DE2-341984BA57B9}"/>
    <cellStyle name="Moneda 3 15 5 2 2 2 5" xfId="22459" xr:uid="{7CC0E623-F1B9-4602-A208-40CDA8D2AEA6}"/>
    <cellStyle name="Moneda 3 15 5 2 2 3" xfId="6046" xr:uid="{00000000-0005-0000-0000-0000B0460000}"/>
    <cellStyle name="Moneda 3 15 5 2 2 3 2" xfId="10423" xr:uid="{00000000-0005-0000-0000-0000B1460000}"/>
    <cellStyle name="Moneda 3 15 5 2 2 3 2 2" xfId="19176" xr:uid="{00000000-0005-0000-0000-0000B2460000}"/>
    <cellStyle name="Moneda 3 15 5 2 2 3 2 2 2" xfId="36681" xr:uid="{8E8F1C13-7751-4CDD-8493-00CB8CC0045B}"/>
    <cellStyle name="Moneda 3 15 5 2 2 3 2 3" xfId="27929" xr:uid="{8EA6550D-72C1-4C47-8674-FCD42610EE52}"/>
    <cellStyle name="Moneda 3 15 5 2 2 3 3" xfId="14800" xr:uid="{00000000-0005-0000-0000-0000B3460000}"/>
    <cellStyle name="Moneda 3 15 5 2 2 3 3 2" xfId="32305" xr:uid="{E8558637-60EF-44D2-9AB6-3A0EE998C9B7}"/>
    <cellStyle name="Moneda 3 15 5 2 2 3 4" xfId="23553" xr:uid="{443C537E-8217-470C-A62D-6D26B0D73234}"/>
    <cellStyle name="Moneda 3 15 5 2 2 4" xfId="8235" xr:uid="{00000000-0005-0000-0000-0000B4460000}"/>
    <cellStyle name="Moneda 3 15 5 2 2 4 2" xfId="16988" xr:uid="{00000000-0005-0000-0000-0000B5460000}"/>
    <cellStyle name="Moneda 3 15 5 2 2 4 2 2" xfId="34493" xr:uid="{ADE4F4BC-37AF-47E8-AA9A-5049AC856E06}"/>
    <cellStyle name="Moneda 3 15 5 2 2 4 3" xfId="25741" xr:uid="{BBD8B259-955A-4E76-8ECA-01D6F9612130}"/>
    <cellStyle name="Moneda 3 15 5 2 2 5" xfId="12612" xr:uid="{00000000-0005-0000-0000-0000B6460000}"/>
    <cellStyle name="Moneda 3 15 5 2 2 5 2" xfId="30117" xr:uid="{C2C5AE55-D863-4518-9255-76CC3850FE56}"/>
    <cellStyle name="Moneda 3 15 5 2 2 6" xfId="21365" xr:uid="{51E89560-109F-4548-9411-A5F087074B73}"/>
    <cellStyle name="Moneda 3 15 5 2 3" xfId="4403" xr:uid="{00000000-0005-0000-0000-0000B7460000}"/>
    <cellStyle name="Moneda 3 15 5 2 3 2" xfId="6592" xr:uid="{00000000-0005-0000-0000-0000B8460000}"/>
    <cellStyle name="Moneda 3 15 5 2 3 2 2" xfId="10969" xr:uid="{00000000-0005-0000-0000-0000B9460000}"/>
    <cellStyle name="Moneda 3 15 5 2 3 2 2 2" xfId="19722" xr:uid="{00000000-0005-0000-0000-0000BA460000}"/>
    <cellStyle name="Moneda 3 15 5 2 3 2 2 2 2" xfId="37227" xr:uid="{97BFA8EB-2C25-4204-B506-B54F3FD2434A}"/>
    <cellStyle name="Moneda 3 15 5 2 3 2 2 3" xfId="28475" xr:uid="{8DDFE0E7-FB59-4088-99AB-B32EBE0F1F14}"/>
    <cellStyle name="Moneda 3 15 5 2 3 2 3" xfId="15346" xr:uid="{00000000-0005-0000-0000-0000BB460000}"/>
    <cellStyle name="Moneda 3 15 5 2 3 2 3 2" xfId="32851" xr:uid="{4ECB5404-6EAA-4B4E-A6AA-14884553A96B}"/>
    <cellStyle name="Moneda 3 15 5 2 3 2 4" xfId="24099" xr:uid="{F0348937-8BBE-428D-A69B-8F2BBA37E44B}"/>
    <cellStyle name="Moneda 3 15 5 2 3 3" xfId="8781" xr:uid="{00000000-0005-0000-0000-0000BC460000}"/>
    <cellStyle name="Moneda 3 15 5 2 3 3 2" xfId="17534" xr:uid="{00000000-0005-0000-0000-0000BD460000}"/>
    <cellStyle name="Moneda 3 15 5 2 3 3 2 2" xfId="35039" xr:uid="{8F9D7B8B-211A-464F-9722-433EACA1852C}"/>
    <cellStyle name="Moneda 3 15 5 2 3 3 3" xfId="26287" xr:uid="{C3DEBB23-F357-4A69-A50A-D16358997C26}"/>
    <cellStyle name="Moneda 3 15 5 2 3 4" xfId="13158" xr:uid="{00000000-0005-0000-0000-0000BE460000}"/>
    <cellStyle name="Moneda 3 15 5 2 3 4 2" xfId="30663" xr:uid="{E5E3C1A7-6DA8-41B2-9081-60859D5C4202}"/>
    <cellStyle name="Moneda 3 15 5 2 3 5" xfId="21911" xr:uid="{ADF58D17-7720-4C99-9896-767A8A406EC8}"/>
    <cellStyle name="Moneda 3 15 5 2 4" xfId="5498" xr:uid="{00000000-0005-0000-0000-0000BF460000}"/>
    <cellStyle name="Moneda 3 15 5 2 4 2" xfId="9875" xr:uid="{00000000-0005-0000-0000-0000C0460000}"/>
    <cellStyle name="Moneda 3 15 5 2 4 2 2" xfId="18628" xr:uid="{00000000-0005-0000-0000-0000C1460000}"/>
    <cellStyle name="Moneda 3 15 5 2 4 2 2 2" xfId="36133" xr:uid="{79EB6365-E37E-4928-8C40-2D438EA8A86C}"/>
    <cellStyle name="Moneda 3 15 5 2 4 2 3" xfId="27381" xr:uid="{FF62ED99-3DDD-4F5D-9EB9-F376C963E036}"/>
    <cellStyle name="Moneda 3 15 5 2 4 3" xfId="14252" xr:uid="{00000000-0005-0000-0000-0000C2460000}"/>
    <cellStyle name="Moneda 3 15 5 2 4 3 2" xfId="31757" xr:uid="{E2BDB674-BFDA-463C-9564-53AA9B5345D8}"/>
    <cellStyle name="Moneda 3 15 5 2 4 4" xfId="23005" xr:uid="{63E90E30-951F-4753-BB4E-FD0B70FA74EC}"/>
    <cellStyle name="Moneda 3 15 5 2 5" xfId="7687" xr:uid="{00000000-0005-0000-0000-0000C3460000}"/>
    <cellStyle name="Moneda 3 15 5 2 5 2" xfId="16440" xr:uid="{00000000-0005-0000-0000-0000C4460000}"/>
    <cellStyle name="Moneda 3 15 5 2 5 2 2" xfId="33945" xr:uid="{CA003A85-5ECC-48EA-8E95-984C37015142}"/>
    <cellStyle name="Moneda 3 15 5 2 5 3" xfId="25193" xr:uid="{AC2B2CFD-2583-4E8C-8578-1E04D7E2E4EF}"/>
    <cellStyle name="Moneda 3 15 5 2 6" xfId="12064" xr:uid="{00000000-0005-0000-0000-0000C5460000}"/>
    <cellStyle name="Moneda 3 15 5 2 6 2" xfId="29569" xr:uid="{FAAD0F17-C9DE-4617-9C1C-C87CE662B86F}"/>
    <cellStyle name="Moneda 3 15 5 2 7" xfId="20817" xr:uid="{D63574DC-0F05-4E78-96AA-61BB546B4DED}"/>
    <cellStyle name="Moneda 3 15 5 3" xfId="3581" xr:uid="{00000000-0005-0000-0000-0000C6460000}"/>
    <cellStyle name="Moneda 3 15 5 3 2" xfId="4677" xr:uid="{00000000-0005-0000-0000-0000C7460000}"/>
    <cellStyle name="Moneda 3 15 5 3 2 2" xfId="6866" xr:uid="{00000000-0005-0000-0000-0000C8460000}"/>
    <cellStyle name="Moneda 3 15 5 3 2 2 2" xfId="11243" xr:uid="{00000000-0005-0000-0000-0000C9460000}"/>
    <cellStyle name="Moneda 3 15 5 3 2 2 2 2" xfId="19996" xr:uid="{00000000-0005-0000-0000-0000CA460000}"/>
    <cellStyle name="Moneda 3 15 5 3 2 2 2 2 2" xfId="37501" xr:uid="{C5F61231-9975-4F64-BE1E-A9CB6377807A}"/>
    <cellStyle name="Moneda 3 15 5 3 2 2 2 3" xfId="28749" xr:uid="{68EDEB8C-3861-463B-A8AD-A34A60CF95D2}"/>
    <cellStyle name="Moneda 3 15 5 3 2 2 3" xfId="15620" xr:uid="{00000000-0005-0000-0000-0000CB460000}"/>
    <cellStyle name="Moneda 3 15 5 3 2 2 3 2" xfId="33125" xr:uid="{F9FF348A-0DCF-48BA-9F0B-17285C891089}"/>
    <cellStyle name="Moneda 3 15 5 3 2 2 4" xfId="24373" xr:uid="{CF1369B0-2529-417E-9D57-456954FF9DC0}"/>
    <cellStyle name="Moneda 3 15 5 3 2 3" xfId="9055" xr:uid="{00000000-0005-0000-0000-0000CC460000}"/>
    <cellStyle name="Moneda 3 15 5 3 2 3 2" xfId="17808" xr:uid="{00000000-0005-0000-0000-0000CD460000}"/>
    <cellStyle name="Moneda 3 15 5 3 2 3 2 2" xfId="35313" xr:uid="{B98EB60F-6D4C-40A1-A5EA-8121221866F3}"/>
    <cellStyle name="Moneda 3 15 5 3 2 3 3" xfId="26561" xr:uid="{0D96005F-B711-441F-967C-ACC65251506F}"/>
    <cellStyle name="Moneda 3 15 5 3 2 4" xfId="13432" xr:uid="{00000000-0005-0000-0000-0000CE460000}"/>
    <cellStyle name="Moneda 3 15 5 3 2 4 2" xfId="30937" xr:uid="{C4B14D8A-C8DA-401E-9AB7-C329D076208A}"/>
    <cellStyle name="Moneda 3 15 5 3 2 5" xfId="22185" xr:uid="{78371CF0-A1CA-48EB-869C-FA63473E38E0}"/>
    <cellStyle name="Moneda 3 15 5 3 3" xfId="5772" xr:uid="{00000000-0005-0000-0000-0000CF460000}"/>
    <cellStyle name="Moneda 3 15 5 3 3 2" xfId="10149" xr:uid="{00000000-0005-0000-0000-0000D0460000}"/>
    <cellStyle name="Moneda 3 15 5 3 3 2 2" xfId="18902" xr:uid="{00000000-0005-0000-0000-0000D1460000}"/>
    <cellStyle name="Moneda 3 15 5 3 3 2 2 2" xfId="36407" xr:uid="{BDF08147-DA99-498E-BA4B-17CB33D60C02}"/>
    <cellStyle name="Moneda 3 15 5 3 3 2 3" xfId="27655" xr:uid="{F76A8638-0AB9-417B-B770-88A7328DC0BB}"/>
    <cellStyle name="Moneda 3 15 5 3 3 3" xfId="14526" xr:uid="{00000000-0005-0000-0000-0000D2460000}"/>
    <cellStyle name="Moneda 3 15 5 3 3 3 2" xfId="32031" xr:uid="{3B34E6D2-FED4-4AD2-B582-B9BD9AE42A66}"/>
    <cellStyle name="Moneda 3 15 5 3 3 4" xfId="23279" xr:uid="{3D46D47C-E78E-4DC7-8BE4-121F65F86DA8}"/>
    <cellStyle name="Moneda 3 15 5 3 4" xfId="7961" xr:uid="{00000000-0005-0000-0000-0000D3460000}"/>
    <cellStyle name="Moneda 3 15 5 3 4 2" xfId="16714" xr:uid="{00000000-0005-0000-0000-0000D4460000}"/>
    <cellStyle name="Moneda 3 15 5 3 4 2 2" xfId="34219" xr:uid="{C0986E7F-C30F-4A46-8FAB-5FF19E9BB979}"/>
    <cellStyle name="Moneda 3 15 5 3 4 3" xfId="25467" xr:uid="{D0C975C0-BF59-431D-A68F-CC04FEED4066}"/>
    <cellStyle name="Moneda 3 15 5 3 5" xfId="12338" xr:uid="{00000000-0005-0000-0000-0000D5460000}"/>
    <cellStyle name="Moneda 3 15 5 3 5 2" xfId="29843" xr:uid="{25EC7357-39E0-4239-BE51-621E05EC51C5}"/>
    <cellStyle name="Moneda 3 15 5 3 6" xfId="21091" xr:uid="{4BDED90E-1CB2-4BEA-A3FF-740F2077F62B}"/>
    <cellStyle name="Moneda 3 15 5 4" xfId="4129" xr:uid="{00000000-0005-0000-0000-0000D6460000}"/>
    <cellStyle name="Moneda 3 15 5 4 2" xfId="6318" xr:uid="{00000000-0005-0000-0000-0000D7460000}"/>
    <cellStyle name="Moneda 3 15 5 4 2 2" xfId="10695" xr:uid="{00000000-0005-0000-0000-0000D8460000}"/>
    <cellStyle name="Moneda 3 15 5 4 2 2 2" xfId="19448" xr:uid="{00000000-0005-0000-0000-0000D9460000}"/>
    <cellStyle name="Moneda 3 15 5 4 2 2 2 2" xfId="36953" xr:uid="{1527CBC2-0D3D-4FF7-BE1B-7CCA206E08F7}"/>
    <cellStyle name="Moneda 3 15 5 4 2 2 3" xfId="28201" xr:uid="{81C9C0EE-1A0B-497D-9779-2CDC27AE0AC3}"/>
    <cellStyle name="Moneda 3 15 5 4 2 3" xfId="15072" xr:uid="{00000000-0005-0000-0000-0000DA460000}"/>
    <cellStyle name="Moneda 3 15 5 4 2 3 2" xfId="32577" xr:uid="{9FDDD138-22D5-4C08-87A3-BCCA7D735111}"/>
    <cellStyle name="Moneda 3 15 5 4 2 4" xfId="23825" xr:uid="{7D5DC5F0-9416-4C44-B351-95666A007833}"/>
    <cellStyle name="Moneda 3 15 5 4 3" xfId="8507" xr:uid="{00000000-0005-0000-0000-0000DB460000}"/>
    <cellStyle name="Moneda 3 15 5 4 3 2" xfId="17260" xr:uid="{00000000-0005-0000-0000-0000DC460000}"/>
    <cellStyle name="Moneda 3 15 5 4 3 2 2" xfId="34765" xr:uid="{ED968E22-EABD-48A7-9A8B-DA148E9382B5}"/>
    <cellStyle name="Moneda 3 15 5 4 3 3" xfId="26013" xr:uid="{0717341C-1CBE-4588-95E2-0F0D02586AF1}"/>
    <cellStyle name="Moneda 3 15 5 4 4" xfId="12884" xr:uid="{00000000-0005-0000-0000-0000DD460000}"/>
    <cellStyle name="Moneda 3 15 5 4 4 2" xfId="30389" xr:uid="{E61DB4B0-6A4F-4DC8-A7DE-39423241A06B}"/>
    <cellStyle name="Moneda 3 15 5 4 5" xfId="21637" xr:uid="{553209B5-2AF4-4010-AD01-71A343D44025}"/>
    <cellStyle name="Moneda 3 15 5 5" xfId="5224" xr:uid="{00000000-0005-0000-0000-0000DE460000}"/>
    <cellStyle name="Moneda 3 15 5 5 2" xfId="9601" xr:uid="{00000000-0005-0000-0000-0000DF460000}"/>
    <cellStyle name="Moneda 3 15 5 5 2 2" xfId="18354" xr:uid="{00000000-0005-0000-0000-0000E0460000}"/>
    <cellStyle name="Moneda 3 15 5 5 2 2 2" xfId="35859" xr:uid="{928EE147-6B6C-410C-8360-F95E3F788C54}"/>
    <cellStyle name="Moneda 3 15 5 5 2 3" xfId="27107" xr:uid="{6F456D0D-8D66-4985-B289-C7C8F6E63B81}"/>
    <cellStyle name="Moneda 3 15 5 5 3" xfId="13978" xr:uid="{00000000-0005-0000-0000-0000E1460000}"/>
    <cellStyle name="Moneda 3 15 5 5 3 2" xfId="31483" xr:uid="{84FF05E5-BD38-4D5A-B567-47AD403AAC90}"/>
    <cellStyle name="Moneda 3 15 5 5 4" xfId="22731" xr:uid="{9C1ED862-AAC1-417A-B862-536113E2C05A}"/>
    <cellStyle name="Moneda 3 15 5 6" xfId="7413" xr:uid="{00000000-0005-0000-0000-0000E2460000}"/>
    <cellStyle name="Moneda 3 15 5 6 2" xfId="16166" xr:uid="{00000000-0005-0000-0000-0000E3460000}"/>
    <cellStyle name="Moneda 3 15 5 6 2 2" xfId="33671" xr:uid="{011FD78A-DF35-4B62-B116-D6F3117DA1A2}"/>
    <cellStyle name="Moneda 3 15 5 6 3" xfId="24919" xr:uid="{8E281134-74B6-4FBE-AB8F-38A77761BB0A}"/>
    <cellStyle name="Moneda 3 15 5 7" xfId="11790" xr:uid="{00000000-0005-0000-0000-0000E4460000}"/>
    <cellStyle name="Moneda 3 15 5 7 2" xfId="29295" xr:uid="{B1226812-799A-43C0-8EBE-590B1C46F8C5}"/>
    <cellStyle name="Moneda 3 15 5 8" xfId="20543" xr:uid="{22BD1CF3-5E70-4F90-A76D-0535D62D9AB6}"/>
    <cellStyle name="Moneda 3 15 6" xfId="2913" xr:uid="{00000000-0005-0000-0000-0000E5460000}"/>
    <cellStyle name="Moneda 3 15 6 2" xfId="3192" xr:uid="{00000000-0005-0000-0000-0000E6460000}"/>
    <cellStyle name="Moneda 3 15 6 2 2" xfId="3745" xr:uid="{00000000-0005-0000-0000-0000E7460000}"/>
    <cellStyle name="Moneda 3 15 6 2 2 2" xfId="4841" xr:uid="{00000000-0005-0000-0000-0000E8460000}"/>
    <cellStyle name="Moneda 3 15 6 2 2 2 2" xfId="7030" xr:uid="{00000000-0005-0000-0000-0000E9460000}"/>
    <cellStyle name="Moneda 3 15 6 2 2 2 2 2" xfId="11407" xr:uid="{00000000-0005-0000-0000-0000EA460000}"/>
    <cellStyle name="Moneda 3 15 6 2 2 2 2 2 2" xfId="20160" xr:uid="{00000000-0005-0000-0000-0000EB460000}"/>
    <cellStyle name="Moneda 3 15 6 2 2 2 2 2 2 2" xfId="37665" xr:uid="{3DBCF7B2-A42D-42FA-9719-3C6ECA46E25B}"/>
    <cellStyle name="Moneda 3 15 6 2 2 2 2 2 3" xfId="28913" xr:uid="{59B3213E-2B20-47F9-A9BF-9152125D9DED}"/>
    <cellStyle name="Moneda 3 15 6 2 2 2 2 3" xfId="15784" xr:uid="{00000000-0005-0000-0000-0000EC460000}"/>
    <cellStyle name="Moneda 3 15 6 2 2 2 2 3 2" xfId="33289" xr:uid="{D716B837-FD1F-4382-A472-5EEB290C84B3}"/>
    <cellStyle name="Moneda 3 15 6 2 2 2 2 4" xfId="24537" xr:uid="{A0A451CA-6446-4BE7-89BD-6CFE2372C42A}"/>
    <cellStyle name="Moneda 3 15 6 2 2 2 3" xfId="9219" xr:uid="{00000000-0005-0000-0000-0000ED460000}"/>
    <cellStyle name="Moneda 3 15 6 2 2 2 3 2" xfId="17972" xr:uid="{00000000-0005-0000-0000-0000EE460000}"/>
    <cellStyle name="Moneda 3 15 6 2 2 2 3 2 2" xfId="35477" xr:uid="{C8E3FE1A-B97D-413E-BD76-4AA72F84011D}"/>
    <cellStyle name="Moneda 3 15 6 2 2 2 3 3" xfId="26725" xr:uid="{C961FC16-4B47-4553-853F-9FC849B64632}"/>
    <cellStyle name="Moneda 3 15 6 2 2 2 4" xfId="13596" xr:uid="{00000000-0005-0000-0000-0000EF460000}"/>
    <cellStyle name="Moneda 3 15 6 2 2 2 4 2" xfId="31101" xr:uid="{C1A3E27B-393B-424C-B0D7-7E1BDABCBB55}"/>
    <cellStyle name="Moneda 3 15 6 2 2 2 5" xfId="22349" xr:uid="{CA0B0125-B560-4A66-BC66-729B080B429A}"/>
    <cellStyle name="Moneda 3 15 6 2 2 3" xfId="5936" xr:uid="{00000000-0005-0000-0000-0000F0460000}"/>
    <cellStyle name="Moneda 3 15 6 2 2 3 2" xfId="10313" xr:uid="{00000000-0005-0000-0000-0000F1460000}"/>
    <cellStyle name="Moneda 3 15 6 2 2 3 2 2" xfId="19066" xr:uid="{00000000-0005-0000-0000-0000F2460000}"/>
    <cellStyle name="Moneda 3 15 6 2 2 3 2 2 2" xfId="36571" xr:uid="{F03435EA-E350-485E-ACB9-22A1890E3260}"/>
    <cellStyle name="Moneda 3 15 6 2 2 3 2 3" xfId="27819" xr:uid="{7D4B6A08-44DB-48F0-8E27-600D658C3573}"/>
    <cellStyle name="Moneda 3 15 6 2 2 3 3" xfId="14690" xr:uid="{00000000-0005-0000-0000-0000F3460000}"/>
    <cellStyle name="Moneda 3 15 6 2 2 3 3 2" xfId="32195" xr:uid="{FABBEE97-0715-4E96-ABB2-4A4D711267A9}"/>
    <cellStyle name="Moneda 3 15 6 2 2 3 4" xfId="23443" xr:uid="{011C3B46-EBC5-45E6-92FC-4DCFFB12505E}"/>
    <cellStyle name="Moneda 3 15 6 2 2 4" xfId="8125" xr:uid="{00000000-0005-0000-0000-0000F4460000}"/>
    <cellStyle name="Moneda 3 15 6 2 2 4 2" xfId="16878" xr:uid="{00000000-0005-0000-0000-0000F5460000}"/>
    <cellStyle name="Moneda 3 15 6 2 2 4 2 2" xfId="34383" xr:uid="{08A173A1-2672-44E5-8F9B-F1A343F86612}"/>
    <cellStyle name="Moneda 3 15 6 2 2 4 3" xfId="25631" xr:uid="{355A9A59-A288-406B-BB77-16574EB084DB}"/>
    <cellStyle name="Moneda 3 15 6 2 2 5" xfId="12502" xr:uid="{00000000-0005-0000-0000-0000F6460000}"/>
    <cellStyle name="Moneda 3 15 6 2 2 5 2" xfId="30007" xr:uid="{52C5B68B-DB36-4C60-A894-B12417C0A814}"/>
    <cellStyle name="Moneda 3 15 6 2 2 6" xfId="21255" xr:uid="{6F4129EA-486C-4F0D-9413-4F1F5788A173}"/>
    <cellStyle name="Moneda 3 15 6 2 3" xfId="4293" xr:uid="{00000000-0005-0000-0000-0000F7460000}"/>
    <cellStyle name="Moneda 3 15 6 2 3 2" xfId="6482" xr:uid="{00000000-0005-0000-0000-0000F8460000}"/>
    <cellStyle name="Moneda 3 15 6 2 3 2 2" xfId="10859" xr:uid="{00000000-0005-0000-0000-0000F9460000}"/>
    <cellStyle name="Moneda 3 15 6 2 3 2 2 2" xfId="19612" xr:uid="{00000000-0005-0000-0000-0000FA460000}"/>
    <cellStyle name="Moneda 3 15 6 2 3 2 2 2 2" xfId="37117" xr:uid="{F5974079-3B3A-44A6-A8C6-1CCD47200A2E}"/>
    <cellStyle name="Moneda 3 15 6 2 3 2 2 3" xfId="28365" xr:uid="{42EF3D23-DD28-4C07-AE2E-C1F2A8432991}"/>
    <cellStyle name="Moneda 3 15 6 2 3 2 3" xfId="15236" xr:uid="{00000000-0005-0000-0000-0000FB460000}"/>
    <cellStyle name="Moneda 3 15 6 2 3 2 3 2" xfId="32741" xr:uid="{FF10C9EC-BFCA-4273-9C74-909790DBCF39}"/>
    <cellStyle name="Moneda 3 15 6 2 3 2 4" xfId="23989" xr:uid="{F8A2EB1A-3C1B-4B67-BB11-1FF740F12A11}"/>
    <cellStyle name="Moneda 3 15 6 2 3 3" xfId="8671" xr:uid="{00000000-0005-0000-0000-0000FC460000}"/>
    <cellStyle name="Moneda 3 15 6 2 3 3 2" xfId="17424" xr:uid="{00000000-0005-0000-0000-0000FD460000}"/>
    <cellStyle name="Moneda 3 15 6 2 3 3 2 2" xfId="34929" xr:uid="{ABB66FCE-D08D-4517-9F36-43B3B64F1B30}"/>
    <cellStyle name="Moneda 3 15 6 2 3 3 3" xfId="26177" xr:uid="{1788E638-19A0-464A-B68C-EA5D5B6B4CFD}"/>
    <cellStyle name="Moneda 3 15 6 2 3 4" xfId="13048" xr:uid="{00000000-0005-0000-0000-0000FE460000}"/>
    <cellStyle name="Moneda 3 15 6 2 3 4 2" xfId="30553" xr:uid="{596B7C0B-0958-4187-B755-07EF3831BE52}"/>
    <cellStyle name="Moneda 3 15 6 2 3 5" xfId="21801" xr:uid="{46D0EF4E-C22F-4878-BAE2-019CD945CD26}"/>
    <cellStyle name="Moneda 3 15 6 2 4" xfId="5388" xr:uid="{00000000-0005-0000-0000-0000FF460000}"/>
    <cellStyle name="Moneda 3 15 6 2 4 2" xfId="9765" xr:uid="{00000000-0005-0000-0000-000000470000}"/>
    <cellStyle name="Moneda 3 15 6 2 4 2 2" xfId="18518" xr:uid="{00000000-0005-0000-0000-000001470000}"/>
    <cellStyle name="Moneda 3 15 6 2 4 2 2 2" xfId="36023" xr:uid="{224918A1-4013-4E67-882A-61839C778FF4}"/>
    <cellStyle name="Moneda 3 15 6 2 4 2 3" xfId="27271" xr:uid="{56BB50AA-9F1B-457A-BCA2-1F586EA83362}"/>
    <cellStyle name="Moneda 3 15 6 2 4 3" xfId="14142" xr:uid="{00000000-0005-0000-0000-000002470000}"/>
    <cellStyle name="Moneda 3 15 6 2 4 3 2" xfId="31647" xr:uid="{5102D2F5-4502-4018-ABD4-75617EE73FD1}"/>
    <cellStyle name="Moneda 3 15 6 2 4 4" xfId="22895" xr:uid="{73B55358-7CB9-4BA4-A771-961ADFDB27A4}"/>
    <cellStyle name="Moneda 3 15 6 2 5" xfId="7577" xr:uid="{00000000-0005-0000-0000-000003470000}"/>
    <cellStyle name="Moneda 3 15 6 2 5 2" xfId="16330" xr:uid="{00000000-0005-0000-0000-000004470000}"/>
    <cellStyle name="Moneda 3 15 6 2 5 2 2" xfId="33835" xr:uid="{6CFBD4EF-B8C5-4F11-8A7B-A5A4249A7BD8}"/>
    <cellStyle name="Moneda 3 15 6 2 5 3" xfId="25083" xr:uid="{323683AA-8838-4D75-88E2-1B63E15DAC3D}"/>
    <cellStyle name="Moneda 3 15 6 2 6" xfId="11954" xr:uid="{00000000-0005-0000-0000-000005470000}"/>
    <cellStyle name="Moneda 3 15 6 2 6 2" xfId="29459" xr:uid="{F449DBC7-3B16-429E-A4D6-CF486F582E43}"/>
    <cellStyle name="Moneda 3 15 6 2 7" xfId="20707" xr:uid="{1D11565F-042B-49C2-BE2B-FBC6AE79652F}"/>
    <cellStyle name="Moneda 3 15 6 3" xfId="3471" xr:uid="{00000000-0005-0000-0000-000006470000}"/>
    <cellStyle name="Moneda 3 15 6 3 2" xfId="4567" xr:uid="{00000000-0005-0000-0000-000007470000}"/>
    <cellStyle name="Moneda 3 15 6 3 2 2" xfId="6756" xr:uid="{00000000-0005-0000-0000-000008470000}"/>
    <cellStyle name="Moneda 3 15 6 3 2 2 2" xfId="11133" xr:uid="{00000000-0005-0000-0000-000009470000}"/>
    <cellStyle name="Moneda 3 15 6 3 2 2 2 2" xfId="19886" xr:uid="{00000000-0005-0000-0000-00000A470000}"/>
    <cellStyle name="Moneda 3 15 6 3 2 2 2 2 2" xfId="37391" xr:uid="{A3CEBE5E-7321-4814-A9BF-C1B887BD2174}"/>
    <cellStyle name="Moneda 3 15 6 3 2 2 2 3" xfId="28639" xr:uid="{7147105B-35B2-454A-A225-AFCCFD912E3D}"/>
    <cellStyle name="Moneda 3 15 6 3 2 2 3" xfId="15510" xr:uid="{00000000-0005-0000-0000-00000B470000}"/>
    <cellStyle name="Moneda 3 15 6 3 2 2 3 2" xfId="33015" xr:uid="{9145317A-5B19-4F6E-8E24-6303A1E5DBF0}"/>
    <cellStyle name="Moneda 3 15 6 3 2 2 4" xfId="24263" xr:uid="{096B05BB-8268-4CF2-9FC5-20282535B273}"/>
    <cellStyle name="Moneda 3 15 6 3 2 3" xfId="8945" xr:uid="{00000000-0005-0000-0000-00000C470000}"/>
    <cellStyle name="Moneda 3 15 6 3 2 3 2" xfId="17698" xr:uid="{00000000-0005-0000-0000-00000D470000}"/>
    <cellStyle name="Moneda 3 15 6 3 2 3 2 2" xfId="35203" xr:uid="{4BF722B4-B033-4C71-B464-2505B862A6F0}"/>
    <cellStyle name="Moneda 3 15 6 3 2 3 3" xfId="26451" xr:uid="{5F4FDD78-BFD4-49F8-AFCE-867845315759}"/>
    <cellStyle name="Moneda 3 15 6 3 2 4" xfId="13322" xr:uid="{00000000-0005-0000-0000-00000E470000}"/>
    <cellStyle name="Moneda 3 15 6 3 2 4 2" xfId="30827" xr:uid="{681223F8-C194-424C-87F1-158C6DFF7651}"/>
    <cellStyle name="Moneda 3 15 6 3 2 5" xfId="22075" xr:uid="{7FA4B9D5-B918-4393-B458-921936BEAF0E}"/>
    <cellStyle name="Moneda 3 15 6 3 3" xfId="5662" xr:uid="{00000000-0005-0000-0000-00000F470000}"/>
    <cellStyle name="Moneda 3 15 6 3 3 2" xfId="10039" xr:uid="{00000000-0005-0000-0000-000010470000}"/>
    <cellStyle name="Moneda 3 15 6 3 3 2 2" xfId="18792" xr:uid="{00000000-0005-0000-0000-000011470000}"/>
    <cellStyle name="Moneda 3 15 6 3 3 2 2 2" xfId="36297" xr:uid="{FEED4D94-E454-45EC-A207-5A9A341EB05F}"/>
    <cellStyle name="Moneda 3 15 6 3 3 2 3" xfId="27545" xr:uid="{05FACEC3-0EBA-4FEE-B05A-12BC5A4C3747}"/>
    <cellStyle name="Moneda 3 15 6 3 3 3" xfId="14416" xr:uid="{00000000-0005-0000-0000-000012470000}"/>
    <cellStyle name="Moneda 3 15 6 3 3 3 2" xfId="31921" xr:uid="{9D19CDF8-046D-4FD0-B1BA-0E0BAAF68F8E}"/>
    <cellStyle name="Moneda 3 15 6 3 3 4" xfId="23169" xr:uid="{B0527D5F-BD56-4972-9935-31FC69ED0D22}"/>
    <cellStyle name="Moneda 3 15 6 3 4" xfId="7851" xr:uid="{00000000-0005-0000-0000-000013470000}"/>
    <cellStyle name="Moneda 3 15 6 3 4 2" xfId="16604" xr:uid="{00000000-0005-0000-0000-000014470000}"/>
    <cellStyle name="Moneda 3 15 6 3 4 2 2" xfId="34109" xr:uid="{633C9028-70EE-4F86-B304-57E09CC9E490}"/>
    <cellStyle name="Moneda 3 15 6 3 4 3" xfId="25357" xr:uid="{C2DFB792-B1EE-47C2-853A-DA85C156E913}"/>
    <cellStyle name="Moneda 3 15 6 3 5" xfId="12228" xr:uid="{00000000-0005-0000-0000-000015470000}"/>
    <cellStyle name="Moneda 3 15 6 3 5 2" xfId="29733" xr:uid="{C5827EA3-DA60-44D5-A6E5-54C80D0BFDF5}"/>
    <cellStyle name="Moneda 3 15 6 3 6" xfId="20981" xr:uid="{FFB7031D-A8AE-4648-8071-778E6FB1CF64}"/>
    <cellStyle name="Moneda 3 15 6 4" xfId="4019" xr:uid="{00000000-0005-0000-0000-000016470000}"/>
    <cellStyle name="Moneda 3 15 6 4 2" xfId="6208" xr:uid="{00000000-0005-0000-0000-000017470000}"/>
    <cellStyle name="Moneda 3 15 6 4 2 2" xfId="10585" xr:uid="{00000000-0005-0000-0000-000018470000}"/>
    <cellStyle name="Moneda 3 15 6 4 2 2 2" xfId="19338" xr:uid="{00000000-0005-0000-0000-000019470000}"/>
    <cellStyle name="Moneda 3 15 6 4 2 2 2 2" xfId="36843" xr:uid="{483755AC-82F1-46F9-9689-AAA6FA2D555C}"/>
    <cellStyle name="Moneda 3 15 6 4 2 2 3" xfId="28091" xr:uid="{8605F747-A5BA-451B-9119-770316439DF1}"/>
    <cellStyle name="Moneda 3 15 6 4 2 3" xfId="14962" xr:uid="{00000000-0005-0000-0000-00001A470000}"/>
    <cellStyle name="Moneda 3 15 6 4 2 3 2" xfId="32467" xr:uid="{895EB946-C93F-4A13-9376-0C2FE2BAADCE}"/>
    <cellStyle name="Moneda 3 15 6 4 2 4" xfId="23715" xr:uid="{FA289116-E8D8-42F0-ACD0-0ED4ED631027}"/>
    <cellStyle name="Moneda 3 15 6 4 3" xfId="8397" xr:uid="{00000000-0005-0000-0000-00001B470000}"/>
    <cellStyle name="Moneda 3 15 6 4 3 2" xfId="17150" xr:uid="{00000000-0005-0000-0000-00001C470000}"/>
    <cellStyle name="Moneda 3 15 6 4 3 2 2" xfId="34655" xr:uid="{E9888284-7114-444A-B53B-24EE7DC8C385}"/>
    <cellStyle name="Moneda 3 15 6 4 3 3" xfId="25903" xr:uid="{A764F610-0D6C-4F05-B369-AFED29C09776}"/>
    <cellStyle name="Moneda 3 15 6 4 4" xfId="12774" xr:uid="{00000000-0005-0000-0000-00001D470000}"/>
    <cellStyle name="Moneda 3 15 6 4 4 2" xfId="30279" xr:uid="{F7E97B30-66C8-462C-83AE-612E7B7874E3}"/>
    <cellStyle name="Moneda 3 15 6 4 5" xfId="21527" xr:uid="{512A1236-74F2-40CB-A970-7121198E73AA}"/>
    <cellStyle name="Moneda 3 15 6 5" xfId="5114" xr:uid="{00000000-0005-0000-0000-00001E470000}"/>
    <cellStyle name="Moneda 3 15 6 5 2" xfId="9491" xr:uid="{00000000-0005-0000-0000-00001F470000}"/>
    <cellStyle name="Moneda 3 15 6 5 2 2" xfId="18244" xr:uid="{00000000-0005-0000-0000-000020470000}"/>
    <cellStyle name="Moneda 3 15 6 5 2 2 2" xfId="35749" xr:uid="{20F20F12-A372-4D83-9FD0-8073A53878D3}"/>
    <cellStyle name="Moneda 3 15 6 5 2 3" xfId="26997" xr:uid="{4CDC91A0-98E5-453F-B1B8-80DEFE37DD4B}"/>
    <cellStyle name="Moneda 3 15 6 5 3" xfId="13868" xr:uid="{00000000-0005-0000-0000-000021470000}"/>
    <cellStyle name="Moneda 3 15 6 5 3 2" xfId="31373" xr:uid="{79DDE480-972C-48F7-805A-2E111354AF72}"/>
    <cellStyle name="Moneda 3 15 6 5 4" xfId="22621" xr:uid="{FEE4396C-0CB2-4254-ABEC-67AF9E30B297}"/>
    <cellStyle name="Moneda 3 15 6 6" xfId="7303" xr:uid="{00000000-0005-0000-0000-000022470000}"/>
    <cellStyle name="Moneda 3 15 6 6 2" xfId="16056" xr:uid="{00000000-0005-0000-0000-000023470000}"/>
    <cellStyle name="Moneda 3 15 6 6 2 2" xfId="33561" xr:uid="{35C54928-0C3A-4F8E-84BB-0BE0D94A8E33}"/>
    <cellStyle name="Moneda 3 15 6 6 3" xfId="24809" xr:uid="{3EEE49E4-D34D-4D25-98AA-B5AB1900C7AF}"/>
    <cellStyle name="Moneda 3 15 6 7" xfId="11680" xr:uid="{00000000-0005-0000-0000-000024470000}"/>
    <cellStyle name="Moneda 3 15 6 7 2" xfId="29185" xr:uid="{D62DDD1C-B462-469A-8E35-8635E799ED3F}"/>
    <cellStyle name="Moneda 3 15 6 8" xfId="20433" xr:uid="{C5A93601-0F1E-4098-95E0-7F2DC9F67AA7}"/>
    <cellStyle name="Moneda 3 15 7" xfId="3142" xr:uid="{00000000-0005-0000-0000-000025470000}"/>
    <cellStyle name="Moneda 3 15 7 2" xfId="3696" xr:uid="{00000000-0005-0000-0000-000026470000}"/>
    <cellStyle name="Moneda 3 15 7 2 2" xfId="4792" xr:uid="{00000000-0005-0000-0000-000027470000}"/>
    <cellStyle name="Moneda 3 15 7 2 2 2" xfId="6981" xr:uid="{00000000-0005-0000-0000-000028470000}"/>
    <cellStyle name="Moneda 3 15 7 2 2 2 2" xfId="11358" xr:uid="{00000000-0005-0000-0000-000029470000}"/>
    <cellStyle name="Moneda 3 15 7 2 2 2 2 2" xfId="20111" xr:uid="{00000000-0005-0000-0000-00002A470000}"/>
    <cellStyle name="Moneda 3 15 7 2 2 2 2 2 2" xfId="37616" xr:uid="{98A117A3-9F3B-46D5-8230-1B671938AC8C}"/>
    <cellStyle name="Moneda 3 15 7 2 2 2 2 3" xfId="28864" xr:uid="{257F4ABA-3CC8-45E1-BEFE-F6E128ECCDC5}"/>
    <cellStyle name="Moneda 3 15 7 2 2 2 3" xfId="15735" xr:uid="{00000000-0005-0000-0000-00002B470000}"/>
    <cellStyle name="Moneda 3 15 7 2 2 2 3 2" xfId="33240" xr:uid="{0490C1B9-C57D-4A88-8231-5603D41A0848}"/>
    <cellStyle name="Moneda 3 15 7 2 2 2 4" xfId="24488" xr:uid="{53589A70-B848-4332-8A3F-2360DE7043F6}"/>
    <cellStyle name="Moneda 3 15 7 2 2 3" xfId="9170" xr:uid="{00000000-0005-0000-0000-00002C470000}"/>
    <cellStyle name="Moneda 3 15 7 2 2 3 2" xfId="17923" xr:uid="{00000000-0005-0000-0000-00002D470000}"/>
    <cellStyle name="Moneda 3 15 7 2 2 3 2 2" xfId="35428" xr:uid="{518FB960-6AFF-44E5-BBCE-F0044E1E528E}"/>
    <cellStyle name="Moneda 3 15 7 2 2 3 3" xfId="26676" xr:uid="{48C57DD0-1D28-4A85-B850-5F3DBE7C51F5}"/>
    <cellStyle name="Moneda 3 15 7 2 2 4" xfId="13547" xr:uid="{00000000-0005-0000-0000-00002E470000}"/>
    <cellStyle name="Moneda 3 15 7 2 2 4 2" xfId="31052" xr:uid="{231329E7-B15F-4D83-AD26-22CFEFE540F6}"/>
    <cellStyle name="Moneda 3 15 7 2 2 5" xfId="22300" xr:uid="{92C0F6B4-F2E7-4CE5-B561-7890C7F0D1CE}"/>
    <cellStyle name="Moneda 3 15 7 2 3" xfId="5887" xr:uid="{00000000-0005-0000-0000-00002F470000}"/>
    <cellStyle name="Moneda 3 15 7 2 3 2" xfId="10264" xr:uid="{00000000-0005-0000-0000-000030470000}"/>
    <cellStyle name="Moneda 3 15 7 2 3 2 2" xfId="19017" xr:uid="{00000000-0005-0000-0000-000031470000}"/>
    <cellStyle name="Moneda 3 15 7 2 3 2 2 2" xfId="36522" xr:uid="{44F510B2-4B50-4028-BD53-5EC06E4D4AC8}"/>
    <cellStyle name="Moneda 3 15 7 2 3 2 3" xfId="27770" xr:uid="{7C95858D-0B00-4D7A-B56C-B93469A5B6E5}"/>
    <cellStyle name="Moneda 3 15 7 2 3 3" xfId="14641" xr:uid="{00000000-0005-0000-0000-000032470000}"/>
    <cellStyle name="Moneda 3 15 7 2 3 3 2" xfId="32146" xr:uid="{715F2653-8C91-4CD2-8A5B-2AB24F7ECACC}"/>
    <cellStyle name="Moneda 3 15 7 2 3 4" xfId="23394" xr:uid="{EF7C6593-D982-458F-9F70-89DC6E87CDB3}"/>
    <cellStyle name="Moneda 3 15 7 2 4" xfId="8076" xr:uid="{00000000-0005-0000-0000-000033470000}"/>
    <cellStyle name="Moneda 3 15 7 2 4 2" xfId="16829" xr:uid="{00000000-0005-0000-0000-000034470000}"/>
    <cellStyle name="Moneda 3 15 7 2 4 2 2" xfId="34334" xr:uid="{4F41E335-2A78-45B0-90B3-BC64E47A2633}"/>
    <cellStyle name="Moneda 3 15 7 2 4 3" xfId="25582" xr:uid="{63A9EC8A-2CEF-4B87-AF40-5DA6D9CB6F89}"/>
    <cellStyle name="Moneda 3 15 7 2 5" xfId="12453" xr:uid="{00000000-0005-0000-0000-000035470000}"/>
    <cellStyle name="Moneda 3 15 7 2 5 2" xfId="29958" xr:uid="{E5563950-D7E0-4CFE-941F-FE9A2641B8AB}"/>
    <cellStyle name="Moneda 3 15 7 2 6" xfId="21206" xr:uid="{49AB13FC-DCBF-4DF7-90C2-C89450CB0199}"/>
    <cellStyle name="Moneda 3 15 7 3" xfId="4244" xr:uid="{00000000-0005-0000-0000-000036470000}"/>
    <cellStyle name="Moneda 3 15 7 3 2" xfId="6433" xr:uid="{00000000-0005-0000-0000-000037470000}"/>
    <cellStyle name="Moneda 3 15 7 3 2 2" xfId="10810" xr:uid="{00000000-0005-0000-0000-000038470000}"/>
    <cellStyle name="Moneda 3 15 7 3 2 2 2" xfId="19563" xr:uid="{00000000-0005-0000-0000-000039470000}"/>
    <cellStyle name="Moneda 3 15 7 3 2 2 2 2" xfId="37068" xr:uid="{DF208877-1FEE-48F3-A796-1C67A890B4F4}"/>
    <cellStyle name="Moneda 3 15 7 3 2 2 3" xfId="28316" xr:uid="{B7F01AE1-BAAB-4989-BBBC-48F8E0252ED6}"/>
    <cellStyle name="Moneda 3 15 7 3 2 3" xfId="15187" xr:uid="{00000000-0005-0000-0000-00003A470000}"/>
    <cellStyle name="Moneda 3 15 7 3 2 3 2" xfId="32692" xr:uid="{F86D91C8-679D-47CB-918C-36776BD1ABE5}"/>
    <cellStyle name="Moneda 3 15 7 3 2 4" xfId="23940" xr:uid="{D5DCB9AB-284B-4650-8D3B-4B6C6EBCBC00}"/>
    <cellStyle name="Moneda 3 15 7 3 3" xfId="8622" xr:uid="{00000000-0005-0000-0000-00003B470000}"/>
    <cellStyle name="Moneda 3 15 7 3 3 2" xfId="17375" xr:uid="{00000000-0005-0000-0000-00003C470000}"/>
    <cellStyle name="Moneda 3 15 7 3 3 2 2" xfId="34880" xr:uid="{E546E0C0-53E8-47AD-9E04-323F0E42174A}"/>
    <cellStyle name="Moneda 3 15 7 3 3 3" xfId="26128" xr:uid="{81C8A65A-7BBB-4D76-8FB5-11E42A4869F8}"/>
    <cellStyle name="Moneda 3 15 7 3 4" xfId="12999" xr:uid="{00000000-0005-0000-0000-00003D470000}"/>
    <cellStyle name="Moneda 3 15 7 3 4 2" xfId="30504" xr:uid="{C30BE4EE-C1EF-40FC-99E5-6884473E36A5}"/>
    <cellStyle name="Moneda 3 15 7 3 5" xfId="21752" xr:uid="{87871947-900E-4CA0-9940-6048AFDE22EB}"/>
    <cellStyle name="Moneda 3 15 7 4" xfId="5339" xr:uid="{00000000-0005-0000-0000-00003E470000}"/>
    <cellStyle name="Moneda 3 15 7 4 2" xfId="9716" xr:uid="{00000000-0005-0000-0000-00003F470000}"/>
    <cellStyle name="Moneda 3 15 7 4 2 2" xfId="18469" xr:uid="{00000000-0005-0000-0000-000040470000}"/>
    <cellStyle name="Moneda 3 15 7 4 2 2 2" xfId="35974" xr:uid="{67D48079-F1F5-4F1A-8C68-9320D51D5F06}"/>
    <cellStyle name="Moneda 3 15 7 4 2 3" xfId="27222" xr:uid="{8CB043DD-1A7C-4BFE-9A89-ADC5672CF6C0}"/>
    <cellStyle name="Moneda 3 15 7 4 3" xfId="14093" xr:uid="{00000000-0005-0000-0000-000041470000}"/>
    <cellStyle name="Moneda 3 15 7 4 3 2" xfId="31598" xr:uid="{E8F70DC9-DA1B-4131-9DBC-E63E95C9524D}"/>
    <cellStyle name="Moneda 3 15 7 4 4" xfId="22846" xr:uid="{3406B9A3-6276-439F-AEA3-D0CE76F0F5B8}"/>
    <cellStyle name="Moneda 3 15 7 5" xfId="7528" xr:uid="{00000000-0005-0000-0000-000042470000}"/>
    <cellStyle name="Moneda 3 15 7 5 2" xfId="16281" xr:uid="{00000000-0005-0000-0000-000043470000}"/>
    <cellStyle name="Moneda 3 15 7 5 2 2" xfId="33786" xr:uid="{F9A7C27C-FE69-4DFB-9DF0-9EA65DA38456}"/>
    <cellStyle name="Moneda 3 15 7 5 3" xfId="25034" xr:uid="{6A3D46C4-CB9A-45DD-807C-BC2FF8C20626}"/>
    <cellStyle name="Moneda 3 15 7 6" xfId="11905" xr:uid="{00000000-0005-0000-0000-000044470000}"/>
    <cellStyle name="Moneda 3 15 7 6 2" xfId="29410" xr:uid="{6AB294AB-178E-4436-B495-11039DA71DC6}"/>
    <cellStyle name="Moneda 3 15 7 7" xfId="20658" xr:uid="{696A18C2-F844-4F3E-BC87-90AB88BC7883}"/>
    <cellStyle name="Moneda 3 15 8" xfId="3421" xr:uid="{00000000-0005-0000-0000-000045470000}"/>
    <cellStyle name="Moneda 3 15 8 2" xfId="4518" xr:uid="{00000000-0005-0000-0000-000046470000}"/>
    <cellStyle name="Moneda 3 15 8 2 2" xfId="6707" xr:uid="{00000000-0005-0000-0000-000047470000}"/>
    <cellStyle name="Moneda 3 15 8 2 2 2" xfId="11084" xr:uid="{00000000-0005-0000-0000-000048470000}"/>
    <cellStyle name="Moneda 3 15 8 2 2 2 2" xfId="19837" xr:uid="{00000000-0005-0000-0000-000049470000}"/>
    <cellStyle name="Moneda 3 15 8 2 2 2 2 2" xfId="37342" xr:uid="{04A0789D-76ED-4CA9-A48E-364EDA4E9E40}"/>
    <cellStyle name="Moneda 3 15 8 2 2 2 3" xfId="28590" xr:uid="{F9E6A633-62C0-4965-9660-2EAA909B34FC}"/>
    <cellStyle name="Moneda 3 15 8 2 2 3" xfId="15461" xr:uid="{00000000-0005-0000-0000-00004A470000}"/>
    <cellStyle name="Moneda 3 15 8 2 2 3 2" xfId="32966" xr:uid="{6F260857-2C40-44E9-83EE-A9AC6E836D73}"/>
    <cellStyle name="Moneda 3 15 8 2 2 4" xfId="24214" xr:uid="{ABE19546-4653-4BD3-8A6D-9BA8889834A9}"/>
    <cellStyle name="Moneda 3 15 8 2 3" xfId="8896" xr:uid="{00000000-0005-0000-0000-00004B470000}"/>
    <cellStyle name="Moneda 3 15 8 2 3 2" xfId="17649" xr:uid="{00000000-0005-0000-0000-00004C470000}"/>
    <cellStyle name="Moneda 3 15 8 2 3 2 2" xfId="35154" xr:uid="{9ECA1BFB-69F5-4C1E-A791-26B63EA34CCF}"/>
    <cellStyle name="Moneda 3 15 8 2 3 3" xfId="26402" xr:uid="{57056231-B21C-46FF-ABE8-32C5A682B22D}"/>
    <cellStyle name="Moneda 3 15 8 2 4" xfId="13273" xr:uid="{00000000-0005-0000-0000-00004D470000}"/>
    <cellStyle name="Moneda 3 15 8 2 4 2" xfId="30778" xr:uid="{8058D0CB-B1A4-4F0F-8AA1-629556B0A7F3}"/>
    <cellStyle name="Moneda 3 15 8 2 5" xfId="22026" xr:uid="{82EB76A6-BA61-4B12-A671-39043B951723}"/>
    <cellStyle name="Moneda 3 15 8 3" xfId="5613" xr:uid="{00000000-0005-0000-0000-00004E470000}"/>
    <cellStyle name="Moneda 3 15 8 3 2" xfId="9990" xr:uid="{00000000-0005-0000-0000-00004F470000}"/>
    <cellStyle name="Moneda 3 15 8 3 2 2" xfId="18743" xr:uid="{00000000-0005-0000-0000-000050470000}"/>
    <cellStyle name="Moneda 3 15 8 3 2 2 2" xfId="36248" xr:uid="{EFDF92A3-40AA-40E9-B22A-14BD25FB5298}"/>
    <cellStyle name="Moneda 3 15 8 3 2 3" xfId="27496" xr:uid="{2C51A532-367A-49B3-A9F1-F0D85C35F248}"/>
    <cellStyle name="Moneda 3 15 8 3 3" xfId="14367" xr:uid="{00000000-0005-0000-0000-000051470000}"/>
    <cellStyle name="Moneda 3 15 8 3 3 2" xfId="31872" xr:uid="{57087BB7-9B7B-4CD5-904E-E98DCF10CBEA}"/>
    <cellStyle name="Moneda 3 15 8 3 4" xfId="23120" xr:uid="{33F05F05-49EE-45AC-A649-E6AAF73D68C4}"/>
    <cellStyle name="Moneda 3 15 8 4" xfId="7802" xr:uid="{00000000-0005-0000-0000-000052470000}"/>
    <cellStyle name="Moneda 3 15 8 4 2" xfId="16555" xr:uid="{00000000-0005-0000-0000-000053470000}"/>
    <cellStyle name="Moneda 3 15 8 4 2 2" xfId="34060" xr:uid="{8CA64DA9-424C-492F-BCE0-A0D4C1BC2AA9}"/>
    <cellStyle name="Moneda 3 15 8 4 3" xfId="25308" xr:uid="{BED35862-7266-4213-AEE5-920F0018FE2E}"/>
    <cellStyle name="Moneda 3 15 8 5" xfId="12179" xr:uid="{00000000-0005-0000-0000-000054470000}"/>
    <cellStyle name="Moneda 3 15 8 5 2" xfId="29684" xr:uid="{0D8F0497-3013-4760-BA9C-A609EF7677DB}"/>
    <cellStyle name="Moneda 3 15 8 6" xfId="20932" xr:uid="{F9FBECE8-4287-4B56-8E01-34D8B30EA662}"/>
    <cellStyle name="Moneda 3 15 9" xfId="3971" xr:uid="{00000000-0005-0000-0000-000055470000}"/>
    <cellStyle name="Moneda 3 15 9 2" xfId="6160" xr:uid="{00000000-0005-0000-0000-000056470000}"/>
    <cellStyle name="Moneda 3 15 9 2 2" xfId="10537" xr:uid="{00000000-0005-0000-0000-000057470000}"/>
    <cellStyle name="Moneda 3 15 9 2 2 2" xfId="19290" xr:uid="{00000000-0005-0000-0000-000058470000}"/>
    <cellStyle name="Moneda 3 15 9 2 2 2 2" xfId="36795" xr:uid="{58A8ADD8-C236-4623-941D-AEB0658D4ADB}"/>
    <cellStyle name="Moneda 3 15 9 2 2 3" xfId="28043" xr:uid="{6DB74EE0-9AD5-4954-BDC0-D179E2006E2E}"/>
    <cellStyle name="Moneda 3 15 9 2 3" xfId="14914" xr:uid="{00000000-0005-0000-0000-000059470000}"/>
    <cellStyle name="Moneda 3 15 9 2 3 2" xfId="32419" xr:uid="{349C0E64-457D-442D-AA37-18A4E6F8D46B}"/>
    <cellStyle name="Moneda 3 15 9 2 4" xfId="23667" xr:uid="{853AB8C5-5CBD-49F4-A24E-1C3B952DD2B0}"/>
    <cellStyle name="Moneda 3 15 9 3" xfId="8349" xr:uid="{00000000-0005-0000-0000-00005A470000}"/>
    <cellStyle name="Moneda 3 15 9 3 2" xfId="17102" xr:uid="{00000000-0005-0000-0000-00005B470000}"/>
    <cellStyle name="Moneda 3 15 9 3 2 2" xfId="34607" xr:uid="{23D9B5EC-228A-4BC8-AE77-46200C736A89}"/>
    <cellStyle name="Moneda 3 15 9 3 3" xfId="25855" xr:uid="{508A9615-9A03-40FE-A339-07239C09C857}"/>
    <cellStyle name="Moneda 3 15 9 4" xfId="12726" xr:uid="{00000000-0005-0000-0000-00005C470000}"/>
    <cellStyle name="Moneda 3 15 9 4 2" xfId="30231" xr:uid="{F638AFAA-107B-44A6-9E81-895C10F9CCC0}"/>
    <cellStyle name="Moneda 3 15 9 5" xfId="21479" xr:uid="{C12494F3-2F68-481F-B9E6-53EEB1B4336F}"/>
    <cellStyle name="Moneda 3 16" xfId="1590" xr:uid="{00000000-0005-0000-0000-00005D470000}"/>
    <cellStyle name="Moneda 3 17" xfId="2920" xr:uid="{00000000-0005-0000-0000-00005E470000}"/>
    <cellStyle name="Moneda 3 17 2" xfId="3033" xr:uid="{00000000-0005-0000-0000-00005F470000}"/>
    <cellStyle name="Moneda 3 17 2 2" xfId="3309" xr:uid="{00000000-0005-0000-0000-000060470000}"/>
    <cellStyle name="Moneda 3 17 2 2 2" xfId="3862" xr:uid="{00000000-0005-0000-0000-000061470000}"/>
    <cellStyle name="Moneda 3 17 2 2 2 2" xfId="4958" xr:uid="{00000000-0005-0000-0000-000062470000}"/>
    <cellStyle name="Moneda 3 17 2 2 2 2 2" xfId="7147" xr:uid="{00000000-0005-0000-0000-000063470000}"/>
    <cellStyle name="Moneda 3 17 2 2 2 2 2 2" xfId="11524" xr:uid="{00000000-0005-0000-0000-000064470000}"/>
    <cellStyle name="Moneda 3 17 2 2 2 2 2 2 2" xfId="20277" xr:uid="{00000000-0005-0000-0000-000065470000}"/>
    <cellStyle name="Moneda 3 17 2 2 2 2 2 2 2 2" xfId="37782" xr:uid="{7858547B-26E5-42D9-83E0-DAD1537411A7}"/>
    <cellStyle name="Moneda 3 17 2 2 2 2 2 2 3" xfId="29030" xr:uid="{8719C761-039D-43B7-BAF5-CFCCBA0D97AE}"/>
    <cellStyle name="Moneda 3 17 2 2 2 2 2 3" xfId="15901" xr:uid="{00000000-0005-0000-0000-000066470000}"/>
    <cellStyle name="Moneda 3 17 2 2 2 2 2 3 2" xfId="33406" xr:uid="{60826C27-EAF4-485C-90B6-F24FD47A7A1D}"/>
    <cellStyle name="Moneda 3 17 2 2 2 2 2 4" xfId="24654" xr:uid="{3F17EA9F-5CD2-4715-AD5E-86A7B6BF21BE}"/>
    <cellStyle name="Moneda 3 17 2 2 2 2 3" xfId="9336" xr:uid="{00000000-0005-0000-0000-000067470000}"/>
    <cellStyle name="Moneda 3 17 2 2 2 2 3 2" xfId="18089" xr:uid="{00000000-0005-0000-0000-000068470000}"/>
    <cellStyle name="Moneda 3 17 2 2 2 2 3 2 2" xfId="35594" xr:uid="{00A9CE2E-DDE4-427A-A6F8-7729CDCD71FC}"/>
    <cellStyle name="Moneda 3 17 2 2 2 2 3 3" xfId="26842" xr:uid="{59D57B5C-7B2F-43A7-8F6C-CB9BEAF80FA5}"/>
    <cellStyle name="Moneda 3 17 2 2 2 2 4" xfId="13713" xr:uid="{00000000-0005-0000-0000-000069470000}"/>
    <cellStyle name="Moneda 3 17 2 2 2 2 4 2" xfId="31218" xr:uid="{57E46AF0-DF7C-4247-8D6D-35A302AA9626}"/>
    <cellStyle name="Moneda 3 17 2 2 2 2 5" xfId="22466" xr:uid="{7D9C21FC-9DE4-4C14-9F71-2239F3EB74EB}"/>
    <cellStyle name="Moneda 3 17 2 2 2 3" xfId="6053" xr:uid="{00000000-0005-0000-0000-00006A470000}"/>
    <cellStyle name="Moneda 3 17 2 2 2 3 2" xfId="10430" xr:uid="{00000000-0005-0000-0000-00006B470000}"/>
    <cellStyle name="Moneda 3 17 2 2 2 3 2 2" xfId="19183" xr:uid="{00000000-0005-0000-0000-00006C470000}"/>
    <cellStyle name="Moneda 3 17 2 2 2 3 2 2 2" xfId="36688" xr:uid="{18BFB02E-1F17-4FA3-810B-C101A08478E5}"/>
    <cellStyle name="Moneda 3 17 2 2 2 3 2 3" xfId="27936" xr:uid="{D624890F-9FBF-4B7E-A81D-83FE8AA12156}"/>
    <cellStyle name="Moneda 3 17 2 2 2 3 3" xfId="14807" xr:uid="{00000000-0005-0000-0000-00006D470000}"/>
    <cellStyle name="Moneda 3 17 2 2 2 3 3 2" xfId="32312" xr:uid="{A53E4F61-D26A-4B67-9856-790E4F3D4841}"/>
    <cellStyle name="Moneda 3 17 2 2 2 3 4" xfId="23560" xr:uid="{75C0114C-6EDE-4572-86F0-20805946C9E7}"/>
    <cellStyle name="Moneda 3 17 2 2 2 4" xfId="8242" xr:uid="{00000000-0005-0000-0000-00006E470000}"/>
    <cellStyle name="Moneda 3 17 2 2 2 4 2" xfId="16995" xr:uid="{00000000-0005-0000-0000-00006F470000}"/>
    <cellStyle name="Moneda 3 17 2 2 2 4 2 2" xfId="34500" xr:uid="{952A1C96-68EE-4700-B66E-3DDFEE9D18A7}"/>
    <cellStyle name="Moneda 3 17 2 2 2 4 3" xfId="25748" xr:uid="{A1A8AAC3-7498-4FA2-9EBB-4CC5BF6C272D}"/>
    <cellStyle name="Moneda 3 17 2 2 2 5" xfId="12619" xr:uid="{00000000-0005-0000-0000-000070470000}"/>
    <cellStyle name="Moneda 3 17 2 2 2 5 2" xfId="30124" xr:uid="{21B2F24E-9F29-4884-A042-BB6FAE15A6C4}"/>
    <cellStyle name="Moneda 3 17 2 2 2 6" xfId="21372" xr:uid="{1C8063E3-D1FB-4E26-B04A-7D3BE0D5B95D}"/>
    <cellStyle name="Moneda 3 17 2 2 3" xfId="4410" xr:uid="{00000000-0005-0000-0000-000071470000}"/>
    <cellStyle name="Moneda 3 17 2 2 3 2" xfId="6599" xr:uid="{00000000-0005-0000-0000-000072470000}"/>
    <cellStyle name="Moneda 3 17 2 2 3 2 2" xfId="10976" xr:uid="{00000000-0005-0000-0000-000073470000}"/>
    <cellStyle name="Moneda 3 17 2 2 3 2 2 2" xfId="19729" xr:uid="{00000000-0005-0000-0000-000074470000}"/>
    <cellStyle name="Moneda 3 17 2 2 3 2 2 2 2" xfId="37234" xr:uid="{1DA48CA6-7B8B-4061-B3F4-FC5D57FEE23B}"/>
    <cellStyle name="Moneda 3 17 2 2 3 2 2 3" xfId="28482" xr:uid="{BA670215-209F-4143-8731-6FBD1B36D877}"/>
    <cellStyle name="Moneda 3 17 2 2 3 2 3" xfId="15353" xr:uid="{00000000-0005-0000-0000-000075470000}"/>
    <cellStyle name="Moneda 3 17 2 2 3 2 3 2" xfId="32858" xr:uid="{97729FE7-C0DD-4A77-B030-3AAFFFB543DF}"/>
    <cellStyle name="Moneda 3 17 2 2 3 2 4" xfId="24106" xr:uid="{DA2D5138-9660-4F77-B37B-E55EDB16D66F}"/>
    <cellStyle name="Moneda 3 17 2 2 3 3" xfId="8788" xr:uid="{00000000-0005-0000-0000-000076470000}"/>
    <cellStyle name="Moneda 3 17 2 2 3 3 2" xfId="17541" xr:uid="{00000000-0005-0000-0000-000077470000}"/>
    <cellStyle name="Moneda 3 17 2 2 3 3 2 2" xfId="35046" xr:uid="{A4E8F1EE-68B7-47FB-BCFE-19EABD4F660C}"/>
    <cellStyle name="Moneda 3 17 2 2 3 3 3" xfId="26294" xr:uid="{ABDD3EA2-1E38-4D37-A60B-447C0957CAB9}"/>
    <cellStyle name="Moneda 3 17 2 2 3 4" xfId="13165" xr:uid="{00000000-0005-0000-0000-000078470000}"/>
    <cellStyle name="Moneda 3 17 2 2 3 4 2" xfId="30670" xr:uid="{4428690F-1443-40FF-A0AB-3B6176224054}"/>
    <cellStyle name="Moneda 3 17 2 2 3 5" xfId="21918" xr:uid="{F45D621B-55D1-4DD1-9A56-D4C0E5A62B6B}"/>
    <cellStyle name="Moneda 3 17 2 2 4" xfId="5505" xr:uid="{00000000-0005-0000-0000-000079470000}"/>
    <cellStyle name="Moneda 3 17 2 2 4 2" xfId="9882" xr:uid="{00000000-0005-0000-0000-00007A470000}"/>
    <cellStyle name="Moneda 3 17 2 2 4 2 2" xfId="18635" xr:uid="{00000000-0005-0000-0000-00007B470000}"/>
    <cellStyle name="Moneda 3 17 2 2 4 2 2 2" xfId="36140" xr:uid="{ECF02094-2E18-4CB9-A737-E3224818E7A1}"/>
    <cellStyle name="Moneda 3 17 2 2 4 2 3" xfId="27388" xr:uid="{DF0DF6FC-C947-4EF2-BAB7-AAED8D968050}"/>
    <cellStyle name="Moneda 3 17 2 2 4 3" xfId="14259" xr:uid="{00000000-0005-0000-0000-00007C470000}"/>
    <cellStyle name="Moneda 3 17 2 2 4 3 2" xfId="31764" xr:uid="{E937E54A-3B17-45B6-932E-724E920C1E91}"/>
    <cellStyle name="Moneda 3 17 2 2 4 4" xfId="23012" xr:uid="{5DE41A33-4B74-4534-8B09-29B547A59CB5}"/>
    <cellStyle name="Moneda 3 17 2 2 5" xfId="7694" xr:uid="{00000000-0005-0000-0000-00007D470000}"/>
    <cellStyle name="Moneda 3 17 2 2 5 2" xfId="16447" xr:uid="{00000000-0005-0000-0000-00007E470000}"/>
    <cellStyle name="Moneda 3 17 2 2 5 2 2" xfId="33952" xr:uid="{82ADF2C3-0322-4645-93B6-421FDCBA3F15}"/>
    <cellStyle name="Moneda 3 17 2 2 5 3" xfId="25200" xr:uid="{671112CA-38A1-4179-91F6-B1DE06DBC334}"/>
    <cellStyle name="Moneda 3 17 2 2 6" xfId="12071" xr:uid="{00000000-0005-0000-0000-00007F470000}"/>
    <cellStyle name="Moneda 3 17 2 2 6 2" xfId="29576" xr:uid="{460B1DE6-9958-411D-A266-F05EF9491AE7}"/>
    <cellStyle name="Moneda 3 17 2 2 7" xfId="20824" xr:uid="{ECF14E79-A60A-42CF-8446-E4D20C5D0A69}"/>
    <cellStyle name="Moneda 3 17 2 3" xfId="3588" xr:uid="{00000000-0005-0000-0000-000080470000}"/>
    <cellStyle name="Moneda 3 17 2 3 2" xfId="4684" xr:uid="{00000000-0005-0000-0000-000081470000}"/>
    <cellStyle name="Moneda 3 17 2 3 2 2" xfId="6873" xr:uid="{00000000-0005-0000-0000-000082470000}"/>
    <cellStyle name="Moneda 3 17 2 3 2 2 2" xfId="11250" xr:uid="{00000000-0005-0000-0000-000083470000}"/>
    <cellStyle name="Moneda 3 17 2 3 2 2 2 2" xfId="20003" xr:uid="{00000000-0005-0000-0000-000084470000}"/>
    <cellStyle name="Moneda 3 17 2 3 2 2 2 2 2" xfId="37508" xr:uid="{8D8F21A8-C310-42B0-B9F2-2909EA49636C}"/>
    <cellStyle name="Moneda 3 17 2 3 2 2 2 3" xfId="28756" xr:uid="{EE137693-BB19-425E-B9AE-6704BC141118}"/>
    <cellStyle name="Moneda 3 17 2 3 2 2 3" xfId="15627" xr:uid="{00000000-0005-0000-0000-000085470000}"/>
    <cellStyle name="Moneda 3 17 2 3 2 2 3 2" xfId="33132" xr:uid="{8063BF80-CB05-4F34-9D73-112EBFCB9A7D}"/>
    <cellStyle name="Moneda 3 17 2 3 2 2 4" xfId="24380" xr:uid="{B1018AAB-FA7D-4043-BE3C-7BADD00310F6}"/>
    <cellStyle name="Moneda 3 17 2 3 2 3" xfId="9062" xr:uid="{00000000-0005-0000-0000-000086470000}"/>
    <cellStyle name="Moneda 3 17 2 3 2 3 2" xfId="17815" xr:uid="{00000000-0005-0000-0000-000087470000}"/>
    <cellStyle name="Moneda 3 17 2 3 2 3 2 2" xfId="35320" xr:uid="{3F0DB529-8350-4C5B-BA0C-A492BF5327DD}"/>
    <cellStyle name="Moneda 3 17 2 3 2 3 3" xfId="26568" xr:uid="{DBF91619-E78A-4A41-8D3B-80B3F0DE41A0}"/>
    <cellStyle name="Moneda 3 17 2 3 2 4" xfId="13439" xr:uid="{00000000-0005-0000-0000-000088470000}"/>
    <cellStyle name="Moneda 3 17 2 3 2 4 2" xfId="30944" xr:uid="{C3A48577-7A3E-4246-B362-E3E727DDD06B}"/>
    <cellStyle name="Moneda 3 17 2 3 2 5" xfId="22192" xr:uid="{83042559-68BC-4C2E-8AD6-4ED74768C9DB}"/>
    <cellStyle name="Moneda 3 17 2 3 3" xfId="5779" xr:uid="{00000000-0005-0000-0000-000089470000}"/>
    <cellStyle name="Moneda 3 17 2 3 3 2" xfId="10156" xr:uid="{00000000-0005-0000-0000-00008A470000}"/>
    <cellStyle name="Moneda 3 17 2 3 3 2 2" xfId="18909" xr:uid="{00000000-0005-0000-0000-00008B470000}"/>
    <cellStyle name="Moneda 3 17 2 3 3 2 2 2" xfId="36414" xr:uid="{D8FFD324-6ACF-4FB8-B26C-B760EE3D787C}"/>
    <cellStyle name="Moneda 3 17 2 3 3 2 3" xfId="27662" xr:uid="{3560CEBA-6497-4ABE-AA26-7B695DB85BE3}"/>
    <cellStyle name="Moneda 3 17 2 3 3 3" xfId="14533" xr:uid="{00000000-0005-0000-0000-00008C470000}"/>
    <cellStyle name="Moneda 3 17 2 3 3 3 2" xfId="32038" xr:uid="{06B9DED6-92F0-489B-BB9E-73D46B6D277B}"/>
    <cellStyle name="Moneda 3 17 2 3 3 4" xfId="23286" xr:uid="{32654B4E-9082-4621-AF41-7EA691F77317}"/>
    <cellStyle name="Moneda 3 17 2 3 4" xfId="7968" xr:uid="{00000000-0005-0000-0000-00008D470000}"/>
    <cellStyle name="Moneda 3 17 2 3 4 2" xfId="16721" xr:uid="{00000000-0005-0000-0000-00008E470000}"/>
    <cellStyle name="Moneda 3 17 2 3 4 2 2" xfId="34226" xr:uid="{2CFCD72D-4C5F-43B7-ADD5-AECF4ECAC693}"/>
    <cellStyle name="Moneda 3 17 2 3 4 3" xfId="25474" xr:uid="{086D7210-17AA-4731-BD52-9767C3E77B47}"/>
    <cellStyle name="Moneda 3 17 2 3 5" xfId="12345" xr:uid="{00000000-0005-0000-0000-00008F470000}"/>
    <cellStyle name="Moneda 3 17 2 3 5 2" xfId="29850" xr:uid="{10B7BAE0-3108-4BEA-BC6D-51EC8CEA87D1}"/>
    <cellStyle name="Moneda 3 17 2 3 6" xfId="21098" xr:uid="{BFA3634E-645F-4E7E-9F94-7A28E96C5A11}"/>
    <cellStyle name="Moneda 3 17 2 4" xfId="4136" xr:uid="{00000000-0005-0000-0000-000090470000}"/>
    <cellStyle name="Moneda 3 17 2 4 2" xfId="6325" xr:uid="{00000000-0005-0000-0000-000091470000}"/>
    <cellStyle name="Moneda 3 17 2 4 2 2" xfId="10702" xr:uid="{00000000-0005-0000-0000-000092470000}"/>
    <cellStyle name="Moneda 3 17 2 4 2 2 2" xfId="19455" xr:uid="{00000000-0005-0000-0000-000093470000}"/>
    <cellStyle name="Moneda 3 17 2 4 2 2 2 2" xfId="36960" xr:uid="{640D4F67-394A-4E4B-AF22-DE45604160B7}"/>
    <cellStyle name="Moneda 3 17 2 4 2 2 3" xfId="28208" xr:uid="{E476F209-0CCD-4843-9262-C35F7692F128}"/>
    <cellStyle name="Moneda 3 17 2 4 2 3" xfId="15079" xr:uid="{00000000-0005-0000-0000-000094470000}"/>
    <cellStyle name="Moneda 3 17 2 4 2 3 2" xfId="32584" xr:uid="{3CAE5000-AF8E-4FCE-A2C8-68EBFBA3D962}"/>
    <cellStyle name="Moneda 3 17 2 4 2 4" xfId="23832" xr:uid="{754817AF-9909-4E09-9F4C-58C9D3DA4F17}"/>
    <cellStyle name="Moneda 3 17 2 4 3" xfId="8514" xr:uid="{00000000-0005-0000-0000-000095470000}"/>
    <cellStyle name="Moneda 3 17 2 4 3 2" xfId="17267" xr:uid="{00000000-0005-0000-0000-000096470000}"/>
    <cellStyle name="Moneda 3 17 2 4 3 2 2" xfId="34772" xr:uid="{396EBA78-4F71-453F-802A-FF4D0E5426BE}"/>
    <cellStyle name="Moneda 3 17 2 4 3 3" xfId="26020" xr:uid="{88B48049-64C2-4557-923B-D9E69BC8D5DF}"/>
    <cellStyle name="Moneda 3 17 2 4 4" xfId="12891" xr:uid="{00000000-0005-0000-0000-000097470000}"/>
    <cellStyle name="Moneda 3 17 2 4 4 2" xfId="30396" xr:uid="{50881D1E-1D8F-4EB8-8FEE-E4E7376E8807}"/>
    <cellStyle name="Moneda 3 17 2 4 5" xfId="21644" xr:uid="{2C5F31F0-3A78-408E-8B87-3D65B9BB7966}"/>
    <cellStyle name="Moneda 3 17 2 5" xfId="5231" xr:uid="{00000000-0005-0000-0000-000098470000}"/>
    <cellStyle name="Moneda 3 17 2 5 2" xfId="9608" xr:uid="{00000000-0005-0000-0000-000099470000}"/>
    <cellStyle name="Moneda 3 17 2 5 2 2" xfId="18361" xr:uid="{00000000-0005-0000-0000-00009A470000}"/>
    <cellStyle name="Moneda 3 17 2 5 2 2 2" xfId="35866" xr:uid="{010A16DA-9D4C-4763-90C5-3386FF90A235}"/>
    <cellStyle name="Moneda 3 17 2 5 2 3" xfId="27114" xr:uid="{CFFF29D8-0687-4AF3-9F68-00C2AF4FE717}"/>
    <cellStyle name="Moneda 3 17 2 5 3" xfId="13985" xr:uid="{00000000-0005-0000-0000-00009B470000}"/>
    <cellStyle name="Moneda 3 17 2 5 3 2" xfId="31490" xr:uid="{4B2573B4-DABB-4342-BD7C-7306DEEC725E}"/>
    <cellStyle name="Moneda 3 17 2 5 4" xfId="22738" xr:uid="{5C4AC0D3-7F38-45A7-A575-3FD1276DAC21}"/>
    <cellStyle name="Moneda 3 17 2 6" xfId="7420" xr:uid="{00000000-0005-0000-0000-00009C470000}"/>
    <cellStyle name="Moneda 3 17 2 6 2" xfId="16173" xr:uid="{00000000-0005-0000-0000-00009D470000}"/>
    <cellStyle name="Moneda 3 17 2 6 2 2" xfId="33678" xr:uid="{3C4DB319-A2D9-401F-BD32-923F6F9EE74D}"/>
    <cellStyle name="Moneda 3 17 2 6 3" xfId="24926" xr:uid="{817F79D7-2BE5-46B2-9387-AD109EED65DF}"/>
    <cellStyle name="Moneda 3 17 2 7" xfId="11797" xr:uid="{00000000-0005-0000-0000-00009E470000}"/>
    <cellStyle name="Moneda 3 17 2 7 2" xfId="29302" xr:uid="{5F5F843A-A40F-42B3-B2C4-09359A876907}"/>
    <cellStyle name="Moneda 3 17 2 8" xfId="20550" xr:uid="{9EE52BA9-505E-41BA-B8A8-F81AD2C3E925}"/>
    <cellStyle name="Moneda 3 17 3" xfId="3197" xr:uid="{00000000-0005-0000-0000-00009F470000}"/>
    <cellStyle name="Moneda 3 17 3 2" xfId="3750" xr:uid="{00000000-0005-0000-0000-0000A0470000}"/>
    <cellStyle name="Moneda 3 17 3 2 2" xfId="4846" xr:uid="{00000000-0005-0000-0000-0000A1470000}"/>
    <cellStyle name="Moneda 3 17 3 2 2 2" xfId="7035" xr:uid="{00000000-0005-0000-0000-0000A2470000}"/>
    <cellStyle name="Moneda 3 17 3 2 2 2 2" xfId="11412" xr:uid="{00000000-0005-0000-0000-0000A3470000}"/>
    <cellStyle name="Moneda 3 17 3 2 2 2 2 2" xfId="20165" xr:uid="{00000000-0005-0000-0000-0000A4470000}"/>
    <cellStyle name="Moneda 3 17 3 2 2 2 2 2 2" xfId="37670" xr:uid="{81FFF9B2-5C23-480C-AE91-A0C902E45579}"/>
    <cellStyle name="Moneda 3 17 3 2 2 2 2 3" xfId="28918" xr:uid="{F34CFE49-EECE-444E-93D6-387C3BEE025C}"/>
    <cellStyle name="Moneda 3 17 3 2 2 2 3" xfId="15789" xr:uid="{00000000-0005-0000-0000-0000A5470000}"/>
    <cellStyle name="Moneda 3 17 3 2 2 2 3 2" xfId="33294" xr:uid="{3E68BD01-4707-4E60-A8C3-F4FBB5290992}"/>
    <cellStyle name="Moneda 3 17 3 2 2 2 4" xfId="24542" xr:uid="{44EB3252-F063-419F-8AD3-DB555FDC4911}"/>
    <cellStyle name="Moneda 3 17 3 2 2 3" xfId="9224" xr:uid="{00000000-0005-0000-0000-0000A6470000}"/>
    <cellStyle name="Moneda 3 17 3 2 2 3 2" xfId="17977" xr:uid="{00000000-0005-0000-0000-0000A7470000}"/>
    <cellStyle name="Moneda 3 17 3 2 2 3 2 2" xfId="35482" xr:uid="{CD4F0F79-5E9F-4D50-90A9-F01CF72DE8F5}"/>
    <cellStyle name="Moneda 3 17 3 2 2 3 3" xfId="26730" xr:uid="{3A58F74A-728D-4E03-B42A-9FE15351FD83}"/>
    <cellStyle name="Moneda 3 17 3 2 2 4" xfId="13601" xr:uid="{00000000-0005-0000-0000-0000A8470000}"/>
    <cellStyle name="Moneda 3 17 3 2 2 4 2" xfId="31106" xr:uid="{62CBDA1E-482A-4DB9-A0EF-4BD1331E61DF}"/>
    <cellStyle name="Moneda 3 17 3 2 2 5" xfId="22354" xr:uid="{990BC1D4-ECE2-4074-BB73-5340CDC72FB9}"/>
    <cellStyle name="Moneda 3 17 3 2 3" xfId="5941" xr:uid="{00000000-0005-0000-0000-0000A9470000}"/>
    <cellStyle name="Moneda 3 17 3 2 3 2" xfId="10318" xr:uid="{00000000-0005-0000-0000-0000AA470000}"/>
    <cellStyle name="Moneda 3 17 3 2 3 2 2" xfId="19071" xr:uid="{00000000-0005-0000-0000-0000AB470000}"/>
    <cellStyle name="Moneda 3 17 3 2 3 2 2 2" xfId="36576" xr:uid="{7BDB4E42-688C-474B-94C8-D202BFBB3BBF}"/>
    <cellStyle name="Moneda 3 17 3 2 3 2 3" xfId="27824" xr:uid="{06716C46-89E3-491A-90DF-B1EDB6F11DA9}"/>
    <cellStyle name="Moneda 3 17 3 2 3 3" xfId="14695" xr:uid="{00000000-0005-0000-0000-0000AC470000}"/>
    <cellStyle name="Moneda 3 17 3 2 3 3 2" xfId="32200" xr:uid="{B37B0962-C917-44D4-8478-01058CFE70F2}"/>
    <cellStyle name="Moneda 3 17 3 2 3 4" xfId="23448" xr:uid="{615B5457-81D4-44BC-A606-EB4FAC6923F5}"/>
    <cellStyle name="Moneda 3 17 3 2 4" xfId="8130" xr:uid="{00000000-0005-0000-0000-0000AD470000}"/>
    <cellStyle name="Moneda 3 17 3 2 4 2" xfId="16883" xr:uid="{00000000-0005-0000-0000-0000AE470000}"/>
    <cellStyle name="Moneda 3 17 3 2 4 2 2" xfId="34388" xr:uid="{C6403A84-6946-4C71-99D1-4C64EE80240F}"/>
    <cellStyle name="Moneda 3 17 3 2 4 3" xfId="25636" xr:uid="{A9E04D23-BCB2-4AFC-8DCE-D0160C91120B}"/>
    <cellStyle name="Moneda 3 17 3 2 5" xfId="12507" xr:uid="{00000000-0005-0000-0000-0000AF470000}"/>
    <cellStyle name="Moneda 3 17 3 2 5 2" xfId="30012" xr:uid="{EEEECCB7-0FF7-4976-9233-B6AEDD5B6DAE}"/>
    <cellStyle name="Moneda 3 17 3 2 6" xfId="21260" xr:uid="{8268730E-51B4-4209-8C06-FE8AA2F3C021}"/>
    <cellStyle name="Moneda 3 17 3 3" xfId="4298" xr:uid="{00000000-0005-0000-0000-0000B0470000}"/>
    <cellStyle name="Moneda 3 17 3 3 2" xfId="6487" xr:uid="{00000000-0005-0000-0000-0000B1470000}"/>
    <cellStyle name="Moneda 3 17 3 3 2 2" xfId="10864" xr:uid="{00000000-0005-0000-0000-0000B2470000}"/>
    <cellStyle name="Moneda 3 17 3 3 2 2 2" xfId="19617" xr:uid="{00000000-0005-0000-0000-0000B3470000}"/>
    <cellStyle name="Moneda 3 17 3 3 2 2 2 2" xfId="37122" xr:uid="{6E6F1750-6F9A-41A9-9E3F-06C6E52CE478}"/>
    <cellStyle name="Moneda 3 17 3 3 2 2 3" xfId="28370" xr:uid="{3EA282BC-1A83-4F69-A7AE-C4C8BC04BD5A}"/>
    <cellStyle name="Moneda 3 17 3 3 2 3" xfId="15241" xr:uid="{00000000-0005-0000-0000-0000B4470000}"/>
    <cellStyle name="Moneda 3 17 3 3 2 3 2" xfId="32746" xr:uid="{540506C3-92C0-47BC-BE6C-385C92A9216C}"/>
    <cellStyle name="Moneda 3 17 3 3 2 4" xfId="23994" xr:uid="{A9EBA734-C00A-4B7C-B35F-4B29B7F3F3FD}"/>
    <cellStyle name="Moneda 3 17 3 3 3" xfId="8676" xr:uid="{00000000-0005-0000-0000-0000B5470000}"/>
    <cellStyle name="Moneda 3 17 3 3 3 2" xfId="17429" xr:uid="{00000000-0005-0000-0000-0000B6470000}"/>
    <cellStyle name="Moneda 3 17 3 3 3 2 2" xfId="34934" xr:uid="{43D63F9D-85B0-4668-A47C-CFE7189D44A4}"/>
    <cellStyle name="Moneda 3 17 3 3 3 3" xfId="26182" xr:uid="{9FF8FFCD-71B9-4424-9A5B-A6457B9A1561}"/>
    <cellStyle name="Moneda 3 17 3 3 4" xfId="13053" xr:uid="{00000000-0005-0000-0000-0000B7470000}"/>
    <cellStyle name="Moneda 3 17 3 3 4 2" xfId="30558" xr:uid="{7229495B-28FF-4810-8746-350DBF256160}"/>
    <cellStyle name="Moneda 3 17 3 3 5" xfId="21806" xr:uid="{5CFCFE70-CB98-4926-B6EC-E17B06609488}"/>
    <cellStyle name="Moneda 3 17 3 4" xfId="5393" xr:uid="{00000000-0005-0000-0000-0000B8470000}"/>
    <cellStyle name="Moneda 3 17 3 4 2" xfId="9770" xr:uid="{00000000-0005-0000-0000-0000B9470000}"/>
    <cellStyle name="Moneda 3 17 3 4 2 2" xfId="18523" xr:uid="{00000000-0005-0000-0000-0000BA470000}"/>
    <cellStyle name="Moneda 3 17 3 4 2 2 2" xfId="36028" xr:uid="{ADBB5D81-0800-4BC8-8F9F-4A5F0437D85C}"/>
    <cellStyle name="Moneda 3 17 3 4 2 3" xfId="27276" xr:uid="{CF07B4F6-1FA2-42DF-8C17-B0E63E9FCFFC}"/>
    <cellStyle name="Moneda 3 17 3 4 3" xfId="14147" xr:uid="{00000000-0005-0000-0000-0000BB470000}"/>
    <cellStyle name="Moneda 3 17 3 4 3 2" xfId="31652" xr:uid="{A98C4131-FA81-4573-8C00-2849AF3120E6}"/>
    <cellStyle name="Moneda 3 17 3 4 4" xfId="22900" xr:uid="{1862493F-2ED9-407B-B8F2-F1B50DC4A071}"/>
    <cellStyle name="Moneda 3 17 3 5" xfId="7582" xr:uid="{00000000-0005-0000-0000-0000BC470000}"/>
    <cellStyle name="Moneda 3 17 3 5 2" xfId="16335" xr:uid="{00000000-0005-0000-0000-0000BD470000}"/>
    <cellStyle name="Moneda 3 17 3 5 2 2" xfId="33840" xr:uid="{0476A6C5-4601-4681-875A-70578FB09C8A}"/>
    <cellStyle name="Moneda 3 17 3 5 3" xfId="25088" xr:uid="{65DF5119-A17D-4DE2-A49A-F3CA2D85FAAF}"/>
    <cellStyle name="Moneda 3 17 3 6" xfId="11959" xr:uid="{00000000-0005-0000-0000-0000BE470000}"/>
    <cellStyle name="Moneda 3 17 3 6 2" xfId="29464" xr:uid="{C5A2A4D4-3AEC-41BD-88A1-0CA7D6985FA7}"/>
    <cellStyle name="Moneda 3 17 3 7" xfId="20712" xr:uid="{9BE2C7AA-9BCA-4567-B6FF-7B25D4C43468}"/>
    <cellStyle name="Moneda 3 17 4" xfId="3476" xr:uid="{00000000-0005-0000-0000-0000BF470000}"/>
    <cellStyle name="Moneda 3 17 4 2" xfId="4572" xr:uid="{00000000-0005-0000-0000-0000C0470000}"/>
    <cellStyle name="Moneda 3 17 4 2 2" xfId="6761" xr:uid="{00000000-0005-0000-0000-0000C1470000}"/>
    <cellStyle name="Moneda 3 17 4 2 2 2" xfId="11138" xr:uid="{00000000-0005-0000-0000-0000C2470000}"/>
    <cellStyle name="Moneda 3 17 4 2 2 2 2" xfId="19891" xr:uid="{00000000-0005-0000-0000-0000C3470000}"/>
    <cellStyle name="Moneda 3 17 4 2 2 2 2 2" xfId="37396" xr:uid="{0A1C511C-F824-4C75-A7BA-FEB6FCB6ADA7}"/>
    <cellStyle name="Moneda 3 17 4 2 2 2 3" xfId="28644" xr:uid="{4BEFB3B7-5EB5-4CCE-BDAE-A3B7BA99F77F}"/>
    <cellStyle name="Moneda 3 17 4 2 2 3" xfId="15515" xr:uid="{00000000-0005-0000-0000-0000C4470000}"/>
    <cellStyle name="Moneda 3 17 4 2 2 3 2" xfId="33020" xr:uid="{99F3BAA9-2A43-41F3-89C0-A4E30A74402E}"/>
    <cellStyle name="Moneda 3 17 4 2 2 4" xfId="24268" xr:uid="{291343E4-C66A-4CE9-A7A3-648848921EDF}"/>
    <cellStyle name="Moneda 3 17 4 2 3" xfId="8950" xr:uid="{00000000-0005-0000-0000-0000C5470000}"/>
    <cellStyle name="Moneda 3 17 4 2 3 2" xfId="17703" xr:uid="{00000000-0005-0000-0000-0000C6470000}"/>
    <cellStyle name="Moneda 3 17 4 2 3 2 2" xfId="35208" xr:uid="{0D0DEF09-A799-41AB-B17E-1CE528BB587A}"/>
    <cellStyle name="Moneda 3 17 4 2 3 3" xfId="26456" xr:uid="{D8D90D2E-52A9-497A-9899-209F15B3AD0E}"/>
    <cellStyle name="Moneda 3 17 4 2 4" xfId="13327" xr:uid="{00000000-0005-0000-0000-0000C7470000}"/>
    <cellStyle name="Moneda 3 17 4 2 4 2" xfId="30832" xr:uid="{34B30C9F-492D-4D6D-BBEA-4E463D47F0B2}"/>
    <cellStyle name="Moneda 3 17 4 2 5" xfId="22080" xr:uid="{91B81C72-70A5-4FAF-A3E4-64BBA79D5548}"/>
    <cellStyle name="Moneda 3 17 4 3" xfId="5667" xr:uid="{00000000-0005-0000-0000-0000C8470000}"/>
    <cellStyle name="Moneda 3 17 4 3 2" xfId="10044" xr:uid="{00000000-0005-0000-0000-0000C9470000}"/>
    <cellStyle name="Moneda 3 17 4 3 2 2" xfId="18797" xr:uid="{00000000-0005-0000-0000-0000CA470000}"/>
    <cellStyle name="Moneda 3 17 4 3 2 2 2" xfId="36302" xr:uid="{004D1241-C78C-4EED-ADD5-7618044F8442}"/>
    <cellStyle name="Moneda 3 17 4 3 2 3" xfId="27550" xr:uid="{CE0DEB5D-2603-4F99-8DBE-203BD27180D4}"/>
    <cellStyle name="Moneda 3 17 4 3 3" xfId="14421" xr:uid="{00000000-0005-0000-0000-0000CB470000}"/>
    <cellStyle name="Moneda 3 17 4 3 3 2" xfId="31926" xr:uid="{35A9A872-2490-4CFE-9A74-3605612ADA5F}"/>
    <cellStyle name="Moneda 3 17 4 3 4" xfId="23174" xr:uid="{0B6FF9F4-4762-4DD0-8F68-1B6858B6EC6D}"/>
    <cellStyle name="Moneda 3 17 4 4" xfId="7856" xr:uid="{00000000-0005-0000-0000-0000CC470000}"/>
    <cellStyle name="Moneda 3 17 4 4 2" xfId="16609" xr:uid="{00000000-0005-0000-0000-0000CD470000}"/>
    <cellStyle name="Moneda 3 17 4 4 2 2" xfId="34114" xr:uid="{5725D5FC-F5DF-41C9-B4C6-D5F14E01C9B0}"/>
    <cellStyle name="Moneda 3 17 4 4 3" xfId="25362" xr:uid="{F0736312-40E4-4887-BA34-D561DC52DF5D}"/>
    <cellStyle name="Moneda 3 17 4 5" xfId="12233" xr:uid="{00000000-0005-0000-0000-0000CE470000}"/>
    <cellStyle name="Moneda 3 17 4 5 2" xfId="29738" xr:uid="{B4ACF04F-1047-4676-9AD0-7BE56BD99E90}"/>
    <cellStyle name="Moneda 3 17 4 6" xfId="20986" xr:uid="{26FB4250-6FE9-411C-839F-256B0779E885}"/>
    <cellStyle name="Moneda 3 17 5" xfId="4024" xr:uid="{00000000-0005-0000-0000-0000CF470000}"/>
    <cellStyle name="Moneda 3 17 5 2" xfId="6213" xr:uid="{00000000-0005-0000-0000-0000D0470000}"/>
    <cellStyle name="Moneda 3 17 5 2 2" xfId="10590" xr:uid="{00000000-0005-0000-0000-0000D1470000}"/>
    <cellStyle name="Moneda 3 17 5 2 2 2" xfId="19343" xr:uid="{00000000-0005-0000-0000-0000D2470000}"/>
    <cellStyle name="Moneda 3 17 5 2 2 2 2" xfId="36848" xr:uid="{EC6CC732-6CDA-4171-A154-87D59CC3B16C}"/>
    <cellStyle name="Moneda 3 17 5 2 2 3" xfId="28096" xr:uid="{304EE676-23D6-4AFD-9C57-5689994FF66E}"/>
    <cellStyle name="Moneda 3 17 5 2 3" xfId="14967" xr:uid="{00000000-0005-0000-0000-0000D3470000}"/>
    <cellStyle name="Moneda 3 17 5 2 3 2" xfId="32472" xr:uid="{C6A0540C-A4DF-466B-B1D3-FB019C13CE74}"/>
    <cellStyle name="Moneda 3 17 5 2 4" xfId="23720" xr:uid="{1BC40AB6-DE11-4302-A875-4AAF464F8EDE}"/>
    <cellStyle name="Moneda 3 17 5 3" xfId="8402" xr:uid="{00000000-0005-0000-0000-0000D4470000}"/>
    <cellStyle name="Moneda 3 17 5 3 2" xfId="17155" xr:uid="{00000000-0005-0000-0000-0000D5470000}"/>
    <cellStyle name="Moneda 3 17 5 3 2 2" xfId="34660" xr:uid="{4C73B21E-27F7-4876-8D49-BC9FFFBED4C6}"/>
    <cellStyle name="Moneda 3 17 5 3 3" xfId="25908" xr:uid="{8DABC84E-34E5-43A3-B9BA-4AF26373B1DB}"/>
    <cellStyle name="Moneda 3 17 5 4" xfId="12779" xr:uid="{00000000-0005-0000-0000-0000D6470000}"/>
    <cellStyle name="Moneda 3 17 5 4 2" xfId="30284" xr:uid="{0077CFA6-EB3A-43BD-AC24-C6885E762950}"/>
    <cellStyle name="Moneda 3 17 5 5" xfId="21532" xr:uid="{4E08FB60-3156-43D1-B429-B8E541580EC0}"/>
    <cellStyle name="Moneda 3 17 6" xfId="5119" xr:uid="{00000000-0005-0000-0000-0000D7470000}"/>
    <cellStyle name="Moneda 3 17 6 2" xfId="9496" xr:uid="{00000000-0005-0000-0000-0000D8470000}"/>
    <cellStyle name="Moneda 3 17 6 2 2" xfId="18249" xr:uid="{00000000-0005-0000-0000-0000D9470000}"/>
    <cellStyle name="Moneda 3 17 6 2 2 2" xfId="35754" xr:uid="{5AA83674-98EA-4438-A61C-A415A88AC37F}"/>
    <cellStyle name="Moneda 3 17 6 2 3" xfId="27002" xr:uid="{644231DC-4242-4EFE-8BAA-D0293F03E10B}"/>
    <cellStyle name="Moneda 3 17 6 3" xfId="13873" xr:uid="{00000000-0005-0000-0000-0000DA470000}"/>
    <cellStyle name="Moneda 3 17 6 3 2" xfId="31378" xr:uid="{99B0A7DB-CB64-452E-BFFD-8FD936AD573B}"/>
    <cellStyle name="Moneda 3 17 6 4" xfId="22626" xr:uid="{18916A1E-371A-4562-8CD5-9AA577ACDB6F}"/>
    <cellStyle name="Moneda 3 17 7" xfId="7308" xr:uid="{00000000-0005-0000-0000-0000DB470000}"/>
    <cellStyle name="Moneda 3 17 7 2" xfId="16061" xr:uid="{00000000-0005-0000-0000-0000DC470000}"/>
    <cellStyle name="Moneda 3 17 7 2 2" xfId="33566" xr:uid="{C1B2E666-F5E1-4F62-B41E-6196A1A752A7}"/>
    <cellStyle name="Moneda 3 17 7 3" xfId="24814" xr:uid="{2DD1B726-5226-49BA-A876-3307414CFA2E}"/>
    <cellStyle name="Moneda 3 17 8" xfId="11685" xr:uid="{00000000-0005-0000-0000-0000DD470000}"/>
    <cellStyle name="Moneda 3 17 8 2" xfId="29190" xr:uid="{388D02EB-A9C0-4BD3-98ED-939D3F4B6361}"/>
    <cellStyle name="Moneda 3 17 9" xfId="20438" xr:uid="{5FCEFC4D-5185-404A-84BA-6BEE22BD0346}"/>
    <cellStyle name="Moneda 3 2" xfId="1591" xr:uid="{00000000-0005-0000-0000-0000DE470000}"/>
    <cellStyle name="Moneda 3 2 10" xfId="1592" xr:uid="{00000000-0005-0000-0000-0000DF470000}"/>
    <cellStyle name="Moneda 3 2 10 2" xfId="1593" xr:uid="{00000000-0005-0000-0000-0000E0470000}"/>
    <cellStyle name="Moneda 3 2 11" xfId="1594" xr:uid="{00000000-0005-0000-0000-0000E1470000}"/>
    <cellStyle name="Moneda 3 2 2" xfId="1595" xr:uid="{00000000-0005-0000-0000-0000E2470000}"/>
    <cellStyle name="Moneda 3 2 2 2" xfId="1596" xr:uid="{00000000-0005-0000-0000-0000E3470000}"/>
    <cellStyle name="Moneda 3 2 2 2 2" xfId="1597" xr:uid="{00000000-0005-0000-0000-0000E4470000}"/>
    <cellStyle name="Moneda 3 2 2 2 2 2" xfId="1598" xr:uid="{00000000-0005-0000-0000-0000E5470000}"/>
    <cellStyle name="Moneda 3 2 2 2 2 2 2" xfId="1599" xr:uid="{00000000-0005-0000-0000-0000E6470000}"/>
    <cellStyle name="Moneda 3 2 2 2 2 3" xfId="1600" xr:uid="{00000000-0005-0000-0000-0000E7470000}"/>
    <cellStyle name="Moneda 3 2 2 2 2 3 2" xfId="1601" xr:uid="{00000000-0005-0000-0000-0000E8470000}"/>
    <cellStyle name="Moneda 3 2 2 2 2 4" xfId="1602" xr:uid="{00000000-0005-0000-0000-0000E9470000}"/>
    <cellStyle name="Moneda 3 2 2 2 2 4 2" xfId="1603" xr:uid="{00000000-0005-0000-0000-0000EA470000}"/>
    <cellStyle name="Moneda 3 2 2 2 2 5" xfId="1604" xr:uid="{00000000-0005-0000-0000-0000EB470000}"/>
    <cellStyle name="Moneda 3 2 2 2 3" xfId="1605" xr:uid="{00000000-0005-0000-0000-0000EC470000}"/>
    <cellStyle name="Moneda 3 2 2 2 3 2" xfId="1606" xr:uid="{00000000-0005-0000-0000-0000ED470000}"/>
    <cellStyle name="Moneda 3 2 2 2 4" xfId="1607" xr:uid="{00000000-0005-0000-0000-0000EE470000}"/>
    <cellStyle name="Moneda 3 2 2 2 4 2" xfId="1608" xr:uid="{00000000-0005-0000-0000-0000EF470000}"/>
    <cellStyle name="Moneda 3 2 2 2 5" xfId="1609" xr:uid="{00000000-0005-0000-0000-0000F0470000}"/>
    <cellStyle name="Moneda 3 2 2 2 5 2" xfId="1610" xr:uid="{00000000-0005-0000-0000-0000F1470000}"/>
    <cellStyle name="Moneda 3 2 2 2 6" xfId="1611" xr:uid="{00000000-0005-0000-0000-0000F2470000}"/>
    <cellStyle name="Moneda 3 2 2 3" xfId="1612" xr:uid="{00000000-0005-0000-0000-0000F3470000}"/>
    <cellStyle name="Moneda 3 2 2 3 2" xfId="1613" xr:uid="{00000000-0005-0000-0000-0000F4470000}"/>
    <cellStyle name="Moneda 3 2 2 3 2 2" xfId="1614" xr:uid="{00000000-0005-0000-0000-0000F5470000}"/>
    <cellStyle name="Moneda 3 2 2 3 2 2 2" xfId="1615" xr:uid="{00000000-0005-0000-0000-0000F6470000}"/>
    <cellStyle name="Moneda 3 2 2 3 2 3" xfId="1616" xr:uid="{00000000-0005-0000-0000-0000F7470000}"/>
    <cellStyle name="Moneda 3 2 2 3 3" xfId="1617" xr:uid="{00000000-0005-0000-0000-0000F8470000}"/>
    <cellStyle name="Moneda 3 2 2 3 3 2" xfId="1618" xr:uid="{00000000-0005-0000-0000-0000F9470000}"/>
    <cellStyle name="Moneda 3 2 2 3 4" xfId="1619" xr:uid="{00000000-0005-0000-0000-0000FA470000}"/>
    <cellStyle name="Moneda 3 2 2 3 4 2" xfId="1620" xr:uid="{00000000-0005-0000-0000-0000FB470000}"/>
    <cellStyle name="Moneda 3 2 2 3 5" xfId="1621" xr:uid="{00000000-0005-0000-0000-0000FC470000}"/>
    <cellStyle name="Moneda 3 2 2 4" xfId="1622" xr:uid="{00000000-0005-0000-0000-0000FD470000}"/>
    <cellStyle name="Moneda 3 2 2 4 2" xfId="1623" xr:uid="{00000000-0005-0000-0000-0000FE470000}"/>
    <cellStyle name="Moneda 3 2 2 4 2 2" xfId="1624" xr:uid="{00000000-0005-0000-0000-0000FF470000}"/>
    <cellStyle name="Moneda 3 2 2 4 2 2 2" xfId="1625" xr:uid="{00000000-0005-0000-0000-000000480000}"/>
    <cellStyle name="Moneda 3 2 2 4 2 3" xfId="1626" xr:uid="{00000000-0005-0000-0000-000001480000}"/>
    <cellStyle name="Moneda 3 2 2 4 3" xfId="1627" xr:uid="{00000000-0005-0000-0000-000002480000}"/>
    <cellStyle name="Moneda 3 2 2 4 3 2" xfId="1628" xr:uid="{00000000-0005-0000-0000-000003480000}"/>
    <cellStyle name="Moneda 3 2 2 4 4" xfId="1629" xr:uid="{00000000-0005-0000-0000-000004480000}"/>
    <cellStyle name="Moneda 3 2 2 5" xfId="1630" xr:uid="{00000000-0005-0000-0000-000005480000}"/>
    <cellStyle name="Moneda 3 2 2 5 2" xfId="1631" xr:uid="{00000000-0005-0000-0000-000006480000}"/>
    <cellStyle name="Moneda 3 2 2 5 2 2" xfId="1632" xr:uid="{00000000-0005-0000-0000-000007480000}"/>
    <cellStyle name="Moneda 3 2 2 5 3" xfId="1633" xr:uid="{00000000-0005-0000-0000-000008480000}"/>
    <cellStyle name="Moneda 3 2 2 6" xfId="1634" xr:uid="{00000000-0005-0000-0000-000009480000}"/>
    <cellStyle name="Moneda 3 2 2 6 2" xfId="1635" xr:uid="{00000000-0005-0000-0000-00000A480000}"/>
    <cellStyle name="Moneda 3 2 2 7" xfId="1636" xr:uid="{00000000-0005-0000-0000-00000B480000}"/>
    <cellStyle name="Moneda 3 2 3" xfId="1637" xr:uid="{00000000-0005-0000-0000-00000C480000}"/>
    <cellStyle name="Moneda 3 2 3 2" xfId="1638" xr:uid="{00000000-0005-0000-0000-00000D480000}"/>
    <cellStyle name="Moneda 3 2 3 2 2" xfId="1639" xr:uid="{00000000-0005-0000-0000-00000E480000}"/>
    <cellStyle name="Moneda 3 2 3 2 2 2" xfId="1640" xr:uid="{00000000-0005-0000-0000-00000F480000}"/>
    <cellStyle name="Moneda 3 2 3 2 2 2 2" xfId="1641" xr:uid="{00000000-0005-0000-0000-000010480000}"/>
    <cellStyle name="Moneda 3 2 3 2 2 3" xfId="1642" xr:uid="{00000000-0005-0000-0000-000011480000}"/>
    <cellStyle name="Moneda 3 2 3 2 2 3 2" xfId="1643" xr:uid="{00000000-0005-0000-0000-000012480000}"/>
    <cellStyle name="Moneda 3 2 3 2 2 4" xfId="1644" xr:uid="{00000000-0005-0000-0000-000013480000}"/>
    <cellStyle name="Moneda 3 2 3 2 2 4 2" xfId="1645" xr:uid="{00000000-0005-0000-0000-000014480000}"/>
    <cellStyle name="Moneda 3 2 3 2 2 5" xfId="1646" xr:uid="{00000000-0005-0000-0000-000015480000}"/>
    <cellStyle name="Moneda 3 2 3 2 3" xfId="1647" xr:uid="{00000000-0005-0000-0000-000016480000}"/>
    <cellStyle name="Moneda 3 2 3 2 3 2" xfId="1648" xr:uid="{00000000-0005-0000-0000-000017480000}"/>
    <cellStyle name="Moneda 3 2 3 2 4" xfId="1649" xr:uid="{00000000-0005-0000-0000-000018480000}"/>
    <cellStyle name="Moneda 3 2 3 2 4 2" xfId="1650" xr:uid="{00000000-0005-0000-0000-000019480000}"/>
    <cellStyle name="Moneda 3 2 3 2 5" xfId="1651" xr:uid="{00000000-0005-0000-0000-00001A480000}"/>
    <cellStyle name="Moneda 3 2 3 2 5 2" xfId="1652" xr:uid="{00000000-0005-0000-0000-00001B480000}"/>
    <cellStyle name="Moneda 3 2 3 2 6" xfId="1653" xr:uid="{00000000-0005-0000-0000-00001C480000}"/>
    <cellStyle name="Moneda 3 2 3 3" xfId="1654" xr:uid="{00000000-0005-0000-0000-00001D480000}"/>
    <cellStyle name="Moneda 3 2 3 3 2" xfId="1655" xr:uid="{00000000-0005-0000-0000-00001E480000}"/>
    <cellStyle name="Moneda 3 2 3 3 2 2" xfId="1656" xr:uid="{00000000-0005-0000-0000-00001F480000}"/>
    <cellStyle name="Moneda 3 2 3 3 3" xfId="1657" xr:uid="{00000000-0005-0000-0000-000020480000}"/>
    <cellStyle name="Moneda 3 2 3 3 3 2" xfId="1658" xr:uid="{00000000-0005-0000-0000-000021480000}"/>
    <cellStyle name="Moneda 3 2 3 3 4" xfId="1659" xr:uid="{00000000-0005-0000-0000-000022480000}"/>
    <cellStyle name="Moneda 3 2 3 3 4 2" xfId="1660" xr:uid="{00000000-0005-0000-0000-000023480000}"/>
    <cellStyle name="Moneda 3 2 3 3 5" xfId="1661" xr:uid="{00000000-0005-0000-0000-000024480000}"/>
    <cellStyle name="Moneda 3 2 3 4" xfId="1662" xr:uid="{00000000-0005-0000-0000-000025480000}"/>
    <cellStyle name="Moneda 3 2 3 4 2" xfId="1663" xr:uid="{00000000-0005-0000-0000-000026480000}"/>
    <cellStyle name="Moneda 3 2 3 5" xfId="1664" xr:uid="{00000000-0005-0000-0000-000027480000}"/>
    <cellStyle name="Moneda 3 2 3 5 2" xfId="1665" xr:uid="{00000000-0005-0000-0000-000028480000}"/>
    <cellStyle name="Moneda 3 2 3 6" xfId="1666" xr:uid="{00000000-0005-0000-0000-000029480000}"/>
    <cellStyle name="Moneda 3 2 3 6 2" xfId="1667" xr:uid="{00000000-0005-0000-0000-00002A480000}"/>
    <cellStyle name="Moneda 3 2 3 7" xfId="1668" xr:uid="{00000000-0005-0000-0000-00002B480000}"/>
    <cellStyle name="Moneda 3 2 4" xfId="1669" xr:uid="{00000000-0005-0000-0000-00002C480000}"/>
    <cellStyle name="Moneda 3 2 4 2" xfId="1670" xr:uid="{00000000-0005-0000-0000-00002D480000}"/>
    <cellStyle name="Moneda 3 2 4 2 2" xfId="1671" xr:uid="{00000000-0005-0000-0000-00002E480000}"/>
    <cellStyle name="Moneda 3 2 4 2 2 2" xfId="1672" xr:uid="{00000000-0005-0000-0000-00002F480000}"/>
    <cellStyle name="Moneda 3 2 4 2 2 2 2" xfId="1673" xr:uid="{00000000-0005-0000-0000-000030480000}"/>
    <cellStyle name="Moneda 3 2 4 2 2 3" xfId="1674" xr:uid="{00000000-0005-0000-0000-000031480000}"/>
    <cellStyle name="Moneda 3 2 4 2 2 3 2" xfId="1675" xr:uid="{00000000-0005-0000-0000-000032480000}"/>
    <cellStyle name="Moneda 3 2 4 2 2 4" xfId="1676" xr:uid="{00000000-0005-0000-0000-000033480000}"/>
    <cellStyle name="Moneda 3 2 4 2 2 4 2" xfId="1677" xr:uid="{00000000-0005-0000-0000-000034480000}"/>
    <cellStyle name="Moneda 3 2 4 2 2 5" xfId="1678" xr:uid="{00000000-0005-0000-0000-000035480000}"/>
    <cellStyle name="Moneda 3 2 4 2 3" xfId="1679" xr:uid="{00000000-0005-0000-0000-000036480000}"/>
    <cellStyle name="Moneda 3 2 4 2 3 2" xfId="1680" xr:uid="{00000000-0005-0000-0000-000037480000}"/>
    <cellStyle name="Moneda 3 2 4 2 4" xfId="1681" xr:uid="{00000000-0005-0000-0000-000038480000}"/>
    <cellStyle name="Moneda 3 2 4 2 4 2" xfId="1682" xr:uid="{00000000-0005-0000-0000-000039480000}"/>
    <cellStyle name="Moneda 3 2 4 2 5" xfId="1683" xr:uid="{00000000-0005-0000-0000-00003A480000}"/>
    <cellStyle name="Moneda 3 2 4 2 5 2" xfId="1684" xr:uid="{00000000-0005-0000-0000-00003B480000}"/>
    <cellStyle name="Moneda 3 2 4 2 6" xfId="1685" xr:uid="{00000000-0005-0000-0000-00003C480000}"/>
    <cellStyle name="Moneda 3 2 4 3" xfId="1686" xr:uid="{00000000-0005-0000-0000-00003D480000}"/>
    <cellStyle name="Moneda 3 2 4 3 2" xfId="1687" xr:uid="{00000000-0005-0000-0000-00003E480000}"/>
    <cellStyle name="Moneda 3 2 4 3 2 2" xfId="1688" xr:uid="{00000000-0005-0000-0000-00003F480000}"/>
    <cellStyle name="Moneda 3 2 4 3 3" xfId="1689" xr:uid="{00000000-0005-0000-0000-000040480000}"/>
    <cellStyle name="Moneda 3 2 4 3 3 2" xfId="1690" xr:uid="{00000000-0005-0000-0000-000041480000}"/>
    <cellStyle name="Moneda 3 2 4 3 4" xfId="1691" xr:uid="{00000000-0005-0000-0000-000042480000}"/>
    <cellStyle name="Moneda 3 2 4 3 4 2" xfId="1692" xr:uid="{00000000-0005-0000-0000-000043480000}"/>
    <cellStyle name="Moneda 3 2 4 3 5" xfId="1693" xr:uid="{00000000-0005-0000-0000-000044480000}"/>
    <cellStyle name="Moneda 3 2 4 4" xfId="1694" xr:uid="{00000000-0005-0000-0000-000045480000}"/>
    <cellStyle name="Moneda 3 2 4 4 2" xfId="1695" xr:uid="{00000000-0005-0000-0000-000046480000}"/>
    <cellStyle name="Moneda 3 2 4 5" xfId="1696" xr:uid="{00000000-0005-0000-0000-000047480000}"/>
    <cellStyle name="Moneda 3 2 4 5 2" xfId="1697" xr:uid="{00000000-0005-0000-0000-000048480000}"/>
    <cellStyle name="Moneda 3 2 4 6" xfId="1698" xr:uid="{00000000-0005-0000-0000-000049480000}"/>
    <cellStyle name="Moneda 3 2 4 6 2" xfId="1699" xr:uid="{00000000-0005-0000-0000-00004A480000}"/>
    <cellStyle name="Moneda 3 2 4 7" xfId="1700" xr:uid="{00000000-0005-0000-0000-00004B480000}"/>
    <cellStyle name="Moneda 3 2 5" xfId="1701" xr:uid="{00000000-0005-0000-0000-00004C480000}"/>
    <cellStyle name="Moneda 3 2 5 2" xfId="1702" xr:uid="{00000000-0005-0000-0000-00004D480000}"/>
    <cellStyle name="Moneda 3 2 5 2 2" xfId="1703" xr:uid="{00000000-0005-0000-0000-00004E480000}"/>
    <cellStyle name="Moneda 3 2 5 2 2 2" xfId="1704" xr:uid="{00000000-0005-0000-0000-00004F480000}"/>
    <cellStyle name="Moneda 3 2 5 2 3" xfId="1705" xr:uid="{00000000-0005-0000-0000-000050480000}"/>
    <cellStyle name="Moneda 3 2 5 2 3 2" xfId="1706" xr:uid="{00000000-0005-0000-0000-000051480000}"/>
    <cellStyle name="Moneda 3 2 5 2 4" xfId="1707" xr:uid="{00000000-0005-0000-0000-000052480000}"/>
    <cellStyle name="Moneda 3 2 5 2 4 2" xfId="1708" xr:uid="{00000000-0005-0000-0000-000053480000}"/>
    <cellStyle name="Moneda 3 2 5 2 5" xfId="1709" xr:uid="{00000000-0005-0000-0000-000054480000}"/>
    <cellStyle name="Moneda 3 2 5 3" xfId="1710" xr:uid="{00000000-0005-0000-0000-000055480000}"/>
    <cellStyle name="Moneda 3 2 5 3 2" xfId="1711" xr:uid="{00000000-0005-0000-0000-000056480000}"/>
    <cellStyle name="Moneda 3 2 5 4" xfId="1712" xr:uid="{00000000-0005-0000-0000-000057480000}"/>
    <cellStyle name="Moneda 3 2 5 4 2" xfId="1713" xr:uid="{00000000-0005-0000-0000-000058480000}"/>
    <cellStyle name="Moneda 3 2 5 5" xfId="1714" xr:uid="{00000000-0005-0000-0000-000059480000}"/>
    <cellStyle name="Moneda 3 2 5 5 2" xfId="1715" xr:uid="{00000000-0005-0000-0000-00005A480000}"/>
    <cellStyle name="Moneda 3 2 5 6" xfId="1716" xr:uid="{00000000-0005-0000-0000-00005B480000}"/>
    <cellStyle name="Moneda 3 2 6" xfId="1717" xr:uid="{00000000-0005-0000-0000-00005C480000}"/>
    <cellStyle name="Moneda 3 2 6 2" xfId="1718" xr:uid="{00000000-0005-0000-0000-00005D480000}"/>
    <cellStyle name="Moneda 3 2 6 2 2" xfId="1719" xr:uid="{00000000-0005-0000-0000-00005E480000}"/>
    <cellStyle name="Moneda 3 2 6 2 3" xfId="1720" xr:uid="{00000000-0005-0000-0000-00005F480000}"/>
    <cellStyle name="Moneda 3 2 6 3" xfId="1721" xr:uid="{00000000-0005-0000-0000-000060480000}"/>
    <cellStyle name="Moneda 3 2 6 4" xfId="1722" xr:uid="{00000000-0005-0000-0000-000061480000}"/>
    <cellStyle name="Moneda 3 2 7" xfId="1723" xr:uid="{00000000-0005-0000-0000-000062480000}"/>
    <cellStyle name="Moneda 3 2 7 2" xfId="1724" xr:uid="{00000000-0005-0000-0000-000063480000}"/>
    <cellStyle name="Moneda 3 2 7 2 2" xfId="1725" xr:uid="{00000000-0005-0000-0000-000064480000}"/>
    <cellStyle name="Moneda 3 2 7 3" xfId="1726" xr:uid="{00000000-0005-0000-0000-000065480000}"/>
    <cellStyle name="Moneda 3 2 7 3 2" xfId="1727" xr:uid="{00000000-0005-0000-0000-000066480000}"/>
    <cellStyle name="Moneda 3 2 7 4" xfId="1728" xr:uid="{00000000-0005-0000-0000-000067480000}"/>
    <cellStyle name="Moneda 3 2 7 4 2" xfId="1729" xr:uid="{00000000-0005-0000-0000-000068480000}"/>
    <cellStyle name="Moneda 3 2 7 5" xfId="1730" xr:uid="{00000000-0005-0000-0000-000069480000}"/>
    <cellStyle name="Moneda 3 2 8" xfId="1731" xr:uid="{00000000-0005-0000-0000-00006A480000}"/>
    <cellStyle name="Moneda 3 2 8 2" xfId="1732" xr:uid="{00000000-0005-0000-0000-00006B480000}"/>
    <cellStyle name="Moneda 3 2 8 3" xfId="1733" xr:uid="{00000000-0005-0000-0000-00006C480000}"/>
    <cellStyle name="Moneda 3 2 9" xfId="1734" xr:uid="{00000000-0005-0000-0000-00006D480000}"/>
    <cellStyle name="Moneda 3 2 9 2" xfId="1735" xr:uid="{00000000-0005-0000-0000-00006E480000}"/>
    <cellStyle name="Moneda 3 3" xfId="1736" xr:uid="{00000000-0005-0000-0000-00006F480000}"/>
    <cellStyle name="Moneda 3 3 2" xfId="1737" xr:uid="{00000000-0005-0000-0000-000070480000}"/>
    <cellStyle name="Moneda 3 3 2 2" xfId="1738" xr:uid="{00000000-0005-0000-0000-000071480000}"/>
    <cellStyle name="Moneda 3 3 2 2 2" xfId="1739" xr:uid="{00000000-0005-0000-0000-000072480000}"/>
    <cellStyle name="Moneda 3 3 2 2 2 2" xfId="1740" xr:uid="{00000000-0005-0000-0000-000073480000}"/>
    <cellStyle name="Moneda 3 3 2 2 3" xfId="1741" xr:uid="{00000000-0005-0000-0000-000074480000}"/>
    <cellStyle name="Moneda 3 3 2 2 3 2" xfId="1742" xr:uid="{00000000-0005-0000-0000-000075480000}"/>
    <cellStyle name="Moneda 3 3 2 2 4" xfId="1743" xr:uid="{00000000-0005-0000-0000-000076480000}"/>
    <cellStyle name="Moneda 3 3 2 2 4 2" xfId="1744" xr:uid="{00000000-0005-0000-0000-000077480000}"/>
    <cellStyle name="Moneda 3 3 2 2 5" xfId="1745" xr:uid="{00000000-0005-0000-0000-000078480000}"/>
    <cellStyle name="Moneda 3 3 2 3" xfId="1746" xr:uid="{00000000-0005-0000-0000-000079480000}"/>
    <cellStyle name="Moneda 3 3 2 3 2" xfId="1747" xr:uid="{00000000-0005-0000-0000-00007A480000}"/>
    <cellStyle name="Moneda 3 3 2 4" xfId="1748" xr:uid="{00000000-0005-0000-0000-00007B480000}"/>
    <cellStyle name="Moneda 3 3 2 4 2" xfId="1749" xr:uid="{00000000-0005-0000-0000-00007C480000}"/>
    <cellStyle name="Moneda 3 3 2 5" xfId="1750" xr:uid="{00000000-0005-0000-0000-00007D480000}"/>
    <cellStyle name="Moneda 3 3 2 5 2" xfId="1751" xr:uid="{00000000-0005-0000-0000-00007E480000}"/>
    <cellStyle name="Moneda 3 3 2 6" xfId="1752" xr:uid="{00000000-0005-0000-0000-00007F480000}"/>
    <cellStyle name="Moneda 3 3 2 7" xfId="1753" xr:uid="{00000000-0005-0000-0000-000080480000}"/>
    <cellStyle name="Moneda 3 3 3" xfId="1754" xr:uid="{00000000-0005-0000-0000-000081480000}"/>
    <cellStyle name="Moneda 3 3 3 2" xfId="1755" xr:uid="{00000000-0005-0000-0000-000082480000}"/>
    <cellStyle name="Moneda 3 3 3 2 2" xfId="1756" xr:uid="{00000000-0005-0000-0000-000083480000}"/>
    <cellStyle name="Moneda 3 3 3 3" xfId="1757" xr:uid="{00000000-0005-0000-0000-000084480000}"/>
    <cellStyle name="Moneda 3 3 3 3 2" xfId="1758" xr:uid="{00000000-0005-0000-0000-000085480000}"/>
    <cellStyle name="Moneda 3 3 3 4" xfId="1759" xr:uid="{00000000-0005-0000-0000-000086480000}"/>
    <cellStyle name="Moneda 3 3 3 4 2" xfId="1760" xr:uid="{00000000-0005-0000-0000-000087480000}"/>
    <cellStyle name="Moneda 3 3 3 5" xfId="1761" xr:uid="{00000000-0005-0000-0000-000088480000}"/>
    <cellStyle name="Moneda 3 3 4" xfId="1762" xr:uid="{00000000-0005-0000-0000-000089480000}"/>
    <cellStyle name="Moneda 3 3 4 2" xfId="1763" xr:uid="{00000000-0005-0000-0000-00008A480000}"/>
    <cellStyle name="Moneda 3 3 5" xfId="1764" xr:uid="{00000000-0005-0000-0000-00008B480000}"/>
    <cellStyle name="Moneda 3 3 5 2" xfId="1765" xr:uid="{00000000-0005-0000-0000-00008C480000}"/>
    <cellStyle name="Moneda 3 3 6" xfId="1766" xr:uid="{00000000-0005-0000-0000-00008D480000}"/>
    <cellStyle name="Moneda 3 3 6 2" xfId="1767" xr:uid="{00000000-0005-0000-0000-00008E480000}"/>
    <cellStyle name="Moneda 3 3 7" xfId="1768" xr:uid="{00000000-0005-0000-0000-00008F480000}"/>
    <cellStyle name="Moneda 3 3 8" xfId="1769" xr:uid="{00000000-0005-0000-0000-000090480000}"/>
    <cellStyle name="Moneda 3 4" xfId="1770" xr:uid="{00000000-0005-0000-0000-000091480000}"/>
    <cellStyle name="Moneda 3 4 2" xfId="1771" xr:uid="{00000000-0005-0000-0000-000092480000}"/>
    <cellStyle name="Moneda 3 4 2 2" xfId="1772" xr:uid="{00000000-0005-0000-0000-000093480000}"/>
    <cellStyle name="Moneda 3 4 2 2 2" xfId="1773" xr:uid="{00000000-0005-0000-0000-000094480000}"/>
    <cellStyle name="Moneda 3 4 2 2 2 2" xfId="1774" xr:uid="{00000000-0005-0000-0000-000095480000}"/>
    <cellStyle name="Moneda 3 4 2 2 3" xfId="1775" xr:uid="{00000000-0005-0000-0000-000096480000}"/>
    <cellStyle name="Moneda 3 4 2 2 3 2" xfId="1776" xr:uid="{00000000-0005-0000-0000-000097480000}"/>
    <cellStyle name="Moneda 3 4 2 2 4" xfId="1777" xr:uid="{00000000-0005-0000-0000-000098480000}"/>
    <cellStyle name="Moneda 3 4 2 2 4 2" xfId="1778" xr:uid="{00000000-0005-0000-0000-000099480000}"/>
    <cellStyle name="Moneda 3 4 2 2 5" xfId="1779" xr:uid="{00000000-0005-0000-0000-00009A480000}"/>
    <cellStyle name="Moneda 3 4 2 3" xfId="1780" xr:uid="{00000000-0005-0000-0000-00009B480000}"/>
    <cellStyle name="Moneda 3 4 2 3 2" xfId="1781" xr:uid="{00000000-0005-0000-0000-00009C480000}"/>
    <cellStyle name="Moneda 3 4 2 4" xfId="1782" xr:uid="{00000000-0005-0000-0000-00009D480000}"/>
    <cellStyle name="Moneda 3 4 2 4 2" xfId="1783" xr:uid="{00000000-0005-0000-0000-00009E480000}"/>
    <cellStyle name="Moneda 3 4 2 5" xfId="1784" xr:uid="{00000000-0005-0000-0000-00009F480000}"/>
    <cellStyle name="Moneda 3 4 2 5 2" xfId="1785" xr:uid="{00000000-0005-0000-0000-0000A0480000}"/>
    <cellStyle name="Moneda 3 4 2 6" xfId="1786" xr:uid="{00000000-0005-0000-0000-0000A1480000}"/>
    <cellStyle name="Moneda 3 4 3" xfId="1787" xr:uid="{00000000-0005-0000-0000-0000A2480000}"/>
    <cellStyle name="Moneda 3 4 3 2" xfId="1788" xr:uid="{00000000-0005-0000-0000-0000A3480000}"/>
    <cellStyle name="Moneda 3 4 3 2 2" xfId="1789" xr:uid="{00000000-0005-0000-0000-0000A4480000}"/>
    <cellStyle name="Moneda 3 4 3 3" xfId="1790" xr:uid="{00000000-0005-0000-0000-0000A5480000}"/>
    <cellStyle name="Moneda 3 4 3 3 2" xfId="1791" xr:uid="{00000000-0005-0000-0000-0000A6480000}"/>
    <cellStyle name="Moneda 3 4 3 4" xfId="1792" xr:uid="{00000000-0005-0000-0000-0000A7480000}"/>
    <cellStyle name="Moneda 3 4 3 4 2" xfId="1793" xr:uid="{00000000-0005-0000-0000-0000A8480000}"/>
    <cellStyle name="Moneda 3 4 3 5" xfId="1794" xr:uid="{00000000-0005-0000-0000-0000A9480000}"/>
    <cellStyle name="Moneda 3 4 4" xfId="1795" xr:uid="{00000000-0005-0000-0000-0000AA480000}"/>
    <cellStyle name="Moneda 3 4 4 2" xfId="1796" xr:uid="{00000000-0005-0000-0000-0000AB480000}"/>
    <cellStyle name="Moneda 3 4 5" xfId="1797" xr:uid="{00000000-0005-0000-0000-0000AC480000}"/>
    <cellStyle name="Moneda 3 4 5 2" xfId="1798" xr:uid="{00000000-0005-0000-0000-0000AD480000}"/>
    <cellStyle name="Moneda 3 4 6" xfId="1799" xr:uid="{00000000-0005-0000-0000-0000AE480000}"/>
    <cellStyle name="Moneda 3 4 6 2" xfId="1800" xr:uid="{00000000-0005-0000-0000-0000AF480000}"/>
    <cellStyle name="Moneda 3 4 7" xfId="1801" xr:uid="{00000000-0005-0000-0000-0000B0480000}"/>
    <cellStyle name="Moneda 3 5" xfId="1802" xr:uid="{00000000-0005-0000-0000-0000B1480000}"/>
    <cellStyle name="Moneda 3 5 10" xfId="3027" xr:uid="{00000000-0005-0000-0000-0000B2480000}"/>
    <cellStyle name="Moneda 3 5 10 2" xfId="3303" xr:uid="{00000000-0005-0000-0000-0000B3480000}"/>
    <cellStyle name="Moneda 3 5 10 2 2" xfId="3856" xr:uid="{00000000-0005-0000-0000-0000B4480000}"/>
    <cellStyle name="Moneda 3 5 10 2 2 2" xfId="4952" xr:uid="{00000000-0005-0000-0000-0000B5480000}"/>
    <cellStyle name="Moneda 3 5 10 2 2 2 2" xfId="7141" xr:uid="{00000000-0005-0000-0000-0000B6480000}"/>
    <cellStyle name="Moneda 3 5 10 2 2 2 2 2" xfId="11518" xr:uid="{00000000-0005-0000-0000-0000B7480000}"/>
    <cellStyle name="Moneda 3 5 10 2 2 2 2 2 2" xfId="20271" xr:uid="{00000000-0005-0000-0000-0000B8480000}"/>
    <cellStyle name="Moneda 3 5 10 2 2 2 2 2 2 2" xfId="37776" xr:uid="{668F8DE5-AD89-423E-9735-61493844E533}"/>
    <cellStyle name="Moneda 3 5 10 2 2 2 2 2 3" xfId="29024" xr:uid="{889D61BC-FA56-4427-84FA-ED2BEE6336CF}"/>
    <cellStyle name="Moneda 3 5 10 2 2 2 2 3" xfId="15895" xr:uid="{00000000-0005-0000-0000-0000B9480000}"/>
    <cellStyle name="Moneda 3 5 10 2 2 2 2 3 2" xfId="33400" xr:uid="{E7888A3F-F177-496F-9C35-FF68E74B575A}"/>
    <cellStyle name="Moneda 3 5 10 2 2 2 2 4" xfId="24648" xr:uid="{3B2F9C3A-EB65-495C-BD7A-5315D2241920}"/>
    <cellStyle name="Moneda 3 5 10 2 2 2 3" xfId="9330" xr:uid="{00000000-0005-0000-0000-0000BA480000}"/>
    <cellStyle name="Moneda 3 5 10 2 2 2 3 2" xfId="18083" xr:uid="{00000000-0005-0000-0000-0000BB480000}"/>
    <cellStyle name="Moneda 3 5 10 2 2 2 3 2 2" xfId="35588" xr:uid="{D8C53638-8220-4F4C-B307-BEE23D68BBBD}"/>
    <cellStyle name="Moneda 3 5 10 2 2 2 3 3" xfId="26836" xr:uid="{00F4CA32-64F4-49A2-8779-D5A6AD073A1C}"/>
    <cellStyle name="Moneda 3 5 10 2 2 2 4" xfId="13707" xr:uid="{00000000-0005-0000-0000-0000BC480000}"/>
    <cellStyle name="Moneda 3 5 10 2 2 2 4 2" xfId="31212" xr:uid="{6F2EEC37-1159-4FB2-8A05-6325684901B8}"/>
    <cellStyle name="Moneda 3 5 10 2 2 2 5" xfId="22460" xr:uid="{AE624CB8-074C-4CC1-8689-29E7649FCB5C}"/>
    <cellStyle name="Moneda 3 5 10 2 2 3" xfId="6047" xr:uid="{00000000-0005-0000-0000-0000BD480000}"/>
    <cellStyle name="Moneda 3 5 10 2 2 3 2" xfId="10424" xr:uid="{00000000-0005-0000-0000-0000BE480000}"/>
    <cellStyle name="Moneda 3 5 10 2 2 3 2 2" xfId="19177" xr:uid="{00000000-0005-0000-0000-0000BF480000}"/>
    <cellStyle name="Moneda 3 5 10 2 2 3 2 2 2" xfId="36682" xr:uid="{A7440D5D-FCC8-424F-B53E-9CC03D69C447}"/>
    <cellStyle name="Moneda 3 5 10 2 2 3 2 3" xfId="27930" xr:uid="{2D4E0795-6B61-4A64-A213-17C7AD91A2A5}"/>
    <cellStyle name="Moneda 3 5 10 2 2 3 3" xfId="14801" xr:uid="{00000000-0005-0000-0000-0000C0480000}"/>
    <cellStyle name="Moneda 3 5 10 2 2 3 3 2" xfId="32306" xr:uid="{09941BFE-E4D4-456A-BD12-DB52CAC0CB28}"/>
    <cellStyle name="Moneda 3 5 10 2 2 3 4" xfId="23554" xr:uid="{0832CFC7-5673-48D9-8A48-0480E29EF2FD}"/>
    <cellStyle name="Moneda 3 5 10 2 2 4" xfId="8236" xr:uid="{00000000-0005-0000-0000-0000C1480000}"/>
    <cellStyle name="Moneda 3 5 10 2 2 4 2" xfId="16989" xr:uid="{00000000-0005-0000-0000-0000C2480000}"/>
    <cellStyle name="Moneda 3 5 10 2 2 4 2 2" xfId="34494" xr:uid="{A9CAA331-6876-4E4D-AB9A-603842538D9D}"/>
    <cellStyle name="Moneda 3 5 10 2 2 4 3" xfId="25742" xr:uid="{83D5AB04-F2A0-4405-B43B-497E85F15D01}"/>
    <cellStyle name="Moneda 3 5 10 2 2 5" xfId="12613" xr:uid="{00000000-0005-0000-0000-0000C3480000}"/>
    <cellStyle name="Moneda 3 5 10 2 2 5 2" xfId="30118" xr:uid="{EA04046E-9C21-4AF8-9989-9DC8E8E2AEC8}"/>
    <cellStyle name="Moneda 3 5 10 2 2 6" xfId="21366" xr:uid="{59E338EE-E942-438B-907D-4B0295C82184}"/>
    <cellStyle name="Moneda 3 5 10 2 3" xfId="4404" xr:uid="{00000000-0005-0000-0000-0000C4480000}"/>
    <cellStyle name="Moneda 3 5 10 2 3 2" xfId="6593" xr:uid="{00000000-0005-0000-0000-0000C5480000}"/>
    <cellStyle name="Moneda 3 5 10 2 3 2 2" xfId="10970" xr:uid="{00000000-0005-0000-0000-0000C6480000}"/>
    <cellStyle name="Moneda 3 5 10 2 3 2 2 2" xfId="19723" xr:uid="{00000000-0005-0000-0000-0000C7480000}"/>
    <cellStyle name="Moneda 3 5 10 2 3 2 2 2 2" xfId="37228" xr:uid="{0758B065-8CD2-4197-9743-5CAE23C32A60}"/>
    <cellStyle name="Moneda 3 5 10 2 3 2 2 3" xfId="28476" xr:uid="{897CC3FE-7AFA-4260-BA6C-9C94862A3006}"/>
    <cellStyle name="Moneda 3 5 10 2 3 2 3" xfId="15347" xr:uid="{00000000-0005-0000-0000-0000C8480000}"/>
    <cellStyle name="Moneda 3 5 10 2 3 2 3 2" xfId="32852" xr:uid="{7415F3D9-159D-457C-A436-D7226FEF0181}"/>
    <cellStyle name="Moneda 3 5 10 2 3 2 4" xfId="24100" xr:uid="{03D72B16-0A7E-438C-AB08-61F9E897F80F}"/>
    <cellStyle name="Moneda 3 5 10 2 3 3" xfId="8782" xr:uid="{00000000-0005-0000-0000-0000C9480000}"/>
    <cellStyle name="Moneda 3 5 10 2 3 3 2" xfId="17535" xr:uid="{00000000-0005-0000-0000-0000CA480000}"/>
    <cellStyle name="Moneda 3 5 10 2 3 3 2 2" xfId="35040" xr:uid="{2B9DA4CC-E26D-4C61-8DF1-EF5CB23C6DB9}"/>
    <cellStyle name="Moneda 3 5 10 2 3 3 3" xfId="26288" xr:uid="{3B14AED7-ED45-4279-9520-666441E67E5F}"/>
    <cellStyle name="Moneda 3 5 10 2 3 4" xfId="13159" xr:uid="{00000000-0005-0000-0000-0000CB480000}"/>
    <cellStyle name="Moneda 3 5 10 2 3 4 2" xfId="30664" xr:uid="{E5CE2C83-86C8-42E4-9648-EEED9820B032}"/>
    <cellStyle name="Moneda 3 5 10 2 3 5" xfId="21912" xr:uid="{A7F1076E-47D0-4B7D-86DB-CBE838782421}"/>
    <cellStyle name="Moneda 3 5 10 2 4" xfId="5499" xr:uid="{00000000-0005-0000-0000-0000CC480000}"/>
    <cellStyle name="Moneda 3 5 10 2 4 2" xfId="9876" xr:uid="{00000000-0005-0000-0000-0000CD480000}"/>
    <cellStyle name="Moneda 3 5 10 2 4 2 2" xfId="18629" xr:uid="{00000000-0005-0000-0000-0000CE480000}"/>
    <cellStyle name="Moneda 3 5 10 2 4 2 2 2" xfId="36134" xr:uid="{E6678E86-B26F-49EA-AED2-6DE8EBC15BA7}"/>
    <cellStyle name="Moneda 3 5 10 2 4 2 3" xfId="27382" xr:uid="{29EF5C69-81C2-4FC9-AA33-997252F4F2A4}"/>
    <cellStyle name="Moneda 3 5 10 2 4 3" xfId="14253" xr:uid="{00000000-0005-0000-0000-0000CF480000}"/>
    <cellStyle name="Moneda 3 5 10 2 4 3 2" xfId="31758" xr:uid="{3B50F616-CE37-45C2-AEB4-99EE959F0924}"/>
    <cellStyle name="Moneda 3 5 10 2 4 4" xfId="23006" xr:uid="{EF719AF1-46F4-4397-ABA9-AEEBBDB08A84}"/>
    <cellStyle name="Moneda 3 5 10 2 5" xfId="7688" xr:uid="{00000000-0005-0000-0000-0000D0480000}"/>
    <cellStyle name="Moneda 3 5 10 2 5 2" xfId="16441" xr:uid="{00000000-0005-0000-0000-0000D1480000}"/>
    <cellStyle name="Moneda 3 5 10 2 5 2 2" xfId="33946" xr:uid="{6C0F8E0A-5C93-4629-AAF9-C34F9624526F}"/>
    <cellStyle name="Moneda 3 5 10 2 5 3" xfId="25194" xr:uid="{7CF69C75-9B4D-421A-850F-E26FEC9BD313}"/>
    <cellStyle name="Moneda 3 5 10 2 6" xfId="12065" xr:uid="{00000000-0005-0000-0000-0000D2480000}"/>
    <cellStyle name="Moneda 3 5 10 2 6 2" xfId="29570" xr:uid="{BED5BD74-E50A-48D5-AF99-53DA1E21318F}"/>
    <cellStyle name="Moneda 3 5 10 2 7" xfId="20818" xr:uid="{A18F6E40-5F12-4E9C-A959-8B135BF0E029}"/>
    <cellStyle name="Moneda 3 5 10 3" xfId="3582" xr:uid="{00000000-0005-0000-0000-0000D3480000}"/>
    <cellStyle name="Moneda 3 5 10 3 2" xfId="4678" xr:uid="{00000000-0005-0000-0000-0000D4480000}"/>
    <cellStyle name="Moneda 3 5 10 3 2 2" xfId="6867" xr:uid="{00000000-0005-0000-0000-0000D5480000}"/>
    <cellStyle name="Moneda 3 5 10 3 2 2 2" xfId="11244" xr:uid="{00000000-0005-0000-0000-0000D6480000}"/>
    <cellStyle name="Moneda 3 5 10 3 2 2 2 2" xfId="19997" xr:uid="{00000000-0005-0000-0000-0000D7480000}"/>
    <cellStyle name="Moneda 3 5 10 3 2 2 2 2 2" xfId="37502" xr:uid="{407992AF-5247-4D21-A7FC-5A6D02A4E652}"/>
    <cellStyle name="Moneda 3 5 10 3 2 2 2 3" xfId="28750" xr:uid="{C1785CC7-0DC0-4A53-A826-60F79873A91C}"/>
    <cellStyle name="Moneda 3 5 10 3 2 2 3" xfId="15621" xr:uid="{00000000-0005-0000-0000-0000D8480000}"/>
    <cellStyle name="Moneda 3 5 10 3 2 2 3 2" xfId="33126" xr:uid="{077C6EF2-78C0-4178-82A3-7EAEDD5FB9F8}"/>
    <cellStyle name="Moneda 3 5 10 3 2 2 4" xfId="24374" xr:uid="{20EBF85C-50E6-4532-9B57-F3A32CCF3018}"/>
    <cellStyle name="Moneda 3 5 10 3 2 3" xfId="9056" xr:uid="{00000000-0005-0000-0000-0000D9480000}"/>
    <cellStyle name="Moneda 3 5 10 3 2 3 2" xfId="17809" xr:uid="{00000000-0005-0000-0000-0000DA480000}"/>
    <cellStyle name="Moneda 3 5 10 3 2 3 2 2" xfId="35314" xr:uid="{DB35AEA4-4B57-41AD-BEC7-670DA4F4EAC2}"/>
    <cellStyle name="Moneda 3 5 10 3 2 3 3" xfId="26562" xr:uid="{1F30E3F5-C39C-48A7-A084-44824627983C}"/>
    <cellStyle name="Moneda 3 5 10 3 2 4" xfId="13433" xr:uid="{00000000-0005-0000-0000-0000DB480000}"/>
    <cellStyle name="Moneda 3 5 10 3 2 4 2" xfId="30938" xr:uid="{BE99CC71-3F7C-4E8C-AB0B-70546FDBE046}"/>
    <cellStyle name="Moneda 3 5 10 3 2 5" xfId="22186" xr:uid="{543836BC-4727-4F97-ABA6-ABC3883B7730}"/>
    <cellStyle name="Moneda 3 5 10 3 3" xfId="5773" xr:uid="{00000000-0005-0000-0000-0000DC480000}"/>
    <cellStyle name="Moneda 3 5 10 3 3 2" xfId="10150" xr:uid="{00000000-0005-0000-0000-0000DD480000}"/>
    <cellStyle name="Moneda 3 5 10 3 3 2 2" xfId="18903" xr:uid="{00000000-0005-0000-0000-0000DE480000}"/>
    <cellStyle name="Moneda 3 5 10 3 3 2 2 2" xfId="36408" xr:uid="{56306C07-F92F-48E4-8AA8-208D648621BD}"/>
    <cellStyle name="Moneda 3 5 10 3 3 2 3" xfId="27656" xr:uid="{0F2B4595-EA74-4B38-AAD9-B6EA84119D77}"/>
    <cellStyle name="Moneda 3 5 10 3 3 3" xfId="14527" xr:uid="{00000000-0005-0000-0000-0000DF480000}"/>
    <cellStyle name="Moneda 3 5 10 3 3 3 2" xfId="32032" xr:uid="{B0BE6FFD-C526-4DAB-9327-9ABC4E616EB1}"/>
    <cellStyle name="Moneda 3 5 10 3 3 4" xfId="23280" xr:uid="{DD70F382-4912-4D04-9CEA-B19BDDC25BD0}"/>
    <cellStyle name="Moneda 3 5 10 3 4" xfId="7962" xr:uid="{00000000-0005-0000-0000-0000E0480000}"/>
    <cellStyle name="Moneda 3 5 10 3 4 2" xfId="16715" xr:uid="{00000000-0005-0000-0000-0000E1480000}"/>
    <cellStyle name="Moneda 3 5 10 3 4 2 2" xfId="34220" xr:uid="{4CED2771-4296-4A2D-865F-92E83F259361}"/>
    <cellStyle name="Moneda 3 5 10 3 4 3" xfId="25468" xr:uid="{249BB0FF-861E-49F0-BD78-42DD87D628E3}"/>
    <cellStyle name="Moneda 3 5 10 3 5" xfId="12339" xr:uid="{00000000-0005-0000-0000-0000E2480000}"/>
    <cellStyle name="Moneda 3 5 10 3 5 2" xfId="29844" xr:uid="{2AB1081E-6191-4F61-BA59-BD91B8A3B2E1}"/>
    <cellStyle name="Moneda 3 5 10 3 6" xfId="21092" xr:uid="{B91EE4E1-975C-45C1-B6AB-3D088872C74D}"/>
    <cellStyle name="Moneda 3 5 10 4" xfId="4130" xr:uid="{00000000-0005-0000-0000-0000E3480000}"/>
    <cellStyle name="Moneda 3 5 10 4 2" xfId="6319" xr:uid="{00000000-0005-0000-0000-0000E4480000}"/>
    <cellStyle name="Moneda 3 5 10 4 2 2" xfId="10696" xr:uid="{00000000-0005-0000-0000-0000E5480000}"/>
    <cellStyle name="Moneda 3 5 10 4 2 2 2" xfId="19449" xr:uid="{00000000-0005-0000-0000-0000E6480000}"/>
    <cellStyle name="Moneda 3 5 10 4 2 2 2 2" xfId="36954" xr:uid="{581D910D-432C-4737-B56C-0942E4D8EA6F}"/>
    <cellStyle name="Moneda 3 5 10 4 2 2 3" xfId="28202" xr:uid="{93AF7672-04E3-433A-95F6-723A13F2FAFF}"/>
    <cellStyle name="Moneda 3 5 10 4 2 3" xfId="15073" xr:uid="{00000000-0005-0000-0000-0000E7480000}"/>
    <cellStyle name="Moneda 3 5 10 4 2 3 2" xfId="32578" xr:uid="{ADFBD37A-ED13-41FC-B7AF-D24995A5D563}"/>
    <cellStyle name="Moneda 3 5 10 4 2 4" xfId="23826" xr:uid="{3D8ACD88-C808-4D7C-87A8-24994E8B8701}"/>
    <cellStyle name="Moneda 3 5 10 4 3" xfId="8508" xr:uid="{00000000-0005-0000-0000-0000E8480000}"/>
    <cellStyle name="Moneda 3 5 10 4 3 2" xfId="17261" xr:uid="{00000000-0005-0000-0000-0000E9480000}"/>
    <cellStyle name="Moneda 3 5 10 4 3 2 2" xfId="34766" xr:uid="{0E5059EB-1052-4DAA-8916-3296A170DA35}"/>
    <cellStyle name="Moneda 3 5 10 4 3 3" xfId="26014" xr:uid="{361F701B-CD67-43AC-8BBC-A2A7FA01E050}"/>
    <cellStyle name="Moneda 3 5 10 4 4" xfId="12885" xr:uid="{00000000-0005-0000-0000-0000EA480000}"/>
    <cellStyle name="Moneda 3 5 10 4 4 2" xfId="30390" xr:uid="{1B186FC1-2D2A-4C6E-82F4-793C9A37D0DC}"/>
    <cellStyle name="Moneda 3 5 10 4 5" xfId="21638" xr:uid="{8987FD61-D7A3-4775-AC50-C12C806C715A}"/>
    <cellStyle name="Moneda 3 5 10 5" xfId="5225" xr:uid="{00000000-0005-0000-0000-0000EB480000}"/>
    <cellStyle name="Moneda 3 5 10 5 2" xfId="9602" xr:uid="{00000000-0005-0000-0000-0000EC480000}"/>
    <cellStyle name="Moneda 3 5 10 5 2 2" xfId="18355" xr:uid="{00000000-0005-0000-0000-0000ED480000}"/>
    <cellStyle name="Moneda 3 5 10 5 2 2 2" xfId="35860" xr:uid="{C3AC8AB5-276B-4052-845A-E7F0499CFA78}"/>
    <cellStyle name="Moneda 3 5 10 5 2 3" xfId="27108" xr:uid="{6AE2DE12-0AB8-4A58-88E4-9CCD6B1674EE}"/>
    <cellStyle name="Moneda 3 5 10 5 3" xfId="13979" xr:uid="{00000000-0005-0000-0000-0000EE480000}"/>
    <cellStyle name="Moneda 3 5 10 5 3 2" xfId="31484" xr:uid="{A5D20A0F-1D71-448B-BAD6-97B53B1A9888}"/>
    <cellStyle name="Moneda 3 5 10 5 4" xfId="22732" xr:uid="{485FB337-3FF2-4986-8AA8-D8B260231551}"/>
    <cellStyle name="Moneda 3 5 10 6" xfId="7414" xr:uid="{00000000-0005-0000-0000-0000EF480000}"/>
    <cellStyle name="Moneda 3 5 10 6 2" xfId="16167" xr:uid="{00000000-0005-0000-0000-0000F0480000}"/>
    <cellStyle name="Moneda 3 5 10 6 2 2" xfId="33672" xr:uid="{822113B5-3D13-42E4-81E1-AA0DAD89D523}"/>
    <cellStyle name="Moneda 3 5 10 6 3" xfId="24920" xr:uid="{DBF1CF96-84E8-4EFA-B0E7-AD3393787E2F}"/>
    <cellStyle name="Moneda 3 5 10 7" xfId="11791" xr:uid="{00000000-0005-0000-0000-0000F1480000}"/>
    <cellStyle name="Moneda 3 5 10 7 2" xfId="29296" xr:uid="{4E5F4618-2995-42F7-9FB3-46AD0142D9C0}"/>
    <cellStyle name="Moneda 3 5 10 8" xfId="20544" xr:uid="{C91B9C53-9912-4DC2-9B24-B962811C1DE7}"/>
    <cellStyle name="Moneda 3 5 11" xfId="2914" xr:uid="{00000000-0005-0000-0000-0000F2480000}"/>
    <cellStyle name="Moneda 3 5 11 2" xfId="3193" xr:uid="{00000000-0005-0000-0000-0000F3480000}"/>
    <cellStyle name="Moneda 3 5 11 2 2" xfId="3746" xr:uid="{00000000-0005-0000-0000-0000F4480000}"/>
    <cellStyle name="Moneda 3 5 11 2 2 2" xfId="4842" xr:uid="{00000000-0005-0000-0000-0000F5480000}"/>
    <cellStyle name="Moneda 3 5 11 2 2 2 2" xfId="7031" xr:uid="{00000000-0005-0000-0000-0000F6480000}"/>
    <cellStyle name="Moneda 3 5 11 2 2 2 2 2" xfId="11408" xr:uid="{00000000-0005-0000-0000-0000F7480000}"/>
    <cellStyle name="Moneda 3 5 11 2 2 2 2 2 2" xfId="20161" xr:uid="{00000000-0005-0000-0000-0000F8480000}"/>
    <cellStyle name="Moneda 3 5 11 2 2 2 2 2 2 2" xfId="37666" xr:uid="{31143852-670A-47EC-B7A5-A5D5261CE97D}"/>
    <cellStyle name="Moneda 3 5 11 2 2 2 2 2 3" xfId="28914" xr:uid="{433E215E-5451-413D-BEE4-5AB2A22E8C26}"/>
    <cellStyle name="Moneda 3 5 11 2 2 2 2 3" xfId="15785" xr:uid="{00000000-0005-0000-0000-0000F9480000}"/>
    <cellStyle name="Moneda 3 5 11 2 2 2 2 3 2" xfId="33290" xr:uid="{6B9221A3-6D8C-41D4-83FE-2E5C4048127A}"/>
    <cellStyle name="Moneda 3 5 11 2 2 2 2 4" xfId="24538" xr:uid="{A3327863-73FE-4546-A890-67A1D3A5EB8A}"/>
    <cellStyle name="Moneda 3 5 11 2 2 2 3" xfId="9220" xr:uid="{00000000-0005-0000-0000-0000FA480000}"/>
    <cellStyle name="Moneda 3 5 11 2 2 2 3 2" xfId="17973" xr:uid="{00000000-0005-0000-0000-0000FB480000}"/>
    <cellStyle name="Moneda 3 5 11 2 2 2 3 2 2" xfId="35478" xr:uid="{E4A5C629-D297-44C5-B62E-1247839D565B}"/>
    <cellStyle name="Moneda 3 5 11 2 2 2 3 3" xfId="26726" xr:uid="{798205D6-AF61-4C98-A242-1C3FB10EEC98}"/>
    <cellStyle name="Moneda 3 5 11 2 2 2 4" xfId="13597" xr:uid="{00000000-0005-0000-0000-0000FC480000}"/>
    <cellStyle name="Moneda 3 5 11 2 2 2 4 2" xfId="31102" xr:uid="{C99EFF62-43EF-4F5C-86F6-1C8AD9C93AB3}"/>
    <cellStyle name="Moneda 3 5 11 2 2 2 5" xfId="22350" xr:uid="{CB838BDA-D8E1-4F19-A9EC-294837378889}"/>
    <cellStyle name="Moneda 3 5 11 2 2 3" xfId="5937" xr:uid="{00000000-0005-0000-0000-0000FD480000}"/>
    <cellStyle name="Moneda 3 5 11 2 2 3 2" xfId="10314" xr:uid="{00000000-0005-0000-0000-0000FE480000}"/>
    <cellStyle name="Moneda 3 5 11 2 2 3 2 2" xfId="19067" xr:uid="{00000000-0005-0000-0000-0000FF480000}"/>
    <cellStyle name="Moneda 3 5 11 2 2 3 2 2 2" xfId="36572" xr:uid="{6A9F2AB6-C0C1-4E30-BBA7-8951B9459CF6}"/>
    <cellStyle name="Moneda 3 5 11 2 2 3 2 3" xfId="27820" xr:uid="{D92BAEF1-110B-4CA6-A89E-87D0A5804BE6}"/>
    <cellStyle name="Moneda 3 5 11 2 2 3 3" xfId="14691" xr:uid="{00000000-0005-0000-0000-000000490000}"/>
    <cellStyle name="Moneda 3 5 11 2 2 3 3 2" xfId="32196" xr:uid="{651DF0E9-92D7-47B4-8C20-014DF9A38C0F}"/>
    <cellStyle name="Moneda 3 5 11 2 2 3 4" xfId="23444" xr:uid="{375D51BB-114F-4101-9AEB-9B9658D65859}"/>
    <cellStyle name="Moneda 3 5 11 2 2 4" xfId="8126" xr:uid="{00000000-0005-0000-0000-000001490000}"/>
    <cellStyle name="Moneda 3 5 11 2 2 4 2" xfId="16879" xr:uid="{00000000-0005-0000-0000-000002490000}"/>
    <cellStyle name="Moneda 3 5 11 2 2 4 2 2" xfId="34384" xr:uid="{D20D7FDE-DA66-4EAF-9BAA-24AA8969719C}"/>
    <cellStyle name="Moneda 3 5 11 2 2 4 3" xfId="25632" xr:uid="{43552CE5-16D8-4094-BDC6-858E41C5EB13}"/>
    <cellStyle name="Moneda 3 5 11 2 2 5" xfId="12503" xr:uid="{00000000-0005-0000-0000-000003490000}"/>
    <cellStyle name="Moneda 3 5 11 2 2 5 2" xfId="30008" xr:uid="{DFC0CD26-6E9D-4FF3-BFF7-E021A8C6FB9E}"/>
    <cellStyle name="Moneda 3 5 11 2 2 6" xfId="21256" xr:uid="{A0C4A89B-9AC1-445B-9BDF-3D703B286F72}"/>
    <cellStyle name="Moneda 3 5 11 2 3" xfId="4294" xr:uid="{00000000-0005-0000-0000-000004490000}"/>
    <cellStyle name="Moneda 3 5 11 2 3 2" xfId="6483" xr:uid="{00000000-0005-0000-0000-000005490000}"/>
    <cellStyle name="Moneda 3 5 11 2 3 2 2" xfId="10860" xr:uid="{00000000-0005-0000-0000-000006490000}"/>
    <cellStyle name="Moneda 3 5 11 2 3 2 2 2" xfId="19613" xr:uid="{00000000-0005-0000-0000-000007490000}"/>
    <cellStyle name="Moneda 3 5 11 2 3 2 2 2 2" xfId="37118" xr:uid="{E723A84C-AF31-4816-B9FA-AEB78BC36FCF}"/>
    <cellStyle name="Moneda 3 5 11 2 3 2 2 3" xfId="28366" xr:uid="{F204DC67-400A-4145-B146-8805F71C3E46}"/>
    <cellStyle name="Moneda 3 5 11 2 3 2 3" xfId="15237" xr:uid="{00000000-0005-0000-0000-000008490000}"/>
    <cellStyle name="Moneda 3 5 11 2 3 2 3 2" xfId="32742" xr:uid="{35CAC669-1FB6-4D32-AF3C-FA6765637D43}"/>
    <cellStyle name="Moneda 3 5 11 2 3 2 4" xfId="23990" xr:uid="{72A81208-1D80-40CD-95EA-0AC0EDAB4D85}"/>
    <cellStyle name="Moneda 3 5 11 2 3 3" xfId="8672" xr:uid="{00000000-0005-0000-0000-000009490000}"/>
    <cellStyle name="Moneda 3 5 11 2 3 3 2" xfId="17425" xr:uid="{00000000-0005-0000-0000-00000A490000}"/>
    <cellStyle name="Moneda 3 5 11 2 3 3 2 2" xfId="34930" xr:uid="{81060BEF-7D11-4481-844C-4A2FDAEA523E}"/>
    <cellStyle name="Moneda 3 5 11 2 3 3 3" xfId="26178" xr:uid="{959E638E-DACA-4915-B7F8-58F51A6EC283}"/>
    <cellStyle name="Moneda 3 5 11 2 3 4" xfId="13049" xr:uid="{00000000-0005-0000-0000-00000B490000}"/>
    <cellStyle name="Moneda 3 5 11 2 3 4 2" xfId="30554" xr:uid="{1677741A-F5F5-40B2-BA70-E5949C6EBC1B}"/>
    <cellStyle name="Moneda 3 5 11 2 3 5" xfId="21802" xr:uid="{16F75281-9742-48C2-BD0B-AE539654FD88}"/>
    <cellStyle name="Moneda 3 5 11 2 4" xfId="5389" xr:uid="{00000000-0005-0000-0000-00000C490000}"/>
    <cellStyle name="Moneda 3 5 11 2 4 2" xfId="9766" xr:uid="{00000000-0005-0000-0000-00000D490000}"/>
    <cellStyle name="Moneda 3 5 11 2 4 2 2" xfId="18519" xr:uid="{00000000-0005-0000-0000-00000E490000}"/>
    <cellStyle name="Moneda 3 5 11 2 4 2 2 2" xfId="36024" xr:uid="{DF8C7A31-4013-42A2-916D-88D49D912609}"/>
    <cellStyle name="Moneda 3 5 11 2 4 2 3" xfId="27272" xr:uid="{A212BACD-E66C-46AD-8CDA-30E5D1D599A8}"/>
    <cellStyle name="Moneda 3 5 11 2 4 3" xfId="14143" xr:uid="{00000000-0005-0000-0000-00000F490000}"/>
    <cellStyle name="Moneda 3 5 11 2 4 3 2" xfId="31648" xr:uid="{D9B0118F-FDBE-4D71-855D-7CAAE1413DB8}"/>
    <cellStyle name="Moneda 3 5 11 2 4 4" xfId="22896" xr:uid="{524CBD45-AB7B-4035-82DA-D916D0AFAD26}"/>
    <cellStyle name="Moneda 3 5 11 2 5" xfId="7578" xr:uid="{00000000-0005-0000-0000-000010490000}"/>
    <cellStyle name="Moneda 3 5 11 2 5 2" xfId="16331" xr:uid="{00000000-0005-0000-0000-000011490000}"/>
    <cellStyle name="Moneda 3 5 11 2 5 2 2" xfId="33836" xr:uid="{271E1AAB-121B-4B7D-A9F0-25B11D57422B}"/>
    <cellStyle name="Moneda 3 5 11 2 5 3" xfId="25084" xr:uid="{314AECEE-A659-4BEC-B5C4-AF2813B48120}"/>
    <cellStyle name="Moneda 3 5 11 2 6" xfId="11955" xr:uid="{00000000-0005-0000-0000-000012490000}"/>
    <cellStyle name="Moneda 3 5 11 2 6 2" xfId="29460" xr:uid="{FB77CDD8-BA07-4B4A-809A-95AC94A2A2C1}"/>
    <cellStyle name="Moneda 3 5 11 2 7" xfId="20708" xr:uid="{C588B732-89A1-4BAF-98AF-8E85FB7D67B2}"/>
    <cellStyle name="Moneda 3 5 11 3" xfId="3472" xr:uid="{00000000-0005-0000-0000-000013490000}"/>
    <cellStyle name="Moneda 3 5 11 3 2" xfId="4568" xr:uid="{00000000-0005-0000-0000-000014490000}"/>
    <cellStyle name="Moneda 3 5 11 3 2 2" xfId="6757" xr:uid="{00000000-0005-0000-0000-000015490000}"/>
    <cellStyle name="Moneda 3 5 11 3 2 2 2" xfId="11134" xr:uid="{00000000-0005-0000-0000-000016490000}"/>
    <cellStyle name="Moneda 3 5 11 3 2 2 2 2" xfId="19887" xr:uid="{00000000-0005-0000-0000-000017490000}"/>
    <cellStyle name="Moneda 3 5 11 3 2 2 2 2 2" xfId="37392" xr:uid="{36E52124-2757-4AB1-8265-73C1D1AA3096}"/>
    <cellStyle name="Moneda 3 5 11 3 2 2 2 3" xfId="28640" xr:uid="{5074B61F-7A25-431C-AFC5-94374335D18A}"/>
    <cellStyle name="Moneda 3 5 11 3 2 2 3" xfId="15511" xr:uid="{00000000-0005-0000-0000-000018490000}"/>
    <cellStyle name="Moneda 3 5 11 3 2 2 3 2" xfId="33016" xr:uid="{5DC430F9-F11B-4405-B58C-4B3145ED0D3C}"/>
    <cellStyle name="Moneda 3 5 11 3 2 2 4" xfId="24264" xr:uid="{AEF3A9AD-3CAB-47DE-819E-F4649E1D72D1}"/>
    <cellStyle name="Moneda 3 5 11 3 2 3" xfId="8946" xr:uid="{00000000-0005-0000-0000-000019490000}"/>
    <cellStyle name="Moneda 3 5 11 3 2 3 2" xfId="17699" xr:uid="{00000000-0005-0000-0000-00001A490000}"/>
    <cellStyle name="Moneda 3 5 11 3 2 3 2 2" xfId="35204" xr:uid="{D7413CFC-BC44-4282-B284-B5C4273DA908}"/>
    <cellStyle name="Moneda 3 5 11 3 2 3 3" xfId="26452" xr:uid="{49957DF7-92EC-4C56-9FF0-188EA92FD41B}"/>
    <cellStyle name="Moneda 3 5 11 3 2 4" xfId="13323" xr:uid="{00000000-0005-0000-0000-00001B490000}"/>
    <cellStyle name="Moneda 3 5 11 3 2 4 2" xfId="30828" xr:uid="{EBBA5039-7FEC-420C-B1CE-66DD0B1D229E}"/>
    <cellStyle name="Moneda 3 5 11 3 2 5" xfId="22076" xr:uid="{AC699A89-F6E1-4BE3-87E7-B9FB1936B13A}"/>
    <cellStyle name="Moneda 3 5 11 3 3" xfId="5663" xr:uid="{00000000-0005-0000-0000-00001C490000}"/>
    <cellStyle name="Moneda 3 5 11 3 3 2" xfId="10040" xr:uid="{00000000-0005-0000-0000-00001D490000}"/>
    <cellStyle name="Moneda 3 5 11 3 3 2 2" xfId="18793" xr:uid="{00000000-0005-0000-0000-00001E490000}"/>
    <cellStyle name="Moneda 3 5 11 3 3 2 2 2" xfId="36298" xr:uid="{B77FCA69-97B3-450B-AB4C-DAC9292F1047}"/>
    <cellStyle name="Moneda 3 5 11 3 3 2 3" xfId="27546" xr:uid="{EE240CAE-77C4-4467-B4DD-40611881011A}"/>
    <cellStyle name="Moneda 3 5 11 3 3 3" xfId="14417" xr:uid="{00000000-0005-0000-0000-00001F490000}"/>
    <cellStyle name="Moneda 3 5 11 3 3 3 2" xfId="31922" xr:uid="{660F5398-557E-4151-A74A-09C6A398FF5B}"/>
    <cellStyle name="Moneda 3 5 11 3 3 4" xfId="23170" xr:uid="{347BCC40-4AAE-4085-A3DF-9FEFF37DC7E7}"/>
    <cellStyle name="Moneda 3 5 11 3 4" xfId="7852" xr:uid="{00000000-0005-0000-0000-000020490000}"/>
    <cellStyle name="Moneda 3 5 11 3 4 2" xfId="16605" xr:uid="{00000000-0005-0000-0000-000021490000}"/>
    <cellStyle name="Moneda 3 5 11 3 4 2 2" xfId="34110" xr:uid="{B333EE0F-A1F9-434D-8B6E-4FF7C7FA1E3F}"/>
    <cellStyle name="Moneda 3 5 11 3 4 3" xfId="25358" xr:uid="{C7787013-77AA-491B-B884-0056501A7C28}"/>
    <cellStyle name="Moneda 3 5 11 3 5" xfId="12229" xr:uid="{00000000-0005-0000-0000-000022490000}"/>
    <cellStyle name="Moneda 3 5 11 3 5 2" xfId="29734" xr:uid="{34FB1ACF-55F5-47D8-9248-16299D022CBA}"/>
    <cellStyle name="Moneda 3 5 11 3 6" xfId="20982" xr:uid="{DD5F9BE0-E869-4854-A101-05BDBCBF9BA7}"/>
    <cellStyle name="Moneda 3 5 11 4" xfId="4020" xr:uid="{00000000-0005-0000-0000-000023490000}"/>
    <cellStyle name="Moneda 3 5 11 4 2" xfId="6209" xr:uid="{00000000-0005-0000-0000-000024490000}"/>
    <cellStyle name="Moneda 3 5 11 4 2 2" xfId="10586" xr:uid="{00000000-0005-0000-0000-000025490000}"/>
    <cellStyle name="Moneda 3 5 11 4 2 2 2" xfId="19339" xr:uid="{00000000-0005-0000-0000-000026490000}"/>
    <cellStyle name="Moneda 3 5 11 4 2 2 2 2" xfId="36844" xr:uid="{271AF11E-7773-4EAD-BF04-B49EF20EAFF6}"/>
    <cellStyle name="Moneda 3 5 11 4 2 2 3" xfId="28092" xr:uid="{C9F154ED-9A35-4066-A3E7-03B9AAFEB932}"/>
    <cellStyle name="Moneda 3 5 11 4 2 3" xfId="14963" xr:uid="{00000000-0005-0000-0000-000027490000}"/>
    <cellStyle name="Moneda 3 5 11 4 2 3 2" xfId="32468" xr:uid="{31DACF98-CC25-4734-A321-A741C0BB725F}"/>
    <cellStyle name="Moneda 3 5 11 4 2 4" xfId="23716" xr:uid="{C3FDD221-36BC-44C5-98FC-E29E2C21EF62}"/>
    <cellStyle name="Moneda 3 5 11 4 3" xfId="8398" xr:uid="{00000000-0005-0000-0000-000028490000}"/>
    <cellStyle name="Moneda 3 5 11 4 3 2" xfId="17151" xr:uid="{00000000-0005-0000-0000-000029490000}"/>
    <cellStyle name="Moneda 3 5 11 4 3 2 2" xfId="34656" xr:uid="{0D460307-3F32-4C48-88E1-8B9D85D52EAC}"/>
    <cellStyle name="Moneda 3 5 11 4 3 3" xfId="25904" xr:uid="{9FF04A70-5FD9-4128-BBBD-F63D35B119FB}"/>
    <cellStyle name="Moneda 3 5 11 4 4" xfId="12775" xr:uid="{00000000-0005-0000-0000-00002A490000}"/>
    <cellStyle name="Moneda 3 5 11 4 4 2" xfId="30280" xr:uid="{28589108-15B2-4145-B9E5-B593F0DADC07}"/>
    <cellStyle name="Moneda 3 5 11 4 5" xfId="21528" xr:uid="{0ED438FA-043A-4D42-837B-368EC2BE4474}"/>
    <cellStyle name="Moneda 3 5 11 5" xfId="5115" xr:uid="{00000000-0005-0000-0000-00002B490000}"/>
    <cellStyle name="Moneda 3 5 11 5 2" xfId="9492" xr:uid="{00000000-0005-0000-0000-00002C490000}"/>
    <cellStyle name="Moneda 3 5 11 5 2 2" xfId="18245" xr:uid="{00000000-0005-0000-0000-00002D490000}"/>
    <cellStyle name="Moneda 3 5 11 5 2 2 2" xfId="35750" xr:uid="{1A9FDD3C-0B71-4352-845E-4DECA04B68BA}"/>
    <cellStyle name="Moneda 3 5 11 5 2 3" xfId="26998" xr:uid="{8392C4DF-37F9-4E9B-8091-04460784D4FA}"/>
    <cellStyle name="Moneda 3 5 11 5 3" xfId="13869" xr:uid="{00000000-0005-0000-0000-00002E490000}"/>
    <cellStyle name="Moneda 3 5 11 5 3 2" xfId="31374" xr:uid="{3AF033DD-50E7-40C2-B5ED-003DF3011C74}"/>
    <cellStyle name="Moneda 3 5 11 5 4" xfId="22622" xr:uid="{B4D6E749-62D0-42F3-AADC-68E8F48BF31E}"/>
    <cellStyle name="Moneda 3 5 11 6" xfId="7304" xr:uid="{00000000-0005-0000-0000-00002F490000}"/>
    <cellStyle name="Moneda 3 5 11 6 2" xfId="16057" xr:uid="{00000000-0005-0000-0000-000030490000}"/>
    <cellStyle name="Moneda 3 5 11 6 2 2" xfId="33562" xr:uid="{102BE38D-C869-46B6-8C27-3746CC2AADBD}"/>
    <cellStyle name="Moneda 3 5 11 6 3" xfId="24810" xr:uid="{65C4F87A-11F7-451F-93C5-2D5B6D3F594B}"/>
    <cellStyle name="Moneda 3 5 11 7" xfId="11681" xr:uid="{00000000-0005-0000-0000-000031490000}"/>
    <cellStyle name="Moneda 3 5 11 7 2" xfId="29186" xr:uid="{00754D96-DAD5-4070-A9FB-E1DA772A3B2B}"/>
    <cellStyle name="Moneda 3 5 11 8" xfId="20434" xr:uid="{39B54E00-FE35-49B3-862B-4C2588746F36}"/>
    <cellStyle name="Moneda 3 5 12" xfId="3143" xr:uid="{00000000-0005-0000-0000-000032490000}"/>
    <cellStyle name="Moneda 3 5 12 2" xfId="3697" xr:uid="{00000000-0005-0000-0000-000033490000}"/>
    <cellStyle name="Moneda 3 5 12 2 2" xfId="4793" xr:uid="{00000000-0005-0000-0000-000034490000}"/>
    <cellStyle name="Moneda 3 5 12 2 2 2" xfId="6982" xr:uid="{00000000-0005-0000-0000-000035490000}"/>
    <cellStyle name="Moneda 3 5 12 2 2 2 2" xfId="11359" xr:uid="{00000000-0005-0000-0000-000036490000}"/>
    <cellStyle name="Moneda 3 5 12 2 2 2 2 2" xfId="20112" xr:uid="{00000000-0005-0000-0000-000037490000}"/>
    <cellStyle name="Moneda 3 5 12 2 2 2 2 2 2" xfId="37617" xr:uid="{64EB0EE2-5A9A-4B2A-B2CE-DBF67BB5EE99}"/>
    <cellStyle name="Moneda 3 5 12 2 2 2 2 3" xfId="28865" xr:uid="{6C67E6C4-7B1A-431F-A88C-32A332E592E3}"/>
    <cellStyle name="Moneda 3 5 12 2 2 2 3" xfId="15736" xr:uid="{00000000-0005-0000-0000-000038490000}"/>
    <cellStyle name="Moneda 3 5 12 2 2 2 3 2" xfId="33241" xr:uid="{416D0216-DEEA-4E6A-954B-A4B9CDB39032}"/>
    <cellStyle name="Moneda 3 5 12 2 2 2 4" xfId="24489" xr:uid="{1224906B-2D0E-4B87-89B4-327D2A9E30A8}"/>
    <cellStyle name="Moneda 3 5 12 2 2 3" xfId="9171" xr:uid="{00000000-0005-0000-0000-000039490000}"/>
    <cellStyle name="Moneda 3 5 12 2 2 3 2" xfId="17924" xr:uid="{00000000-0005-0000-0000-00003A490000}"/>
    <cellStyle name="Moneda 3 5 12 2 2 3 2 2" xfId="35429" xr:uid="{1E119CA6-9C06-43B7-8944-F255D76919E1}"/>
    <cellStyle name="Moneda 3 5 12 2 2 3 3" xfId="26677" xr:uid="{C70D7089-5D9A-45B6-85CA-5ED4B44D9445}"/>
    <cellStyle name="Moneda 3 5 12 2 2 4" xfId="13548" xr:uid="{00000000-0005-0000-0000-00003B490000}"/>
    <cellStyle name="Moneda 3 5 12 2 2 4 2" xfId="31053" xr:uid="{94D8F576-370D-4EAF-B54B-1E8A194C22B1}"/>
    <cellStyle name="Moneda 3 5 12 2 2 5" xfId="22301" xr:uid="{858217A2-BB2F-4908-8AD3-26D831AE4804}"/>
    <cellStyle name="Moneda 3 5 12 2 3" xfId="5888" xr:uid="{00000000-0005-0000-0000-00003C490000}"/>
    <cellStyle name="Moneda 3 5 12 2 3 2" xfId="10265" xr:uid="{00000000-0005-0000-0000-00003D490000}"/>
    <cellStyle name="Moneda 3 5 12 2 3 2 2" xfId="19018" xr:uid="{00000000-0005-0000-0000-00003E490000}"/>
    <cellStyle name="Moneda 3 5 12 2 3 2 2 2" xfId="36523" xr:uid="{10C97BD9-BEEB-4301-85FB-002A393283EC}"/>
    <cellStyle name="Moneda 3 5 12 2 3 2 3" xfId="27771" xr:uid="{1E570116-0511-462D-833B-6E59B9AE44D1}"/>
    <cellStyle name="Moneda 3 5 12 2 3 3" xfId="14642" xr:uid="{00000000-0005-0000-0000-00003F490000}"/>
    <cellStyle name="Moneda 3 5 12 2 3 3 2" xfId="32147" xr:uid="{97BC1A98-2670-4A01-BD35-800E34715EC5}"/>
    <cellStyle name="Moneda 3 5 12 2 3 4" xfId="23395" xr:uid="{6155CA16-A6B4-4946-BEE4-47196C216425}"/>
    <cellStyle name="Moneda 3 5 12 2 4" xfId="8077" xr:uid="{00000000-0005-0000-0000-000040490000}"/>
    <cellStyle name="Moneda 3 5 12 2 4 2" xfId="16830" xr:uid="{00000000-0005-0000-0000-000041490000}"/>
    <cellStyle name="Moneda 3 5 12 2 4 2 2" xfId="34335" xr:uid="{098B83A3-41FF-4BBE-9CC1-4F7137FC6F62}"/>
    <cellStyle name="Moneda 3 5 12 2 4 3" xfId="25583" xr:uid="{1EDF460D-1DA9-4C0D-9980-A7213863E7AB}"/>
    <cellStyle name="Moneda 3 5 12 2 5" xfId="12454" xr:uid="{00000000-0005-0000-0000-000042490000}"/>
    <cellStyle name="Moneda 3 5 12 2 5 2" xfId="29959" xr:uid="{28B59805-A8ED-4989-98F3-64134F73A246}"/>
    <cellStyle name="Moneda 3 5 12 2 6" xfId="21207" xr:uid="{5A6D4C54-38C6-4B5F-A9A9-E31BB0278030}"/>
    <cellStyle name="Moneda 3 5 12 3" xfId="4245" xr:uid="{00000000-0005-0000-0000-000043490000}"/>
    <cellStyle name="Moneda 3 5 12 3 2" xfId="6434" xr:uid="{00000000-0005-0000-0000-000044490000}"/>
    <cellStyle name="Moneda 3 5 12 3 2 2" xfId="10811" xr:uid="{00000000-0005-0000-0000-000045490000}"/>
    <cellStyle name="Moneda 3 5 12 3 2 2 2" xfId="19564" xr:uid="{00000000-0005-0000-0000-000046490000}"/>
    <cellStyle name="Moneda 3 5 12 3 2 2 2 2" xfId="37069" xr:uid="{F53DC354-0537-4562-9B45-02C605EC3FC6}"/>
    <cellStyle name="Moneda 3 5 12 3 2 2 3" xfId="28317" xr:uid="{EC367256-7985-4CE7-B3C6-03EC80403F09}"/>
    <cellStyle name="Moneda 3 5 12 3 2 3" xfId="15188" xr:uid="{00000000-0005-0000-0000-000047490000}"/>
    <cellStyle name="Moneda 3 5 12 3 2 3 2" xfId="32693" xr:uid="{3AF3A455-A877-4DE9-A4CB-ED988CA8ADEA}"/>
    <cellStyle name="Moneda 3 5 12 3 2 4" xfId="23941" xr:uid="{C5683438-95BA-4916-8B11-64912A3D4E3C}"/>
    <cellStyle name="Moneda 3 5 12 3 3" xfId="8623" xr:uid="{00000000-0005-0000-0000-000048490000}"/>
    <cellStyle name="Moneda 3 5 12 3 3 2" xfId="17376" xr:uid="{00000000-0005-0000-0000-000049490000}"/>
    <cellStyle name="Moneda 3 5 12 3 3 2 2" xfId="34881" xr:uid="{0B4AB975-51BD-4E7B-A4F8-CAEC4EF10F4C}"/>
    <cellStyle name="Moneda 3 5 12 3 3 3" xfId="26129" xr:uid="{708268FE-8E68-486A-98C2-2CD21CD395A8}"/>
    <cellStyle name="Moneda 3 5 12 3 4" xfId="13000" xr:uid="{00000000-0005-0000-0000-00004A490000}"/>
    <cellStyle name="Moneda 3 5 12 3 4 2" xfId="30505" xr:uid="{23565322-CDD4-413B-B4C4-121E76211160}"/>
    <cellStyle name="Moneda 3 5 12 3 5" xfId="21753" xr:uid="{608FF6DA-9289-46ED-9CEE-5AC0DE24E422}"/>
    <cellStyle name="Moneda 3 5 12 4" xfId="5340" xr:uid="{00000000-0005-0000-0000-00004B490000}"/>
    <cellStyle name="Moneda 3 5 12 4 2" xfId="9717" xr:uid="{00000000-0005-0000-0000-00004C490000}"/>
    <cellStyle name="Moneda 3 5 12 4 2 2" xfId="18470" xr:uid="{00000000-0005-0000-0000-00004D490000}"/>
    <cellStyle name="Moneda 3 5 12 4 2 2 2" xfId="35975" xr:uid="{4251D96D-85DD-42FB-8D6A-787BB99EE1B4}"/>
    <cellStyle name="Moneda 3 5 12 4 2 3" xfId="27223" xr:uid="{326F7292-4354-4B45-940A-4EB8D46EFD86}"/>
    <cellStyle name="Moneda 3 5 12 4 3" xfId="14094" xr:uid="{00000000-0005-0000-0000-00004E490000}"/>
    <cellStyle name="Moneda 3 5 12 4 3 2" xfId="31599" xr:uid="{99841FFB-C6DC-4D02-A1DD-EF7DC1F1FF09}"/>
    <cellStyle name="Moneda 3 5 12 4 4" xfId="22847" xr:uid="{600FD62A-30E3-4367-B1FB-6FE5E6C9A8FD}"/>
    <cellStyle name="Moneda 3 5 12 5" xfId="7529" xr:uid="{00000000-0005-0000-0000-00004F490000}"/>
    <cellStyle name="Moneda 3 5 12 5 2" xfId="16282" xr:uid="{00000000-0005-0000-0000-000050490000}"/>
    <cellStyle name="Moneda 3 5 12 5 2 2" xfId="33787" xr:uid="{03663917-9C84-493C-96E3-FAF98CAA48F2}"/>
    <cellStyle name="Moneda 3 5 12 5 3" xfId="25035" xr:uid="{743896CE-08E6-45EE-BACA-9BEAE7897E6A}"/>
    <cellStyle name="Moneda 3 5 12 6" xfId="11906" xr:uid="{00000000-0005-0000-0000-000051490000}"/>
    <cellStyle name="Moneda 3 5 12 6 2" xfId="29411" xr:uid="{6C522131-8946-449A-95B7-736979E86785}"/>
    <cellStyle name="Moneda 3 5 12 7" xfId="20659" xr:uid="{6EB54464-085F-49CA-B3E5-C03B16BA0158}"/>
    <cellStyle name="Moneda 3 5 13" xfId="3422" xr:uid="{00000000-0005-0000-0000-000052490000}"/>
    <cellStyle name="Moneda 3 5 13 2" xfId="4519" xr:uid="{00000000-0005-0000-0000-000053490000}"/>
    <cellStyle name="Moneda 3 5 13 2 2" xfId="6708" xr:uid="{00000000-0005-0000-0000-000054490000}"/>
    <cellStyle name="Moneda 3 5 13 2 2 2" xfId="11085" xr:uid="{00000000-0005-0000-0000-000055490000}"/>
    <cellStyle name="Moneda 3 5 13 2 2 2 2" xfId="19838" xr:uid="{00000000-0005-0000-0000-000056490000}"/>
    <cellStyle name="Moneda 3 5 13 2 2 2 2 2" xfId="37343" xr:uid="{972837FD-83E2-4E66-8876-BF9624271C49}"/>
    <cellStyle name="Moneda 3 5 13 2 2 2 3" xfId="28591" xr:uid="{FEEF0F40-D0D2-4DB8-9680-02EBCAE00E81}"/>
    <cellStyle name="Moneda 3 5 13 2 2 3" xfId="15462" xr:uid="{00000000-0005-0000-0000-000057490000}"/>
    <cellStyle name="Moneda 3 5 13 2 2 3 2" xfId="32967" xr:uid="{BB21E214-9B84-46DC-A1A8-5D5DB02FB6A9}"/>
    <cellStyle name="Moneda 3 5 13 2 2 4" xfId="24215" xr:uid="{35CEF3C7-5E0C-4489-BA2A-C48B9F98E70C}"/>
    <cellStyle name="Moneda 3 5 13 2 3" xfId="8897" xr:uid="{00000000-0005-0000-0000-000058490000}"/>
    <cellStyle name="Moneda 3 5 13 2 3 2" xfId="17650" xr:uid="{00000000-0005-0000-0000-000059490000}"/>
    <cellStyle name="Moneda 3 5 13 2 3 2 2" xfId="35155" xr:uid="{8CEA1983-1523-413B-AA9F-A2B16DCA1C4C}"/>
    <cellStyle name="Moneda 3 5 13 2 3 3" xfId="26403" xr:uid="{93BCDC1C-61FB-4B76-855C-CABF0B523F50}"/>
    <cellStyle name="Moneda 3 5 13 2 4" xfId="13274" xr:uid="{00000000-0005-0000-0000-00005A490000}"/>
    <cellStyle name="Moneda 3 5 13 2 4 2" xfId="30779" xr:uid="{A03C8B2D-641C-4084-9B6B-30CE78244DAB}"/>
    <cellStyle name="Moneda 3 5 13 2 5" xfId="22027" xr:uid="{C472B2A9-30C1-4206-9726-4A03C17390CB}"/>
    <cellStyle name="Moneda 3 5 13 3" xfId="5614" xr:uid="{00000000-0005-0000-0000-00005B490000}"/>
    <cellStyle name="Moneda 3 5 13 3 2" xfId="9991" xr:uid="{00000000-0005-0000-0000-00005C490000}"/>
    <cellStyle name="Moneda 3 5 13 3 2 2" xfId="18744" xr:uid="{00000000-0005-0000-0000-00005D490000}"/>
    <cellStyle name="Moneda 3 5 13 3 2 2 2" xfId="36249" xr:uid="{3BF43792-5EC0-41EF-834C-656E806270C8}"/>
    <cellStyle name="Moneda 3 5 13 3 2 3" xfId="27497" xr:uid="{A23908A9-E7E2-45E2-ADFD-5E93D620AF49}"/>
    <cellStyle name="Moneda 3 5 13 3 3" xfId="14368" xr:uid="{00000000-0005-0000-0000-00005E490000}"/>
    <cellStyle name="Moneda 3 5 13 3 3 2" xfId="31873" xr:uid="{B6608E1C-ED32-4310-87DE-1BD48591F713}"/>
    <cellStyle name="Moneda 3 5 13 3 4" xfId="23121" xr:uid="{E8A7D0FC-E957-4060-8425-D77541DEF489}"/>
    <cellStyle name="Moneda 3 5 13 4" xfId="7803" xr:uid="{00000000-0005-0000-0000-00005F490000}"/>
    <cellStyle name="Moneda 3 5 13 4 2" xfId="16556" xr:uid="{00000000-0005-0000-0000-000060490000}"/>
    <cellStyle name="Moneda 3 5 13 4 2 2" xfId="34061" xr:uid="{C93F76A4-4258-4B22-9403-1F6BFF0287DA}"/>
    <cellStyle name="Moneda 3 5 13 4 3" xfId="25309" xr:uid="{49CCAC30-8D95-489C-80B5-717F35C0D8B4}"/>
    <cellStyle name="Moneda 3 5 13 5" xfId="12180" xr:uid="{00000000-0005-0000-0000-000061490000}"/>
    <cellStyle name="Moneda 3 5 13 5 2" xfId="29685" xr:uid="{39B5EC66-4972-45B1-BBE1-D4172D65A927}"/>
    <cellStyle name="Moneda 3 5 13 6" xfId="20933" xr:uid="{D5FBEF1B-A276-4087-B3AB-E325938027A5}"/>
    <cellStyle name="Moneda 3 5 14" xfId="3972" xr:uid="{00000000-0005-0000-0000-000062490000}"/>
    <cellStyle name="Moneda 3 5 14 2" xfId="6161" xr:uid="{00000000-0005-0000-0000-000063490000}"/>
    <cellStyle name="Moneda 3 5 14 2 2" xfId="10538" xr:uid="{00000000-0005-0000-0000-000064490000}"/>
    <cellStyle name="Moneda 3 5 14 2 2 2" xfId="19291" xr:uid="{00000000-0005-0000-0000-000065490000}"/>
    <cellStyle name="Moneda 3 5 14 2 2 2 2" xfId="36796" xr:uid="{0BBA323B-A2B4-4DC6-866C-B30F8D4B9759}"/>
    <cellStyle name="Moneda 3 5 14 2 2 3" xfId="28044" xr:uid="{6C9BC243-A6DD-4016-9448-624CC54CF8A1}"/>
    <cellStyle name="Moneda 3 5 14 2 3" xfId="14915" xr:uid="{00000000-0005-0000-0000-000066490000}"/>
    <cellStyle name="Moneda 3 5 14 2 3 2" xfId="32420" xr:uid="{6F64BA5F-4B1C-4FDF-A366-361DF78DAC22}"/>
    <cellStyle name="Moneda 3 5 14 2 4" xfId="23668" xr:uid="{9F84CCFC-8C75-4C2D-ACB0-C501309C1BD3}"/>
    <cellStyle name="Moneda 3 5 14 3" xfId="8350" xr:uid="{00000000-0005-0000-0000-000067490000}"/>
    <cellStyle name="Moneda 3 5 14 3 2" xfId="17103" xr:uid="{00000000-0005-0000-0000-000068490000}"/>
    <cellStyle name="Moneda 3 5 14 3 2 2" xfId="34608" xr:uid="{9306C8A8-FF66-400B-AE34-2F46249DA5CA}"/>
    <cellStyle name="Moneda 3 5 14 3 3" xfId="25856" xr:uid="{9DB8D5C9-B219-4D96-A5AA-0581253303E3}"/>
    <cellStyle name="Moneda 3 5 14 4" xfId="12727" xr:uid="{00000000-0005-0000-0000-000069490000}"/>
    <cellStyle name="Moneda 3 5 14 4 2" xfId="30232" xr:uid="{55DE80AF-7972-4F98-8AA2-55FE2240C64C}"/>
    <cellStyle name="Moneda 3 5 14 5" xfId="21480" xr:uid="{737554B6-AA6E-45E0-AF5F-BF09FFBA914C}"/>
    <cellStyle name="Moneda 3 5 15" xfId="5067" xr:uid="{00000000-0005-0000-0000-00006A490000}"/>
    <cellStyle name="Moneda 3 5 15 2" xfId="9444" xr:uid="{00000000-0005-0000-0000-00006B490000}"/>
    <cellStyle name="Moneda 3 5 15 2 2" xfId="18197" xr:uid="{00000000-0005-0000-0000-00006C490000}"/>
    <cellStyle name="Moneda 3 5 15 2 2 2" xfId="35702" xr:uid="{9B607119-C69E-4E4E-B7E0-279C2AD0656E}"/>
    <cellStyle name="Moneda 3 5 15 2 3" xfId="26950" xr:uid="{7C476AC5-B27B-44CF-854B-60849E568558}"/>
    <cellStyle name="Moneda 3 5 15 3" xfId="13821" xr:uid="{00000000-0005-0000-0000-00006D490000}"/>
    <cellStyle name="Moneda 3 5 15 3 2" xfId="31326" xr:uid="{70B27C6E-3954-4A01-99E9-95B31FFB47E0}"/>
    <cellStyle name="Moneda 3 5 15 4" xfId="22574" xr:uid="{D5560CE0-457C-411D-83D5-C24C57151CA9}"/>
    <cellStyle name="Moneda 3 5 16" xfId="7256" xr:uid="{00000000-0005-0000-0000-00006E490000}"/>
    <cellStyle name="Moneda 3 5 16 2" xfId="16009" xr:uid="{00000000-0005-0000-0000-00006F490000}"/>
    <cellStyle name="Moneda 3 5 16 2 2" xfId="33514" xr:uid="{14768A92-F158-4826-AA92-31AF0D68C4D0}"/>
    <cellStyle name="Moneda 3 5 16 3" xfId="24762" xr:uid="{02467398-D99F-439B-8D00-BB737543883B}"/>
    <cellStyle name="Moneda 3 5 17" xfId="11633" xr:uid="{00000000-0005-0000-0000-000070490000}"/>
    <cellStyle name="Moneda 3 5 17 2" xfId="29138" xr:uid="{89BADB91-A395-4579-992C-54027A3A8CD7}"/>
    <cellStyle name="Moneda 3 5 18" xfId="20386" xr:uid="{BC43935D-44B7-4227-A87C-E7870E33E0B6}"/>
    <cellStyle name="Moneda 3 5 2" xfId="1803" xr:uid="{00000000-0005-0000-0000-000071490000}"/>
    <cellStyle name="Moneda 3 5 2 2" xfId="1804" xr:uid="{00000000-0005-0000-0000-000072490000}"/>
    <cellStyle name="Moneda 3 5 2 2 2" xfId="1805" xr:uid="{00000000-0005-0000-0000-000073490000}"/>
    <cellStyle name="Moneda 3 5 2 2 2 2" xfId="1806" xr:uid="{00000000-0005-0000-0000-000074490000}"/>
    <cellStyle name="Moneda 3 5 2 2 3" xfId="1807" xr:uid="{00000000-0005-0000-0000-000075490000}"/>
    <cellStyle name="Moneda 3 5 2 2 3 2" xfId="1808" xr:uid="{00000000-0005-0000-0000-000076490000}"/>
    <cellStyle name="Moneda 3 5 2 2 4" xfId="1809" xr:uid="{00000000-0005-0000-0000-000077490000}"/>
    <cellStyle name="Moneda 3 5 2 2 4 2" xfId="1810" xr:uid="{00000000-0005-0000-0000-000078490000}"/>
    <cellStyle name="Moneda 3 5 2 2 5" xfId="1811" xr:uid="{00000000-0005-0000-0000-000079490000}"/>
    <cellStyle name="Moneda 3 5 2 3" xfId="1812" xr:uid="{00000000-0005-0000-0000-00007A490000}"/>
    <cellStyle name="Moneda 3 5 2 3 2" xfId="1813" xr:uid="{00000000-0005-0000-0000-00007B490000}"/>
    <cellStyle name="Moneda 3 5 2 4" xfId="1814" xr:uid="{00000000-0005-0000-0000-00007C490000}"/>
    <cellStyle name="Moneda 3 5 2 4 2" xfId="1815" xr:uid="{00000000-0005-0000-0000-00007D490000}"/>
    <cellStyle name="Moneda 3 5 2 5" xfId="1816" xr:uid="{00000000-0005-0000-0000-00007E490000}"/>
    <cellStyle name="Moneda 3 5 2 5 2" xfId="1817" xr:uid="{00000000-0005-0000-0000-00007F490000}"/>
    <cellStyle name="Moneda 3 5 2 6" xfId="1818" xr:uid="{00000000-0005-0000-0000-000080490000}"/>
    <cellStyle name="Moneda 3 5 3" xfId="1819" xr:uid="{00000000-0005-0000-0000-000081490000}"/>
    <cellStyle name="Moneda 3 5 3 2" xfId="1820" xr:uid="{00000000-0005-0000-0000-000082490000}"/>
    <cellStyle name="Moneda 3 5 3 2 2" xfId="1821" xr:uid="{00000000-0005-0000-0000-000083490000}"/>
    <cellStyle name="Moneda 3 5 3 3" xfId="1822" xr:uid="{00000000-0005-0000-0000-000084490000}"/>
    <cellStyle name="Moneda 3 5 3 3 2" xfId="1823" xr:uid="{00000000-0005-0000-0000-000085490000}"/>
    <cellStyle name="Moneda 3 5 3 4" xfId="1824" xr:uid="{00000000-0005-0000-0000-000086490000}"/>
    <cellStyle name="Moneda 3 5 3 4 2" xfId="1825" xr:uid="{00000000-0005-0000-0000-000087490000}"/>
    <cellStyle name="Moneda 3 5 3 5" xfId="1826" xr:uid="{00000000-0005-0000-0000-000088490000}"/>
    <cellStyle name="Moneda 3 5 4" xfId="1827" xr:uid="{00000000-0005-0000-0000-000089490000}"/>
    <cellStyle name="Moneda 3 5 4 2" xfId="1828" xr:uid="{00000000-0005-0000-0000-00008A490000}"/>
    <cellStyle name="Moneda 3 5 5" xfId="1829" xr:uid="{00000000-0005-0000-0000-00008B490000}"/>
    <cellStyle name="Moneda 3 5 5 2" xfId="1830" xr:uid="{00000000-0005-0000-0000-00008C490000}"/>
    <cellStyle name="Moneda 3 5 6" xfId="1831" xr:uid="{00000000-0005-0000-0000-00008D490000}"/>
    <cellStyle name="Moneda 3 5 6 2" xfId="1832" xr:uid="{00000000-0005-0000-0000-00008E490000}"/>
    <cellStyle name="Moneda 3 5 7" xfId="1833" xr:uid="{00000000-0005-0000-0000-00008F490000}"/>
    <cellStyle name="Moneda 3 5 8" xfId="1834" xr:uid="{00000000-0005-0000-0000-000090490000}"/>
    <cellStyle name="Moneda 3 5 9" xfId="2972" xr:uid="{00000000-0005-0000-0000-000091490000}"/>
    <cellStyle name="Moneda 3 5 9 2" xfId="3084" xr:uid="{00000000-0005-0000-0000-000092490000}"/>
    <cellStyle name="Moneda 3 5 9 2 2" xfId="3360" xr:uid="{00000000-0005-0000-0000-000093490000}"/>
    <cellStyle name="Moneda 3 5 9 2 2 2" xfId="3913" xr:uid="{00000000-0005-0000-0000-000094490000}"/>
    <cellStyle name="Moneda 3 5 9 2 2 2 2" xfId="5009" xr:uid="{00000000-0005-0000-0000-000095490000}"/>
    <cellStyle name="Moneda 3 5 9 2 2 2 2 2" xfId="7198" xr:uid="{00000000-0005-0000-0000-000096490000}"/>
    <cellStyle name="Moneda 3 5 9 2 2 2 2 2 2" xfId="11575" xr:uid="{00000000-0005-0000-0000-000097490000}"/>
    <cellStyle name="Moneda 3 5 9 2 2 2 2 2 2 2" xfId="20328" xr:uid="{00000000-0005-0000-0000-000098490000}"/>
    <cellStyle name="Moneda 3 5 9 2 2 2 2 2 2 2 2" xfId="37833" xr:uid="{3CD9775E-0C3F-4D4A-AB85-3D72C798AD07}"/>
    <cellStyle name="Moneda 3 5 9 2 2 2 2 2 2 3" xfId="29081" xr:uid="{2ECF6B45-6255-42D6-8709-5167B5EF6F08}"/>
    <cellStyle name="Moneda 3 5 9 2 2 2 2 2 3" xfId="15952" xr:uid="{00000000-0005-0000-0000-000099490000}"/>
    <cellStyle name="Moneda 3 5 9 2 2 2 2 2 3 2" xfId="33457" xr:uid="{EE9EDEAF-0513-4D54-8753-1630B4EF1FC8}"/>
    <cellStyle name="Moneda 3 5 9 2 2 2 2 2 4" xfId="24705" xr:uid="{B4A60394-4FA6-46C1-A88E-343CF9F6B191}"/>
    <cellStyle name="Moneda 3 5 9 2 2 2 2 3" xfId="9387" xr:uid="{00000000-0005-0000-0000-00009A490000}"/>
    <cellStyle name="Moneda 3 5 9 2 2 2 2 3 2" xfId="18140" xr:uid="{00000000-0005-0000-0000-00009B490000}"/>
    <cellStyle name="Moneda 3 5 9 2 2 2 2 3 2 2" xfId="35645" xr:uid="{8D1C90C3-B1DE-4D7E-A547-2921E8D34A47}"/>
    <cellStyle name="Moneda 3 5 9 2 2 2 2 3 3" xfId="26893" xr:uid="{EDDB4CB4-B627-4AE7-BA3C-6F65B02897DD}"/>
    <cellStyle name="Moneda 3 5 9 2 2 2 2 4" xfId="13764" xr:uid="{00000000-0005-0000-0000-00009C490000}"/>
    <cellStyle name="Moneda 3 5 9 2 2 2 2 4 2" xfId="31269" xr:uid="{586B7A61-C59F-4D2C-9846-F55A76B6BB63}"/>
    <cellStyle name="Moneda 3 5 9 2 2 2 2 5" xfId="22517" xr:uid="{F89B7F0A-5E43-436A-BA11-87152BFD2A51}"/>
    <cellStyle name="Moneda 3 5 9 2 2 2 3" xfId="6104" xr:uid="{00000000-0005-0000-0000-00009D490000}"/>
    <cellStyle name="Moneda 3 5 9 2 2 2 3 2" xfId="10481" xr:uid="{00000000-0005-0000-0000-00009E490000}"/>
    <cellStyle name="Moneda 3 5 9 2 2 2 3 2 2" xfId="19234" xr:uid="{00000000-0005-0000-0000-00009F490000}"/>
    <cellStyle name="Moneda 3 5 9 2 2 2 3 2 2 2" xfId="36739" xr:uid="{ABA4B74B-6BEA-4307-9E29-F615AB0080BA}"/>
    <cellStyle name="Moneda 3 5 9 2 2 2 3 2 3" xfId="27987" xr:uid="{2056FE58-9EA6-4517-93FC-92B2B93D1C67}"/>
    <cellStyle name="Moneda 3 5 9 2 2 2 3 3" xfId="14858" xr:uid="{00000000-0005-0000-0000-0000A0490000}"/>
    <cellStyle name="Moneda 3 5 9 2 2 2 3 3 2" xfId="32363" xr:uid="{CE5E3A35-65A5-430B-9486-E55167BB301C}"/>
    <cellStyle name="Moneda 3 5 9 2 2 2 3 4" xfId="23611" xr:uid="{06F564D3-4C19-478C-A1DA-C3B31C6DBB82}"/>
    <cellStyle name="Moneda 3 5 9 2 2 2 4" xfId="8293" xr:uid="{00000000-0005-0000-0000-0000A1490000}"/>
    <cellStyle name="Moneda 3 5 9 2 2 2 4 2" xfId="17046" xr:uid="{00000000-0005-0000-0000-0000A2490000}"/>
    <cellStyle name="Moneda 3 5 9 2 2 2 4 2 2" xfId="34551" xr:uid="{066604B5-02DA-4F43-BD6F-455D2BC88D4B}"/>
    <cellStyle name="Moneda 3 5 9 2 2 2 4 3" xfId="25799" xr:uid="{78EEB69F-2D86-4A5C-91E7-CC1293A17069}"/>
    <cellStyle name="Moneda 3 5 9 2 2 2 5" xfId="12670" xr:uid="{00000000-0005-0000-0000-0000A3490000}"/>
    <cellStyle name="Moneda 3 5 9 2 2 2 5 2" xfId="30175" xr:uid="{1D97024F-0BDC-447A-B240-4DFBC13F2E96}"/>
    <cellStyle name="Moneda 3 5 9 2 2 2 6" xfId="21423" xr:uid="{3B260B52-AF33-404D-B621-AA7A0676F986}"/>
    <cellStyle name="Moneda 3 5 9 2 2 3" xfId="4461" xr:uid="{00000000-0005-0000-0000-0000A4490000}"/>
    <cellStyle name="Moneda 3 5 9 2 2 3 2" xfId="6650" xr:uid="{00000000-0005-0000-0000-0000A5490000}"/>
    <cellStyle name="Moneda 3 5 9 2 2 3 2 2" xfId="11027" xr:uid="{00000000-0005-0000-0000-0000A6490000}"/>
    <cellStyle name="Moneda 3 5 9 2 2 3 2 2 2" xfId="19780" xr:uid="{00000000-0005-0000-0000-0000A7490000}"/>
    <cellStyle name="Moneda 3 5 9 2 2 3 2 2 2 2" xfId="37285" xr:uid="{59628EFD-1E66-42A3-B79F-BF41713EE725}"/>
    <cellStyle name="Moneda 3 5 9 2 2 3 2 2 3" xfId="28533" xr:uid="{DDE88C4F-5956-4F1E-B444-17A219374FEE}"/>
    <cellStyle name="Moneda 3 5 9 2 2 3 2 3" xfId="15404" xr:uid="{00000000-0005-0000-0000-0000A8490000}"/>
    <cellStyle name="Moneda 3 5 9 2 2 3 2 3 2" xfId="32909" xr:uid="{FC046B4C-9136-48D4-83AF-8B1DB2D928AE}"/>
    <cellStyle name="Moneda 3 5 9 2 2 3 2 4" xfId="24157" xr:uid="{A8E9B02E-7158-4889-B937-0EA2C2E134EB}"/>
    <cellStyle name="Moneda 3 5 9 2 2 3 3" xfId="8839" xr:uid="{00000000-0005-0000-0000-0000A9490000}"/>
    <cellStyle name="Moneda 3 5 9 2 2 3 3 2" xfId="17592" xr:uid="{00000000-0005-0000-0000-0000AA490000}"/>
    <cellStyle name="Moneda 3 5 9 2 2 3 3 2 2" xfId="35097" xr:uid="{53B91598-6AB0-4FF7-8D01-9336339FA76A}"/>
    <cellStyle name="Moneda 3 5 9 2 2 3 3 3" xfId="26345" xr:uid="{6D711837-3A8D-4A2D-A28C-5E3E0D96715E}"/>
    <cellStyle name="Moneda 3 5 9 2 2 3 4" xfId="13216" xr:uid="{00000000-0005-0000-0000-0000AB490000}"/>
    <cellStyle name="Moneda 3 5 9 2 2 3 4 2" xfId="30721" xr:uid="{5F2AD794-E6DF-4FDC-8B19-C717005B64EA}"/>
    <cellStyle name="Moneda 3 5 9 2 2 3 5" xfId="21969" xr:uid="{4040662A-EF27-4EDF-82A8-FB66B4453023}"/>
    <cellStyle name="Moneda 3 5 9 2 2 4" xfId="5556" xr:uid="{00000000-0005-0000-0000-0000AC490000}"/>
    <cellStyle name="Moneda 3 5 9 2 2 4 2" xfId="9933" xr:uid="{00000000-0005-0000-0000-0000AD490000}"/>
    <cellStyle name="Moneda 3 5 9 2 2 4 2 2" xfId="18686" xr:uid="{00000000-0005-0000-0000-0000AE490000}"/>
    <cellStyle name="Moneda 3 5 9 2 2 4 2 2 2" xfId="36191" xr:uid="{5AF4E6B2-6CA0-4B94-9B94-52DAA18CE107}"/>
    <cellStyle name="Moneda 3 5 9 2 2 4 2 3" xfId="27439" xr:uid="{8CA9DEC3-6B42-4AEE-9D98-ADB8C9665719}"/>
    <cellStyle name="Moneda 3 5 9 2 2 4 3" xfId="14310" xr:uid="{00000000-0005-0000-0000-0000AF490000}"/>
    <cellStyle name="Moneda 3 5 9 2 2 4 3 2" xfId="31815" xr:uid="{7E68A37C-13C7-467E-AB6C-56F1F64C4FF9}"/>
    <cellStyle name="Moneda 3 5 9 2 2 4 4" xfId="23063" xr:uid="{C7BE00A8-BC30-459D-9BFE-655D80BF541D}"/>
    <cellStyle name="Moneda 3 5 9 2 2 5" xfId="7745" xr:uid="{00000000-0005-0000-0000-0000B0490000}"/>
    <cellStyle name="Moneda 3 5 9 2 2 5 2" xfId="16498" xr:uid="{00000000-0005-0000-0000-0000B1490000}"/>
    <cellStyle name="Moneda 3 5 9 2 2 5 2 2" xfId="34003" xr:uid="{BFC4EDDB-FE09-45EA-9E39-AD7969DADE86}"/>
    <cellStyle name="Moneda 3 5 9 2 2 5 3" xfId="25251" xr:uid="{3115B864-9667-4372-BD09-7CC23FE7B6DB}"/>
    <cellStyle name="Moneda 3 5 9 2 2 6" xfId="12122" xr:uid="{00000000-0005-0000-0000-0000B2490000}"/>
    <cellStyle name="Moneda 3 5 9 2 2 6 2" xfId="29627" xr:uid="{A45A598E-8E0F-4702-9C33-0F454165C955}"/>
    <cellStyle name="Moneda 3 5 9 2 2 7" xfId="20875" xr:uid="{6C555D4C-494E-45E3-ADA9-BFDD38CB7455}"/>
    <cellStyle name="Moneda 3 5 9 2 3" xfId="3639" xr:uid="{00000000-0005-0000-0000-0000B3490000}"/>
    <cellStyle name="Moneda 3 5 9 2 3 2" xfId="4735" xr:uid="{00000000-0005-0000-0000-0000B4490000}"/>
    <cellStyle name="Moneda 3 5 9 2 3 2 2" xfId="6924" xr:uid="{00000000-0005-0000-0000-0000B5490000}"/>
    <cellStyle name="Moneda 3 5 9 2 3 2 2 2" xfId="11301" xr:uid="{00000000-0005-0000-0000-0000B6490000}"/>
    <cellStyle name="Moneda 3 5 9 2 3 2 2 2 2" xfId="20054" xr:uid="{00000000-0005-0000-0000-0000B7490000}"/>
    <cellStyle name="Moneda 3 5 9 2 3 2 2 2 2 2" xfId="37559" xr:uid="{A8536BE6-7EBA-4889-A13F-D7C69D18511C}"/>
    <cellStyle name="Moneda 3 5 9 2 3 2 2 2 3" xfId="28807" xr:uid="{FF6E668C-59E6-4E76-B2F2-46DEBAECB920}"/>
    <cellStyle name="Moneda 3 5 9 2 3 2 2 3" xfId="15678" xr:uid="{00000000-0005-0000-0000-0000B8490000}"/>
    <cellStyle name="Moneda 3 5 9 2 3 2 2 3 2" xfId="33183" xr:uid="{603A6519-56D8-4B38-8B05-42D1C1BAF75F}"/>
    <cellStyle name="Moneda 3 5 9 2 3 2 2 4" xfId="24431" xr:uid="{0E248BD6-7A85-4E09-B4CD-DD5CCB02ED8F}"/>
    <cellStyle name="Moneda 3 5 9 2 3 2 3" xfId="9113" xr:uid="{00000000-0005-0000-0000-0000B9490000}"/>
    <cellStyle name="Moneda 3 5 9 2 3 2 3 2" xfId="17866" xr:uid="{00000000-0005-0000-0000-0000BA490000}"/>
    <cellStyle name="Moneda 3 5 9 2 3 2 3 2 2" xfId="35371" xr:uid="{EF579F35-3B08-4DA4-AB03-2D5AAEB76D62}"/>
    <cellStyle name="Moneda 3 5 9 2 3 2 3 3" xfId="26619" xr:uid="{2523B933-BFB1-4E49-8EB7-E8827E556B58}"/>
    <cellStyle name="Moneda 3 5 9 2 3 2 4" xfId="13490" xr:uid="{00000000-0005-0000-0000-0000BB490000}"/>
    <cellStyle name="Moneda 3 5 9 2 3 2 4 2" xfId="30995" xr:uid="{6832008D-D11A-4711-B2C3-94CFEA9AC7B0}"/>
    <cellStyle name="Moneda 3 5 9 2 3 2 5" xfId="22243" xr:uid="{F1600BC5-9EEC-4886-AAC0-7A0A1D3623F5}"/>
    <cellStyle name="Moneda 3 5 9 2 3 3" xfId="5830" xr:uid="{00000000-0005-0000-0000-0000BC490000}"/>
    <cellStyle name="Moneda 3 5 9 2 3 3 2" xfId="10207" xr:uid="{00000000-0005-0000-0000-0000BD490000}"/>
    <cellStyle name="Moneda 3 5 9 2 3 3 2 2" xfId="18960" xr:uid="{00000000-0005-0000-0000-0000BE490000}"/>
    <cellStyle name="Moneda 3 5 9 2 3 3 2 2 2" xfId="36465" xr:uid="{C76B57F5-4653-4A66-924E-3B40B22C3F46}"/>
    <cellStyle name="Moneda 3 5 9 2 3 3 2 3" xfId="27713" xr:uid="{B5626AB4-D5FA-4AF0-AD0D-F2D418E73324}"/>
    <cellStyle name="Moneda 3 5 9 2 3 3 3" xfId="14584" xr:uid="{00000000-0005-0000-0000-0000BF490000}"/>
    <cellStyle name="Moneda 3 5 9 2 3 3 3 2" xfId="32089" xr:uid="{0AF518E8-0D09-486C-A2E4-D67ED3D9D8EE}"/>
    <cellStyle name="Moneda 3 5 9 2 3 3 4" xfId="23337" xr:uid="{1B28E200-D8E8-417B-BB11-119DC1A8EBE5}"/>
    <cellStyle name="Moneda 3 5 9 2 3 4" xfId="8019" xr:uid="{00000000-0005-0000-0000-0000C0490000}"/>
    <cellStyle name="Moneda 3 5 9 2 3 4 2" xfId="16772" xr:uid="{00000000-0005-0000-0000-0000C1490000}"/>
    <cellStyle name="Moneda 3 5 9 2 3 4 2 2" xfId="34277" xr:uid="{296B298A-1D91-4CBB-8587-7B0975B562BD}"/>
    <cellStyle name="Moneda 3 5 9 2 3 4 3" xfId="25525" xr:uid="{458157FA-50AE-4CA9-975A-FE06BBC49BAA}"/>
    <cellStyle name="Moneda 3 5 9 2 3 5" xfId="12396" xr:uid="{00000000-0005-0000-0000-0000C2490000}"/>
    <cellStyle name="Moneda 3 5 9 2 3 5 2" xfId="29901" xr:uid="{C6BC8282-293D-4375-8491-2D283055F5AE}"/>
    <cellStyle name="Moneda 3 5 9 2 3 6" xfId="21149" xr:uid="{67ED4A66-D5FE-497B-92B2-71BB8E71E835}"/>
    <cellStyle name="Moneda 3 5 9 2 4" xfId="4187" xr:uid="{00000000-0005-0000-0000-0000C3490000}"/>
    <cellStyle name="Moneda 3 5 9 2 4 2" xfId="6376" xr:uid="{00000000-0005-0000-0000-0000C4490000}"/>
    <cellStyle name="Moneda 3 5 9 2 4 2 2" xfId="10753" xr:uid="{00000000-0005-0000-0000-0000C5490000}"/>
    <cellStyle name="Moneda 3 5 9 2 4 2 2 2" xfId="19506" xr:uid="{00000000-0005-0000-0000-0000C6490000}"/>
    <cellStyle name="Moneda 3 5 9 2 4 2 2 2 2" xfId="37011" xr:uid="{4AD33D7C-6D1E-41B3-8F5D-E5289CAA2334}"/>
    <cellStyle name="Moneda 3 5 9 2 4 2 2 3" xfId="28259" xr:uid="{3299312F-246B-43FC-BA9E-1626D2154029}"/>
    <cellStyle name="Moneda 3 5 9 2 4 2 3" xfId="15130" xr:uid="{00000000-0005-0000-0000-0000C7490000}"/>
    <cellStyle name="Moneda 3 5 9 2 4 2 3 2" xfId="32635" xr:uid="{34595BFA-E5F6-4357-933A-EA226848B8DA}"/>
    <cellStyle name="Moneda 3 5 9 2 4 2 4" xfId="23883" xr:uid="{694ACE79-40E0-4BF1-9890-71CCD424F93F}"/>
    <cellStyle name="Moneda 3 5 9 2 4 3" xfId="8565" xr:uid="{00000000-0005-0000-0000-0000C8490000}"/>
    <cellStyle name="Moneda 3 5 9 2 4 3 2" xfId="17318" xr:uid="{00000000-0005-0000-0000-0000C9490000}"/>
    <cellStyle name="Moneda 3 5 9 2 4 3 2 2" xfId="34823" xr:uid="{46477A76-C022-4995-ABE9-E991646DDB61}"/>
    <cellStyle name="Moneda 3 5 9 2 4 3 3" xfId="26071" xr:uid="{103A31D8-E4BF-469C-A1AA-9FC8E69805DD}"/>
    <cellStyle name="Moneda 3 5 9 2 4 4" xfId="12942" xr:uid="{00000000-0005-0000-0000-0000CA490000}"/>
    <cellStyle name="Moneda 3 5 9 2 4 4 2" xfId="30447" xr:uid="{B2ECA901-BED7-448F-8E2E-D6928460BDAC}"/>
    <cellStyle name="Moneda 3 5 9 2 4 5" xfId="21695" xr:uid="{AAD062CE-651D-497D-94D8-796B43E44415}"/>
    <cellStyle name="Moneda 3 5 9 2 5" xfId="5282" xr:uid="{00000000-0005-0000-0000-0000CB490000}"/>
    <cellStyle name="Moneda 3 5 9 2 5 2" xfId="9659" xr:uid="{00000000-0005-0000-0000-0000CC490000}"/>
    <cellStyle name="Moneda 3 5 9 2 5 2 2" xfId="18412" xr:uid="{00000000-0005-0000-0000-0000CD490000}"/>
    <cellStyle name="Moneda 3 5 9 2 5 2 2 2" xfId="35917" xr:uid="{587EE082-6AAF-4265-9C43-2A8D2DC9E08D}"/>
    <cellStyle name="Moneda 3 5 9 2 5 2 3" xfId="27165" xr:uid="{923C51D6-81D5-4B97-8391-C6FEB6E084B4}"/>
    <cellStyle name="Moneda 3 5 9 2 5 3" xfId="14036" xr:uid="{00000000-0005-0000-0000-0000CE490000}"/>
    <cellStyle name="Moneda 3 5 9 2 5 3 2" xfId="31541" xr:uid="{2B3E61B0-4BCA-4AE7-BD2A-77AC4AFF2FDB}"/>
    <cellStyle name="Moneda 3 5 9 2 5 4" xfId="22789" xr:uid="{49FF8527-DD2B-46A8-8CED-6A42F63CCBDB}"/>
    <cellStyle name="Moneda 3 5 9 2 6" xfId="7471" xr:uid="{00000000-0005-0000-0000-0000CF490000}"/>
    <cellStyle name="Moneda 3 5 9 2 6 2" xfId="16224" xr:uid="{00000000-0005-0000-0000-0000D0490000}"/>
    <cellStyle name="Moneda 3 5 9 2 6 2 2" xfId="33729" xr:uid="{06644209-F2DF-4A16-95EC-29D0906C53F8}"/>
    <cellStyle name="Moneda 3 5 9 2 6 3" xfId="24977" xr:uid="{B70C2900-0C79-4068-8557-5B6B267D1B70}"/>
    <cellStyle name="Moneda 3 5 9 2 7" xfId="11848" xr:uid="{00000000-0005-0000-0000-0000D1490000}"/>
    <cellStyle name="Moneda 3 5 9 2 7 2" xfId="29353" xr:uid="{2D8700BE-3F9D-4B7D-BA89-0C4AE489B960}"/>
    <cellStyle name="Moneda 3 5 9 2 8" xfId="20601" xr:uid="{37596114-4B53-4BE8-9C9E-494490231401}"/>
    <cellStyle name="Moneda 3 5 9 3" xfId="3248" xr:uid="{00000000-0005-0000-0000-0000D2490000}"/>
    <cellStyle name="Moneda 3 5 9 3 2" xfId="3801" xr:uid="{00000000-0005-0000-0000-0000D3490000}"/>
    <cellStyle name="Moneda 3 5 9 3 2 2" xfId="4897" xr:uid="{00000000-0005-0000-0000-0000D4490000}"/>
    <cellStyle name="Moneda 3 5 9 3 2 2 2" xfId="7086" xr:uid="{00000000-0005-0000-0000-0000D5490000}"/>
    <cellStyle name="Moneda 3 5 9 3 2 2 2 2" xfId="11463" xr:uid="{00000000-0005-0000-0000-0000D6490000}"/>
    <cellStyle name="Moneda 3 5 9 3 2 2 2 2 2" xfId="20216" xr:uid="{00000000-0005-0000-0000-0000D7490000}"/>
    <cellStyle name="Moneda 3 5 9 3 2 2 2 2 2 2" xfId="37721" xr:uid="{BC1E4345-DE2A-4D29-AFC1-7E13ACD848D8}"/>
    <cellStyle name="Moneda 3 5 9 3 2 2 2 2 3" xfId="28969" xr:uid="{BA9F8506-76F6-401B-876F-94F39A64EF2B}"/>
    <cellStyle name="Moneda 3 5 9 3 2 2 2 3" xfId="15840" xr:uid="{00000000-0005-0000-0000-0000D8490000}"/>
    <cellStyle name="Moneda 3 5 9 3 2 2 2 3 2" xfId="33345" xr:uid="{821D4C16-B23F-4D12-A7AE-9675FEE60C65}"/>
    <cellStyle name="Moneda 3 5 9 3 2 2 2 4" xfId="24593" xr:uid="{BDDD6D7C-DEA6-44BA-8C06-6B4370DD8DF9}"/>
    <cellStyle name="Moneda 3 5 9 3 2 2 3" xfId="9275" xr:uid="{00000000-0005-0000-0000-0000D9490000}"/>
    <cellStyle name="Moneda 3 5 9 3 2 2 3 2" xfId="18028" xr:uid="{00000000-0005-0000-0000-0000DA490000}"/>
    <cellStyle name="Moneda 3 5 9 3 2 2 3 2 2" xfId="35533" xr:uid="{9D02C8CC-3CA8-40AE-A0B0-C98991538C33}"/>
    <cellStyle name="Moneda 3 5 9 3 2 2 3 3" xfId="26781" xr:uid="{C2AA23E0-22EF-4E61-95AC-56872421AFD6}"/>
    <cellStyle name="Moneda 3 5 9 3 2 2 4" xfId="13652" xr:uid="{00000000-0005-0000-0000-0000DB490000}"/>
    <cellStyle name="Moneda 3 5 9 3 2 2 4 2" xfId="31157" xr:uid="{04E3BF09-70E0-42E8-8B4F-91C7C2CBECF7}"/>
    <cellStyle name="Moneda 3 5 9 3 2 2 5" xfId="22405" xr:uid="{7162A1C1-D67A-43BE-AD77-B697991ABF4B}"/>
    <cellStyle name="Moneda 3 5 9 3 2 3" xfId="5992" xr:uid="{00000000-0005-0000-0000-0000DC490000}"/>
    <cellStyle name="Moneda 3 5 9 3 2 3 2" xfId="10369" xr:uid="{00000000-0005-0000-0000-0000DD490000}"/>
    <cellStyle name="Moneda 3 5 9 3 2 3 2 2" xfId="19122" xr:uid="{00000000-0005-0000-0000-0000DE490000}"/>
    <cellStyle name="Moneda 3 5 9 3 2 3 2 2 2" xfId="36627" xr:uid="{D6888006-FCD2-4E59-A7DD-27EC09D1A423}"/>
    <cellStyle name="Moneda 3 5 9 3 2 3 2 3" xfId="27875" xr:uid="{77D7D6C4-896E-40F5-89F8-A4DC99CF5E42}"/>
    <cellStyle name="Moneda 3 5 9 3 2 3 3" xfId="14746" xr:uid="{00000000-0005-0000-0000-0000DF490000}"/>
    <cellStyle name="Moneda 3 5 9 3 2 3 3 2" xfId="32251" xr:uid="{99472063-0155-451D-A21A-E75FD4943336}"/>
    <cellStyle name="Moneda 3 5 9 3 2 3 4" xfId="23499" xr:uid="{FC50BAEA-3151-4B78-94FA-5EE5B4DC97DC}"/>
    <cellStyle name="Moneda 3 5 9 3 2 4" xfId="8181" xr:uid="{00000000-0005-0000-0000-0000E0490000}"/>
    <cellStyle name="Moneda 3 5 9 3 2 4 2" xfId="16934" xr:uid="{00000000-0005-0000-0000-0000E1490000}"/>
    <cellStyle name="Moneda 3 5 9 3 2 4 2 2" xfId="34439" xr:uid="{ABBA992A-F09A-47D1-A778-9B43C5688B15}"/>
    <cellStyle name="Moneda 3 5 9 3 2 4 3" xfId="25687" xr:uid="{A86E1493-7FFF-4DAF-A988-A7EBE264D35D}"/>
    <cellStyle name="Moneda 3 5 9 3 2 5" xfId="12558" xr:uid="{00000000-0005-0000-0000-0000E2490000}"/>
    <cellStyle name="Moneda 3 5 9 3 2 5 2" xfId="30063" xr:uid="{D306F9FF-2376-4C9C-9A1C-EB7FDAE6CEB4}"/>
    <cellStyle name="Moneda 3 5 9 3 2 6" xfId="21311" xr:uid="{FCEFB6FF-94CF-4EEC-B285-B8BBCE15BB91}"/>
    <cellStyle name="Moneda 3 5 9 3 3" xfId="4349" xr:uid="{00000000-0005-0000-0000-0000E3490000}"/>
    <cellStyle name="Moneda 3 5 9 3 3 2" xfId="6538" xr:uid="{00000000-0005-0000-0000-0000E4490000}"/>
    <cellStyle name="Moneda 3 5 9 3 3 2 2" xfId="10915" xr:uid="{00000000-0005-0000-0000-0000E5490000}"/>
    <cellStyle name="Moneda 3 5 9 3 3 2 2 2" xfId="19668" xr:uid="{00000000-0005-0000-0000-0000E6490000}"/>
    <cellStyle name="Moneda 3 5 9 3 3 2 2 2 2" xfId="37173" xr:uid="{2C341DB1-13D4-4853-8E47-533CE2DD0B78}"/>
    <cellStyle name="Moneda 3 5 9 3 3 2 2 3" xfId="28421" xr:uid="{1E1F7EAF-1A31-451E-A141-B5364CA8C6E0}"/>
    <cellStyle name="Moneda 3 5 9 3 3 2 3" xfId="15292" xr:uid="{00000000-0005-0000-0000-0000E7490000}"/>
    <cellStyle name="Moneda 3 5 9 3 3 2 3 2" xfId="32797" xr:uid="{FE10D496-B279-47B0-ADCF-C1882109E4FE}"/>
    <cellStyle name="Moneda 3 5 9 3 3 2 4" xfId="24045" xr:uid="{D5B24646-6B4A-44A5-9A4C-3A9DF3A56A78}"/>
    <cellStyle name="Moneda 3 5 9 3 3 3" xfId="8727" xr:uid="{00000000-0005-0000-0000-0000E8490000}"/>
    <cellStyle name="Moneda 3 5 9 3 3 3 2" xfId="17480" xr:uid="{00000000-0005-0000-0000-0000E9490000}"/>
    <cellStyle name="Moneda 3 5 9 3 3 3 2 2" xfId="34985" xr:uid="{0A445D8B-7BDD-4E82-97B5-759C913CFD22}"/>
    <cellStyle name="Moneda 3 5 9 3 3 3 3" xfId="26233" xr:uid="{10905A7F-E21D-4F74-9BCB-D1758C692B8B}"/>
    <cellStyle name="Moneda 3 5 9 3 3 4" xfId="13104" xr:uid="{00000000-0005-0000-0000-0000EA490000}"/>
    <cellStyle name="Moneda 3 5 9 3 3 4 2" xfId="30609" xr:uid="{AB8428A4-A80A-40D4-B05D-22E6C0E5D7C0}"/>
    <cellStyle name="Moneda 3 5 9 3 3 5" xfId="21857" xr:uid="{305E8B26-D336-4EF5-A752-E78D80AF1EC6}"/>
    <cellStyle name="Moneda 3 5 9 3 4" xfId="5444" xr:uid="{00000000-0005-0000-0000-0000EB490000}"/>
    <cellStyle name="Moneda 3 5 9 3 4 2" xfId="9821" xr:uid="{00000000-0005-0000-0000-0000EC490000}"/>
    <cellStyle name="Moneda 3 5 9 3 4 2 2" xfId="18574" xr:uid="{00000000-0005-0000-0000-0000ED490000}"/>
    <cellStyle name="Moneda 3 5 9 3 4 2 2 2" xfId="36079" xr:uid="{EEAD6107-6B22-4711-B6CC-C973AF9231E1}"/>
    <cellStyle name="Moneda 3 5 9 3 4 2 3" xfId="27327" xr:uid="{1F2AB0CC-FB6B-4CC4-B77A-7BBE511F4F30}"/>
    <cellStyle name="Moneda 3 5 9 3 4 3" xfId="14198" xr:uid="{00000000-0005-0000-0000-0000EE490000}"/>
    <cellStyle name="Moneda 3 5 9 3 4 3 2" xfId="31703" xr:uid="{47772EF2-FEFD-4BE1-97E7-EA718C17924E}"/>
    <cellStyle name="Moneda 3 5 9 3 4 4" xfId="22951" xr:uid="{AB0123A8-A0B3-4615-A129-1C7C21ABCEDD}"/>
    <cellStyle name="Moneda 3 5 9 3 5" xfId="7633" xr:uid="{00000000-0005-0000-0000-0000EF490000}"/>
    <cellStyle name="Moneda 3 5 9 3 5 2" xfId="16386" xr:uid="{00000000-0005-0000-0000-0000F0490000}"/>
    <cellStyle name="Moneda 3 5 9 3 5 2 2" xfId="33891" xr:uid="{31EC686F-760E-4E2F-BC8D-A48B87275B63}"/>
    <cellStyle name="Moneda 3 5 9 3 5 3" xfId="25139" xr:uid="{8EBC466B-6302-473A-B280-D334232A9373}"/>
    <cellStyle name="Moneda 3 5 9 3 6" xfId="12010" xr:uid="{00000000-0005-0000-0000-0000F1490000}"/>
    <cellStyle name="Moneda 3 5 9 3 6 2" xfId="29515" xr:uid="{966E367F-A0B3-4E38-A455-314B53E39947}"/>
    <cellStyle name="Moneda 3 5 9 3 7" xfId="20763" xr:uid="{888EDF12-C393-4610-93D8-7DF7A1EE3F9B}"/>
    <cellStyle name="Moneda 3 5 9 4" xfId="3527" xr:uid="{00000000-0005-0000-0000-0000F2490000}"/>
    <cellStyle name="Moneda 3 5 9 4 2" xfId="4623" xr:uid="{00000000-0005-0000-0000-0000F3490000}"/>
    <cellStyle name="Moneda 3 5 9 4 2 2" xfId="6812" xr:uid="{00000000-0005-0000-0000-0000F4490000}"/>
    <cellStyle name="Moneda 3 5 9 4 2 2 2" xfId="11189" xr:uid="{00000000-0005-0000-0000-0000F5490000}"/>
    <cellStyle name="Moneda 3 5 9 4 2 2 2 2" xfId="19942" xr:uid="{00000000-0005-0000-0000-0000F6490000}"/>
    <cellStyle name="Moneda 3 5 9 4 2 2 2 2 2" xfId="37447" xr:uid="{BA4030DB-9312-4E6D-9915-29926EE84091}"/>
    <cellStyle name="Moneda 3 5 9 4 2 2 2 3" xfId="28695" xr:uid="{DC90D42C-85F7-42AA-BEBE-722E48880EE6}"/>
    <cellStyle name="Moneda 3 5 9 4 2 2 3" xfId="15566" xr:uid="{00000000-0005-0000-0000-0000F7490000}"/>
    <cellStyle name="Moneda 3 5 9 4 2 2 3 2" xfId="33071" xr:uid="{E74777BC-2367-4907-B4AD-683F767A3DF8}"/>
    <cellStyle name="Moneda 3 5 9 4 2 2 4" xfId="24319" xr:uid="{937442E6-C14C-471E-8DC7-B15703A2A10F}"/>
    <cellStyle name="Moneda 3 5 9 4 2 3" xfId="9001" xr:uid="{00000000-0005-0000-0000-0000F8490000}"/>
    <cellStyle name="Moneda 3 5 9 4 2 3 2" xfId="17754" xr:uid="{00000000-0005-0000-0000-0000F9490000}"/>
    <cellStyle name="Moneda 3 5 9 4 2 3 2 2" xfId="35259" xr:uid="{2F60B883-0196-4FD1-836F-F9D6E803FF0B}"/>
    <cellStyle name="Moneda 3 5 9 4 2 3 3" xfId="26507" xr:uid="{FCFC4DEB-88C6-40CC-911A-E91978190CA6}"/>
    <cellStyle name="Moneda 3 5 9 4 2 4" xfId="13378" xr:uid="{00000000-0005-0000-0000-0000FA490000}"/>
    <cellStyle name="Moneda 3 5 9 4 2 4 2" xfId="30883" xr:uid="{CF391E8A-3B5B-428B-83C8-5BEC117AD427}"/>
    <cellStyle name="Moneda 3 5 9 4 2 5" xfId="22131" xr:uid="{160E1357-5918-486C-AAB3-50139B105632}"/>
    <cellStyle name="Moneda 3 5 9 4 3" xfId="5718" xr:uid="{00000000-0005-0000-0000-0000FB490000}"/>
    <cellStyle name="Moneda 3 5 9 4 3 2" xfId="10095" xr:uid="{00000000-0005-0000-0000-0000FC490000}"/>
    <cellStyle name="Moneda 3 5 9 4 3 2 2" xfId="18848" xr:uid="{00000000-0005-0000-0000-0000FD490000}"/>
    <cellStyle name="Moneda 3 5 9 4 3 2 2 2" xfId="36353" xr:uid="{BA73F100-8BCD-4D04-9CEB-55EC860675F9}"/>
    <cellStyle name="Moneda 3 5 9 4 3 2 3" xfId="27601" xr:uid="{217E9A24-B7D6-42D8-8377-831335476895}"/>
    <cellStyle name="Moneda 3 5 9 4 3 3" xfId="14472" xr:uid="{00000000-0005-0000-0000-0000FE490000}"/>
    <cellStyle name="Moneda 3 5 9 4 3 3 2" xfId="31977" xr:uid="{E421C74E-E256-49AA-862B-97ABDFE1F681}"/>
    <cellStyle name="Moneda 3 5 9 4 3 4" xfId="23225" xr:uid="{B05C6BFB-E793-4D87-9162-0336E56277B0}"/>
    <cellStyle name="Moneda 3 5 9 4 4" xfId="7907" xr:uid="{00000000-0005-0000-0000-0000FF490000}"/>
    <cellStyle name="Moneda 3 5 9 4 4 2" xfId="16660" xr:uid="{00000000-0005-0000-0000-0000004A0000}"/>
    <cellStyle name="Moneda 3 5 9 4 4 2 2" xfId="34165" xr:uid="{F2BBA414-7651-411A-B44D-B3199D8F9FEB}"/>
    <cellStyle name="Moneda 3 5 9 4 4 3" xfId="25413" xr:uid="{0A76A7BD-BF56-48E9-B8C4-1ADF96CFEB88}"/>
    <cellStyle name="Moneda 3 5 9 4 5" xfId="12284" xr:uid="{00000000-0005-0000-0000-0000014A0000}"/>
    <cellStyle name="Moneda 3 5 9 4 5 2" xfId="29789" xr:uid="{EF7DC24D-3878-4CCC-8DAC-F0AE99D94B30}"/>
    <cellStyle name="Moneda 3 5 9 4 6" xfId="21037" xr:uid="{0CA388A1-1083-44EE-8BA1-EFDF5B4B1B3A}"/>
    <cellStyle name="Moneda 3 5 9 5" xfId="4075" xr:uid="{00000000-0005-0000-0000-0000024A0000}"/>
    <cellStyle name="Moneda 3 5 9 5 2" xfId="6264" xr:uid="{00000000-0005-0000-0000-0000034A0000}"/>
    <cellStyle name="Moneda 3 5 9 5 2 2" xfId="10641" xr:uid="{00000000-0005-0000-0000-0000044A0000}"/>
    <cellStyle name="Moneda 3 5 9 5 2 2 2" xfId="19394" xr:uid="{00000000-0005-0000-0000-0000054A0000}"/>
    <cellStyle name="Moneda 3 5 9 5 2 2 2 2" xfId="36899" xr:uid="{38E5B9E7-7976-41D2-B6C9-9AFF77EAD053}"/>
    <cellStyle name="Moneda 3 5 9 5 2 2 3" xfId="28147" xr:uid="{5C278674-E348-40CC-ADFB-43D3B86A8190}"/>
    <cellStyle name="Moneda 3 5 9 5 2 3" xfId="15018" xr:uid="{00000000-0005-0000-0000-0000064A0000}"/>
    <cellStyle name="Moneda 3 5 9 5 2 3 2" xfId="32523" xr:uid="{FCF2F24A-3B90-4BEE-B745-368D9FE6CA87}"/>
    <cellStyle name="Moneda 3 5 9 5 2 4" xfId="23771" xr:uid="{5CA46AB0-6D87-4858-B148-B106AD009070}"/>
    <cellStyle name="Moneda 3 5 9 5 3" xfId="8453" xr:uid="{00000000-0005-0000-0000-0000074A0000}"/>
    <cellStyle name="Moneda 3 5 9 5 3 2" xfId="17206" xr:uid="{00000000-0005-0000-0000-0000084A0000}"/>
    <cellStyle name="Moneda 3 5 9 5 3 2 2" xfId="34711" xr:uid="{0E31A280-801B-4590-815F-768966DC9596}"/>
    <cellStyle name="Moneda 3 5 9 5 3 3" xfId="25959" xr:uid="{21B9FEA0-2F84-4650-8DCF-684819D158DB}"/>
    <cellStyle name="Moneda 3 5 9 5 4" xfId="12830" xr:uid="{00000000-0005-0000-0000-0000094A0000}"/>
    <cellStyle name="Moneda 3 5 9 5 4 2" xfId="30335" xr:uid="{AA26265E-307F-4A54-A9B2-FCE6DEAE5073}"/>
    <cellStyle name="Moneda 3 5 9 5 5" xfId="21583" xr:uid="{7B842A86-4214-4E76-946E-288FB8365E40}"/>
    <cellStyle name="Moneda 3 5 9 6" xfId="5170" xr:uid="{00000000-0005-0000-0000-00000A4A0000}"/>
    <cellStyle name="Moneda 3 5 9 6 2" xfId="9547" xr:uid="{00000000-0005-0000-0000-00000B4A0000}"/>
    <cellStyle name="Moneda 3 5 9 6 2 2" xfId="18300" xr:uid="{00000000-0005-0000-0000-00000C4A0000}"/>
    <cellStyle name="Moneda 3 5 9 6 2 2 2" xfId="35805" xr:uid="{8BC4B965-B49B-41E7-8B02-E6EC0E19EDE5}"/>
    <cellStyle name="Moneda 3 5 9 6 2 3" xfId="27053" xr:uid="{D4A7B1D3-2852-42B2-91BA-20C507FA4B91}"/>
    <cellStyle name="Moneda 3 5 9 6 3" xfId="13924" xr:uid="{00000000-0005-0000-0000-00000D4A0000}"/>
    <cellStyle name="Moneda 3 5 9 6 3 2" xfId="31429" xr:uid="{76524C63-AC73-40F8-91D3-8DEF976D1BC6}"/>
    <cellStyle name="Moneda 3 5 9 6 4" xfId="22677" xr:uid="{67F3559A-0E0F-4941-98BE-0EA446FE4A4F}"/>
    <cellStyle name="Moneda 3 5 9 7" xfId="7359" xr:uid="{00000000-0005-0000-0000-00000E4A0000}"/>
    <cellStyle name="Moneda 3 5 9 7 2" xfId="16112" xr:uid="{00000000-0005-0000-0000-00000F4A0000}"/>
    <cellStyle name="Moneda 3 5 9 7 2 2" xfId="33617" xr:uid="{F41FDE33-FB78-4B2F-A896-8002F9536254}"/>
    <cellStyle name="Moneda 3 5 9 7 3" xfId="24865" xr:uid="{C6D22852-AB30-4D47-A576-1FDC3E7C85A4}"/>
    <cellStyle name="Moneda 3 5 9 8" xfId="11736" xr:uid="{00000000-0005-0000-0000-0000104A0000}"/>
    <cellStyle name="Moneda 3 5 9 8 2" xfId="29241" xr:uid="{2F3ED4E1-0ADB-4A9C-931E-BF9B5C7F3418}"/>
    <cellStyle name="Moneda 3 5 9 9" xfId="20489" xr:uid="{C525D426-67C3-4A26-9F85-A7BDE66E8757}"/>
    <cellStyle name="Moneda 3 6" xfId="1835" xr:uid="{00000000-0005-0000-0000-0000114A0000}"/>
    <cellStyle name="Moneda 3 6 2" xfId="1836" xr:uid="{00000000-0005-0000-0000-0000124A0000}"/>
    <cellStyle name="Moneda 3 6 2 2" xfId="1837" xr:uid="{00000000-0005-0000-0000-0000134A0000}"/>
    <cellStyle name="Moneda 3 6 2 2 2" xfId="1838" xr:uid="{00000000-0005-0000-0000-0000144A0000}"/>
    <cellStyle name="Moneda 3 6 2 3" xfId="1839" xr:uid="{00000000-0005-0000-0000-0000154A0000}"/>
    <cellStyle name="Moneda 3 6 3" xfId="1840" xr:uid="{00000000-0005-0000-0000-0000164A0000}"/>
    <cellStyle name="Moneda 3 7" xfId="1841" xr:uid="{00000000-0005-0000-0000-0000174A0000}"/>
    <cellStyle name="Moneda 3 7 2" xfId="1842" xr:uid="{00000000-0005-0000-0000-0000184A0000}"/>
    <cellStyle name="Moneda 3 7 2 2" xfId="1843" xr:uid="{00000000-0005-0000-0000-0000194A0000}"/>
    <cellStyle name="Moneda 3 7 3" xfId="1844" xr:uid="{00000000-0005-0000-0000-00001A4A0000}"/>
    <cellStyle name="Moneda 3 8" xfId="1845" xr:uid="{00000000-0005-0000-0000-00001B4A0000}"/>
    <cellStyle name="Moneda 3 8 2" xfId="1846" xr:uid="{00000000-0005-0000-0000-00001C4A0000}"/>
    <cellStyle name="Moneda 3 8 2 2" xfId="1847" xr:uid="{00000000-0005-0000-0000-00001D4A0000}"/>
    <cellStyle name="Moneda 3 8 2 2 2" xfId="1848" xr:uid="{00000000-0005-0000-0000-00001E4A0000}"/>
    <cellStyle name="Moneda 3 8 2 3" xfId="1849" xr:uid="{00000000-0005-0000-0000-00001F4A0000}"/>
    <cellStyle name="Moneda 3 8 2 3 2" xfId="1850" xr:uid="{00000000-0005-0000-0000-0000204A0000}"/>
    <cellStyle name="Moneda 3 8 2 4" xfId="1851" xr:uid="{00000000-0005-0000-0000-0000214A0000}"/>
    <cellStyle name="Moneda 3 8 2 4 2" xfId="1852" xr:uid="{00000000-0005-0000-0000-0000224A0000}"/>
    <cellStyle name="Moneda 3 8 2 5" xfId="1853" xr:uid="{00000000-0005-0000-0000-0000234A0000}"/>
    <cellStyle name="Moneda 3 8 3" xfId="1854" xr:uid="{00000000-0005-0000-0000-0000244A0000}"/>
    <cellStyle name="Moneda 3 8 3 2" xfId="1855" xr:uid="{00000000-0005-0000-0000-0000254A0000}"/>
    <cellStyle name="Moneda 3 8 4" xfId="1856" xr:uid="{00000000-0005-0000-0000-0000264A0000}"/>
    <cellStyle name="Moneda 3 8 4 2" xfId="1857" xr:uid="{00000000-0005-0000-0000-0000274A0000}"/>
    <cellStyle name="Moneda 3 8 5" xfId="1858" xr:uid="{00000000-0005-0000-0000-0000284A0000}"/>
    <cellStyle name="Moneda 3 8 5 2" xfId="1859" xr:uid="{00000000-0005-0000-0000-0000294A0000}"/>
    <cellStyle name="Moneda 3 8 6" xfId="1860" xr:uid="{00000000-0005-0000-0000-00002A4A0000}"/>
    <cellStyle name="Moneda 3 9" xfId="1861" xr:uid="{00000000-0005-0000-0000-00002B4A0000}"/>
    <cellStyle name="Moneda 3 9 2" xfId="1862" xr:uid="{00000000-0005-0000-0000-00002C4A0000}"/>
    <cellStyle name="Moneda 30" xfId="1863" xr:uid="{00000000-0005-0000-0000-00002D4A0000}"/>
    <cellStyle name="Moneda 30 2" xfId="1864" xr:uid="{00000000-0005-0000-0000-00002E4A0000}"/>
    <cellStyle name="Moneda 30 2 2" xfId="1865" xr:uid="{00000000-0005-0000-0000-00002F4A0000}"/>
    <cellStyle name="Moneda 30 3" xfId="1866" xr:uid="{00000000-0005-0000-0000-0000304A0000}"/>
    <cellStyle name="Moneda 30 3 2" xfId="1867" xr:uid="{00000000-0005-0000-0000-0000314A0000}"/>
    <cellStyle name="Moneda 30 4" xfId="1868" xr:uid="{00000000-0005-0000-0000-0000324A0000}"/>
    <cellStyle name="Moneda 30 4 2" xfId="1869" xr:uid="{00000000-0005-0000-0000-0000334A0000}"/>
    <cellStyle name="Moneda 30 5" xfId="1870" xr:uid="{00000000-0005-0000-0000-0000344A0000}"/>
    <cellStyle name="Moneda 31" xfId="1871" xr:uid="{00000000-0005-0000-0000-0000354A0000}"/>
    <cellStyle name="Moneda 31 2" xfId="1872" xr:uid="{00000000-0005-0000-0000-0000364A0000}"/>
    <cellStyle name="Moneda 32" xfId="1873" xr:uid="{00000000-0005-0000-0000-0000374A0000}"/>
    <cellStyle name="Moneda 32 2" xfId="1874" xr:uid="{00000000-0005-0000-0000-0000384A0000}"/>
    <cellStyle name="Moneda 33" xfId="1875" xr:uid="{00000000-0005-0000-0000-0000394A0000}"/>
    <cellStyle name="Moneda 33 2" xfId="1876" xr:uid="{00000000-0005-0000-0000-00003A4A0000}"/>
    <cellStyle name="Moneda 34" xfId="1877" xr:uid="{00000000-0005-0000-0000-00003B4A0000}"/>
    <cellStyle name="Moneda 34 2" xfId="1878" xr:uid="{00000000-0005-0000-0000-00003C4A0000}"/>
    <cellStyle name="Moneda 35" xfId="1879" xr:uid="{00000000-0005-0000-0000-00003D4A0000}"/>
    <cellStyle name="Moneda 35 2" xfId="1880" xr:uid="{00000000-0005-0000-0000-00003E4A0000}"/>
    <cellStyle name="Moneda 36" xfId="1881" xr:uid="{00000000-0005-0000-0000-00003F4A0000}"/>
    <cellStyle name="Moneda 36 2" xfId="1882" xr:uid="{00000000-0005-0000-0000-0000404A0000}"/>
    <cellStyle name="Moneda 37" xfId="1883" xr:uid="{00000000-0005-0000-0000-0000414A0000}"/>
    <cellStyle name="Moneda 37 2" xfId="1884" xr:uid="{00000000-0005-0000-0000-0000424A0000}"/>
    <cellStyle name="Moneda 38" xfId="1885" xr:uid="{00000000-0005-0000-0000-0000434A0000}"/>
    <cellStyle name="Moneda 38 2" xfId="1886" xr:uid="{00000000-0005-0000-0000-0000444A0000}"/>
    <cellStyle name="Moneda 39" xfId="1887" xr:uid="{00000000-0005-0000-0000-0000454A0000}"/>
    <cellStyle name="Moneda 39 2" xfId="1888" xr:uid="{00000000-0005-0000-0000-0000464A0000}"/>
    <cellStyle name="Moneda 4" xfId="15" xr:uid="{00000000-0005-0000-0000-0000474A0000}"/>
    <cellStyle name="Moneda 4 2" xfId="1889" xr:uid="{00000000-0005-0000-0000-0000484A0000}"/>
    <cellStyle name="Moneda 4 3" xfId="1890" xr:uid="{00000000-0005-0000-0000-0000494A0000}"/>
    <cellStyle name="Moneda 4 4" xfId="1891" xr:uid="{00000000-0005-0000-0000-00004A4A0000}"/>
    <cellStyle name="Moneda 40" xfId="1892" xr:uid="{00000000-0005-0000-0000-00004B4A0000}"/>
    <cellStyle name="Moneda 40 2" xfId="1893" xr:uid="{00000000-0005-0000-0000-00004C4A0000}"/>
    <cellStyle name="Moneda 41" xfId="1894" xr:uid="{00000000-0005-0000-0000-00004D4A0000}"/>
    <cellStyle name="Moneda 41 2" xfId="1895" xr:uid="{00000000-0005-0000-0000-00004E4A0000}"/>
    <cellStyle name="Moneda 42" xfId="1896" xr:uid="{00000000-0005-0000-0000-00004F4A0000}"/>
    <cellStyle name="Moneda 42 2" xfId="1897" xr:uid="{00000000-0005-0000-0000-0000504A0000}"/>
    <cellStyle name="Moneda 43" xfId="1898" xr:uid="{00000000-0005-0000-0000-0000514A0000}"/>
    <cellStyle name="Moneda 43 2" xfId="1899" xr:uid="{00000000-0005-0000-0000-0000524A0000}"/>
    <cellStyle name="Moneda 44" xfId="1900" xr:uid="{00000000-0005-0000-0000-0000534A0000}"/>
    <cellStyle name="Moneda 44 2" xfId="1901" xr:uid="{00000000-0005-0000-0000-0000544A0000}"/>
    <cellStyle name="Moneda 45" xfId="1902" xr:uid="{00000000-0005-0000-0000-0000554A0000}"/>
    <cellStyle name="Moneda 45 2" xfId="1903" xr:uid="{00000000-0005-0000-0000-0000564A0000}"/>
    <cellStyle name="Moneda 46" xfId="1904" xr:uid="{00000000-0005-0000-0000-0000574A0000}"/>
    <cellStyle name="Moneda 46 2" xfId="1905" xr:uid="{00000000-0005-0000-0000-0000584A0000}"/>
    <cellStyle name="Moneda 47" xfId="1906" xr:uid="{00000000-0005-0000-0000-0000594A0000}"/>
    <cellStyle name="Moneda 47 2" xfId="1907" xr:uid="{00000000-0005-0000-0000-00005A4A0000}"/>
    <cellStyle name="Moneda 48" xfId="1908" xr:uid="{00000000-0005-0000-0000-00005B4A0000}"/>
    <cellStyle name="Moneda 48 2" xfId="1909" xr:uid="{00000000-0005-0000-0000-00005C4A0000}"/>
    <cellStyle name="Moneda 49" xfId="1910" xr:uid="{00000000-0005-0000-0000-00005D4A0000}"/>
    <cellStyle name="Moneda 5" xfId="1911" xr:uid="{00000000-0005-0000-0000-00005E4A0000}"/>
    <cellStyle name="Moneda 5 2" xfId="1912" xr:uid="{00000000-0005-0000-0000-00005F4A0000}"/>
    <cellStyle name="Moneda 5 3" xfId="1913" xr:uid="{00000000-0005-0000-0000-0000604A0000}"/>
    <cellStyle name="Moneda 5 4" xfId="1914" xr:uid="{00000000-0005-0000-0000-0000614A0000}"/>
    <cellStyle name="Moneda 5 5" xfId="1915" xr:uid="{00000000-0005-0000-0000-0000624A0000}"/>
    <cellStyle name="Moneda 50" xfId="1916" xr:uid="{00000000-0005-0000-0000-0000634A0000}"/>
    <cellStyle name="Moneda 51" xfId="1917" xr:uid="{00000000-0005-0000-0000-0000644A0000}"/>
    <cellStyle name="Moneda 52" xfId="1918" xr:uid="{00000000-0005-0000-0000-0000654A0000}"/>
    <cellStyle name="Moneda 53" xfId="2919" xr:uid="{00000000-0005-0000-0000-0000664A0000}"/>
    <cellStyle name="Moneda 54" xfId="3090" xr:uid="{00000000-0005-0000-0000-0000674A0000}"/>
    <cellStyle name="Moneda 54 2" xfId="3366" xr:uid="{00000000-0005-0000-0000-0000684A0000}"/>
    <cellStyle name="Moneda 54 2 2" xfId="3919" xr:uid="{00000000-0005-0000-0000-0000694A0000}"/>
    <cellStyle name="Moneda 54 2 2 2" xfId="5015" xr:uid="{00000000-0005-0000-0000-00006A4A0000}"/>
    <cellStyle name="Moneda 54 2 2 2 2" xfId="7204" xr:uid="{00000000-0005-0000-0000-00006B4A0000}"/>
    <cellStyle name="Moneda 54 2 2 2 2 2" xfId="11581" xr:uid="{00000000-0005-0000-0000-00006C4A0000}"/>
    <cellStyle name="Moneda 54 2 2 2 2 2 2" xfId="20334" xr:uid="{00000000-0005-0000-0000-00006D4A0000}"/>
    <cellStyle name="Moneda 54 2 2 2 2 2 2 2" xfId="37839" xr:uid="{9D114F27-3AB0-4152-B2AE-538FE75D6D10}"/>
    <cellStyle name="Moneda 54 2 2 2 2 2 3" xfId="29087" xr:uid="{92A49297-99EB-418E-AB9B-7B13E2953190}"/>
    <cellStyle name="Moneda 54 2 2 2 2 3" xfId="15958" xr:uid="{00000000-0005-0000-0000-00006E4A0000}"/>
    <cellStyle name="Moneda 54 2 2 2 2 3 2" xfId="33463" xr:uid="{6F488755-CC03-46E0-80D2-32F9E209BE3A}"/>
    <cellStyle name="Moneda 54 2 2 2 2 4" xfId="24711" xr:uid="{696F149D-4C63-4A1A-91EC-71AE01C8D1FD}"/>
    <cellStyle name="Moneda 54 2 2 2 3" xfId="9393" xr:uid="{00000000-0005-0000-0000-00006F4A0000}"/>
    <cellStyle name="Moneda 54 2 2 2 3 2" xfId="18146" xr:uid="{00000000-0005-0000-0000-0000704A0000}"/>
    <cellStyle name="Moneda 54 2 2 2 3 2 2" xfId="35651" xr:uid="{8C3516A6-8A42-4317-981A-7E75CFF51AE5}"/>
    <cellStyle name="Moneda 54 2 2 2 3 3" xfId="26899" xr:uid="{27D524ED-8D08-4230-9039-A8B5BAF5E294}"/>
    <cellStyle name="Moneda 54 2 2 2 4" xfId="13770" xr:uid="{00000000-0005-0000-0000-0000714A0000}"/>
    <cellStyle name="Moneda 54 2 2 2 4 2" xfId="31275" xr:uid="{3C7B6F07-845B-4E6A-9F5C-B33D757C9973}"/>
    <cellStyle name="Moneda 54 2 2 2 5" xfId="22523" xr:uid="{74FCCB66-3BA6-46B8-BA3B-8DCB83BD6205}"/>
    <cellStyle name="Moneda 54 2 2 3" xfId="6110" xr:uid="{00000000-0005-0000-0000-0000724A0000}"/>
    <cellStyle name="Moneda 54 2 2 3 2" xfId="10487" xr:uid="{00000000-0005-0000-0000-0000734A0000}"/>
    <cellStyle name="Moneda 54 2 2 3 2 2" xfId="19240" xr:uid="{00000000-0005-0000-0000-0000744A0000}"/>
    <cellStyle name="Moneda 54 2 2 3 2 2 2" xfId="36745" xr:uid="{EA12F94F-C423-4C18-93E9-1A8A36DCB171}"/>
    <cellStyle name="Moneda 54 2 2 3 2 3" xfId="27993" xr:uid="{BECAC3B3-61A5-43D4-87B9-FF1ECD5A3AD3}"/>
    <cellStyle name="Moneda 54 2 2 3 3" xfId="14864" xr:uid="{00000000-0005-0000-0000-0000754A0000}"/>
    <cellStyle name="Moneda 54 2 2 3 3 2" xfId="32369" xr:uid="{CAE6275A-62AE-4274-B95D-EB345FFD2954}"/>
    <cellStyle name="Moneda 54 2 2 3 4" xfId="23617" xr:uid="{18FA28B4-422D-4CE6-B8DB-6D713619876A}"/>
    <cellStyle name="Moneda 54 2 2 4" xfId="8299" xr:uid="{00000000-0005-0000-0000-0000764A0000}"/>
    <cellStyle name="Moneda 54 2 2 4 2" xfId="17052" xr:uid="{00000000-0005-0000-0000-0000774A0000}"/>
    <cellStyle name="Moneda 54 2 2 4 2 2" xfId="34557" xr:uid="{34598788-D308-43F8-BBFF-7FECCC2FE7B2}"/>
    <cellStyle name="Moneda 54 2 2 4 3" xfId="25805" xr:uid="{7D430C5E-0F13-4676-8596-F591D507B9E6}"/>
    <cellStyle name="Moneda 54 2 2 5" xfId="12676" xr:uid="{00000000-0005-0000-0000-0000784A0000}"/>
    <cellStyle name="Moneda 54 2 2 5 2" xfId="30181" xr:uid="{F7CBB333-6578-4DAD-A3CB-50BEF7AB0EDB}"/>
    <cellStyle name="Moneda 54 2 2 6" xfId="21429" xr:uid="{5CA3DCBB-26A5-44B4-AA53-327A13B789AF}"/>
    <cellStyle name="Moneda 54 2 3" xfId="4467" xr:uid="{00000000-0005-0000-0000-0000794A0000}"/>
    <cellStyle name="Moneda 54 2 3 2" xfId="6656" xr:uid="{00000000-0005-0000-0000-00007A4A0000}"/>
    <cellStyle name="Moneda 54 2 3 2 2" xfId="11033" xr:uid="{00000000-0005-0000-0000-00007B4A0000}"/>
    <cellStyle name="Moneda 54 2 3 2 2 2" xfId="19786" xr:uid="{00000000-0005-0000-0000-00007C4A0000}"/>
    <cellStyle name="Moneda 54 2 3 2 2 2 2" xfId="37291" xr:uid="{7C38DC09-8940-46F0-ACC3-5C3B16CC3310}"/>
    <cellStyle name="Moneda 54 2 3 2 2 3" xfId="28539" xr:uid="{0FA23C92-D4F1-49DE-999B-76C87534003C}"/>
    <cellStyle name="Moneda 54 2 3 2 3" xfId="15410" xr:uid="{00000000-0005-0000-0000-00007D4A0000}"/>
    <cellStyle name="Moneda 54 2 3 2 3 2" xfId="32915" xr:uid="{AFC292B1-9194-4D6D-A975-E3DB3F39C1EB}"/>
    <cellStyle name="Moneda 54 2 3 2 4" xfId="24163" xr:uid="{5508FE80-3522-433F-A270-CBFF5A5FC996}"/>
    <cellStyle name="Moneda 54 2 3 3" xfId="8845" xr:uid="{00000000-0005-0000-0000-00007E4A0000}"/>
    <cellStyle name="Moneda 54 2 3 3 2" xfId="17598" xr:uid="{00000000-0005-0000-0000-00007F4A0000}"/>
    <cellStyle name="Moneda 54 2 3 3 2 2" xfId="35103" xr:uid="{9544AB22-1DE1-4BC4-ADD0-104C6D482DED}"/>
    <cellStyle name="Moneda 54 2 3 3 3" xfId="26351" xr:uid="{19704719-FE59-4C90-8350-036E5C149BCA}"/>
    <cellStyle name="Moneda 54 2 3 4" xfId="13222" xr:uid="{00000000-0005-0000-0000-0000804A0000}"/>
    <cellStyle name="Moneda 54 2 3 4 2" xfId="30727" xr:uid="{1EF9C119-C765-425D-BC57-E8755E7D3981}"/>
    <cellStyle name="Moneda 54 2 3 5" xfId="21975" xr:uid="{C8B850B1-A022-4D24-AD93-0B8A84F7A727}"/>
    <cellStyle name="Moneda 54 2 4" xfId="5562" xr:uid="{00000000-0005-0000-0000-0000814A0000}"/>
    <cellStyle name="Moneda 54 2 4 2" xfId="9939" xr:uid="{00000000-0005-0000-0000-0000824A0000}"/>
    <cellStyle name="Moneda 54 2 4 2 2" xfId="18692" xr:uid="{00000000-0005-0000-0000-0000834A0000}"/>
    <cellStyle name="Moneda 54 2 4 2 2 2" xfId="36197" xr:uid="{D01178A8-7006-4E06-A139-DAB22CB24A6C}"/>
    <cellStyle name="Moneda 54 2 4 2 3" xfId="27445" xr:uid="{7C33A1F4-751A-4029-94EB-7935CA1E606C}"/>
    <cellStyle name="Moneda 54 2 4 3" xfId="14316" xr:uid="{00000000-0005-0000-0000-0000844A0000}"/>
    <cellStyle name="Moneda 54 2 4 3 2" xfId="31821" xr:uid="{C2D3488C-1D82-4F2D-B768-66DA45ED78EC}"/>
    <cellStyle name="Moneda 54 2 4 4" xfId="23069" xr:uid="{70BF327E-6DA8-4FEA-A4C4-B098BDF5D91B}"/>
    <cellStyle name="Moneda 54 2 5" xfId="7751" xr:uid="{00000000-0005-0000-0000-0000854A0000}"/>
    <cellStyle name="Moneda 54 2 5 2" xfId="16504" xr:uid="{00000000-0005-0000-0000-0000864A0000}"/>
    <cellStyle name="Moneda 54 2 5 2 2" xfId="34009" xr:uid="{DFB02467-9958-454A-9C82-0D60D97F3F38}"/>
    <cellStyle name="Moneda 54 2 5 3" xfId="25257" xr:uid="{C549FD2C-CBEE-4ABF-9D5F-18D017468A24}"/>
    <cellStyle name="Moneda 54 2 6" xfId="12128" xr:uid="{00000000-0005-0000-0000-0000874A0000}"/>
    <cellStyle name="Moneda 54 2 6 2" xfId="29633" xr:uid="{BBFAAD61-D778-4CC5-867F-2EF856514FFF}"/>
    <cellStyle name="Moneda 54 2 7" xfId="20881" xr:uid="{28AD4292-1DE7-413A-9285-2FBBC6F5C7F7}"/>
    <cellStyle name="Moneda 54 3" xfId="3645" xr:uid="{00000000-0005-0000-0000-0000884A0000}"/>
    <cellStyle name="Moneda 54 3 2" xfId="4741" xr:uid="{00000000-0005-0000-0000-0000894A0000}"/>
    <cellStyle name="Moneda 54 3 2 2" xfId="6930" xr:uid="{00000000-0005-0000-0000-00008A4A0000}"/>
    <cellStyle name="Moneda 54 3 2 2 2" xfId="11307" xr:uid="{00000000-0005-0000-0000-00008B4A0000}"/>
    <cellStyle name="Moneda 54 3 2 2 2 2" xfId="20060" xr:uid="{00000000-0005-0000-0000-00008C4A0000}"/>
    <cellStyle name="Moneda 54 3 2 2 2 2 2" xfId="37565" xr:uid="{3980182B-902B-42BF-B002-F58AF80E15F7}"/>
    <cellStyle name="Moneda 54 3 2 2 2 3" xfId="28813" xr:uid="{50580691-EF4D-4B7C-8F34-12D0CD6F99F9}"/>
    <cellStyle name="Moneda 54 3 2 2 3" xfId="15684" xr:uid="{00000000-0005-0000-0000-00008D4A0000}"/>
    <cellStyle name="Moneda 54 3 2 2 3 2" xfId="33189" xr:uid="{5A17B49F-7851-4879-90EF-099057BF393D}"/>
    <cellStyle name="Moneda 54 3 2 2 4" xfId="24437" xr:uid="{A1D15DCD-D193-4F93-84BA-50DA8554A370}"/>
    <cellStyle name="Moneda 54 3 2 3" xfId="9119" xr:uid="{00000000-0005-0000-0000-00008E4A0000}"/>
    <cellStyle name="Moneda 54 3 2 3 2" xfId="17872" xr:uid="{00000000-0005-0000-0000-00008F4A0000}"/>
    <cellStyle name="Moneda 54 3 2 3 2 2" xfId="35377" xr:uid="{DE17102D-B814-44AA-B89A-50E71ED5AB06}"/>
    <cellStyle name="Moneda 54 3 2 3 3" xfId="26625" xr:uid="{2E30B26E-ADA9-4A64-80D9-B22F2FD1C650}"/>
    <cellStyle name="Moneda 54 3 2 4" xfId="13496" xr:uid="{00000000-0005-0000-0000-0000904A0000}"/>
    <cellStyle name="Moneda 54 3 2 4 2" xfId="31001" xr:uid="{0E54A162-9657-41EA-AB9E-D86E36A26841}"/>
    <cellStyle name="Moneda 54 3 2 5" xfId="22249" xr:uid="{D8BD898B-2780-4F7E-A3B5-5A0A6A762C56}"/>
    <cellStyle name="Moneda 54 3 3" xfId="5836" xr:uid="{00000000-0005-0000-0000-0000914A0000}"/>
    <cellStyle name="Moneda 54 3 3 2" xfId="10213" xr:uid="{00000000-0005-0000-0000-0000924A0000}"/>
    <cellStyle name="Moneda 54 3 3 2 2" xfId="18966" xr:uid="{00000000-0005-0000-0000-0000934A0000}"/>
    <cellStyle name="Moneda 54 3 3 2 2 2" xfId="36471" xr:uid="{6DDFDA99-ECE2-4D43-85F8-B2F7822841AF}"/>
    <cellStyle name="Moneda 54 3 3 2 3" xfId="27719" xr:uid="{17BBB37C-379F-4372-BD97-F274D512B89E}"/>
    <cellStyle name="Moneda 54 3 3 3" xfId="14590" xr:uid="{00000000-0005-0000-0000-0000944A0000}"/>
    <cellStyle name="Moneda 54 3 3 3 2" xfId="32095" xr:uid="{4B2AF750-06AE-4246-BD79-2324C56B162D}"/>
    <cellStyle name="Moneda 54 3 3 4" xfId="23343" xr:uid="{651F9B0C-2A47-45BA-9544-1818BEB57062}"/>
    <cellStyle name="Moneda 54 3 4" xfId="8025" xr:uid="{00000000-0005-0000-0000-0000954A0000}"/>
    <cellStyle name="Moneda 54 3 4 2" xfId="16778" xr:uid="{00000000-0005-0000-0000-0000964A0000}"/>
    <cellStyle name="Moneda 54 3 4 2 2" xfId="34283" xr:uid="{DCE97D38-5A9A-4818-8EB2-8627768BC2BC}"/>
    <cellStyle name="Moneda 54 3 4 3" xfId="25531" xr:uid="{ED4939CA-889B-461D-BAD5-3D63CC74D135}"/>
    <cellStyle name="Moneda 54 3 5" xfId="12402" xr:uid="{00000000-0005-0000-0000-0000974A0000}"/>
    <cellStyle name="Moneda 54 3 5 2" xfId="29907" xr:uid="{F648A99E-1762-4B7A-B9B2-F6F89A5AE934}"/>
    <cellStyle name="Moneda 54 3 6" xfId="21155" xr:uid="{FD0ACE4A-C130-4601-BA12-965856AB3B17}"/>
    <cellStyle name="Moneda 54 4" xfId="4193" xr:uid="{00000000-0005-0000-0000-0000984A0000}"/>
    <cellStyle name="Moneda 54 4 2" xfId="6382" xr:uid="{00000000-0005-0000-0000-0000994A0000}"/>
    <cellStyle name="Moneda 54 4 2 2" xfId="10759" xr:uid="{00000000-0005-0000-0000-00009A4A0000}"/>
    <cellStyle name="Moneda 54 4 2 2 2" xfId="19512" xr:uid="{00000000-0005-0000-0000-00009B4A0000}"/>
    <cellStyle name="Moneda 54 4 2 2 2 2" xfId="37017" xr:uid="{D776B89A-B44F-4B88-8568-B8C10A0E420D}"/>
    <cellStyle name="Moneda 54 4 2 2 3" xfId="28265" xr:uid="{B59B95A1-5CCD-4D16-A267-E5ED0B2F1D67}"/>
    <cellStyle name="Moneda 54 4 2 3" xfId="15136" xr:uid="{00000000-0005-0000-0000-00009C4A0000}"/>
    <cellStyle name="Moneda 54 4 2 3 2" xfId="32641" xr:uid="{24C856B4-B979-4CD3-AD75-F89D06579209}"/>
    <cellStyle name="Moneda 54 4 2 4" xfId="23889" xr:uid="{40099A75-5B84-4DAC-83F6-16219F561AC3}"/>
    <cellStyle name="Moneda 54 4 3" xfId="8571" xr:uid="{00000000-0005-0000-0000-00009D4A0000}"/>
    <cellStyle name="Moneda 54 4 3 2" xfId="17324" xr:uid="{00000000-0005-0000-0000-00009E4A0000}"/>
    <cellStyle name="Moneda 54 4 3 2 2" xfId="34829" xr:uid="{D0716FA4-07F6-4274-8E87-2AB3DC7A49CB}"/>
    <cellStyle name="Moneda 54 4 3 3" xfId="26077" xr:uid="{1E690A57-2C2C-4BD9-B951-A9D8911215E3}"/>
    <cellStyle name="Moneda 54 4 4" xfId="12948" xr:uid="{00000000-0005-0000-0000-00009F4A0000}"/>
    <cellStyle name="Moneda 54 4 4 2" xfId="30453" xr:uid="{A2737FDB-6244-419E-BC19-C3CCE1D699D4}"/>
    <cellStyle name="Moneda 54 4 5" xfId="21701" xr:uid="{FC61B447-46A9-444E-89D8-B12AB21FEED1}"/>
    <cellStyle name="Moneda 54 5" xfId="5288" xr:uid="{00000000-0005-0000-0000-0000A04A0000}"/>
    <cellStyle name="Moneda 54 5 2" xfId="9665" xr:uid="{00000000-0005-0000-0000-0000A14A0000}"/>
    <cellStyle name="Moneda 54 5 2 2" xfId="18418" xr:uid="{00000000-0005-0000-0000-0000A24A0000}"/>
    <cellStyle name="Moneda 54 5 2 2 2" xfId="35923" xr:uid="{FB2BFDA8-8772-48C3-818D-72AA10782B1D}"/>
    <cellStyle name="Moneda 54 5 2 3" xfId="27171" xr:uid="{08CF1CED-1F2B-4386-8283-D0DC125C8BC0}"/>
    <cellStyle name="Moneda 54 5 3" xfId="14042" xr:uid="{00000000-0005-0000-0000-0000A34A0000}"/>
    <cellStyle name="Moneda 54 5 3 2" xfId="31547" xr:uid="{18D97438-9EF9-4C45-8083-B5AA77AA512A}"/>
    <cellStyle name="Moneda 54 5 4" xfId="22795" xr:uid="{07255EEE-576B-4FA1-8108-D4C14E7AD8D8}"/>
    <cellStyle name="Moneda 54 6" xfId="7477" xr:uid="{00000000-0005-0000-0000-0000A44A0000}"/>
    <cellStyle name="Moneda 54 6 2" xfId="16230" xr:uid="{00000000-0005-0000-0000-0000A54A0000}"/>
    <cellStyle name="Moneda 54 6 2 2" xfId="33735" xr:uid="{9C5D2935-E8ED-49EF-86BD-66C3C945C355}"/>
    <cellStyle name="Moneda 54 6 3" xfId="24983" xr:uid="{862623B5-0F55-41C1-82EF-76FD95C6D66E}"/>
    <cellStyle name="Moneda 54 7" xfId="11854" xr:uid="{00000000-0005-0000-0000-0000A64A0000}"/>
    <cellStyle name="Moneda 54 7 2" xfId="29359" xr:uid="{80F66827-B182-4AB8-B043-C7D9E9A3C363}"/>
    <cellStyle name="Moneda 54 8" xfId="20607" xr:uid="{0DC5A8B4-438E-4EB0-A23C-1F5D6C4FBC79}"/>
    <cellStyle name="Moneda 55" xfId="3092" xr:uid="{00000000-0005-0000-0000-0000A74A0000}"/>
    <cellStyle name="Moneda 55 2" xfId="3368" xr:uid="{00000000-0005-0000-0000-0000A84A0000}"/>
    <cellStyle name="Moneda 55 2 2" xfId="3921" xr:uid="{00000000-0005-0000-0000-0000A94A0000}"/>
    <cellStyle name="Moneda 55 2 2 2" xfId="5017" xr:uid="{00000000-0005-0000-0000-0000AA4A0000}"/>
    <cellStyle name="Moneda 55 2 2 2 2" xfId="7206" xr:uid="{00000000-0005-0000-0000-0000AB4A0000}"/>
    <cellStyle name="Moneda 55 2 2 2 2 2" xfId="11583" xr:uid="{00000000-0005-0000-0000-0000AC4A0000}"/>
    <cellStyle name="Moneda 55 2 2 2 2 2 2" xfId="20336" xr:uid="{00000000-0005-0000-0000-0000AD4A0000}"/>
    <cellStyle name="Moneda 55 2 2 2 2 2 2 2" xfId="37841" xr:uid="{C8C9B691-B04E-4748-9CE7-164ABCA3914B}"/>
    <cellStyle name="Moneda 55 2 2 2 2 2 3" xfId="29089" xr:uid="{F711A761-B793-4394-B836-51D9EC4CA2A5}"/>
    <cellStyle name="Moneda 55 2 2 2 2 3" xfId="15960" xr:uid="{00000000-0005-0000-0000-0000AE4A0000}"/>
    <cellStyle name="Moneda 55 2 2 2 2 3 2" xfId="33465" xr:uid="{B0F78F14-3F8E-4C5C-8FC0-AA4227404801}"/>
    <cellStyle name="Moneda 55 2 2 2 2 4" xfId="24713" xr:uid="{12CDE3DB-710E-471F-9418-263C77C14A9C}"/>
    <cellStyle name="Moneda 55 2 2 2 3" xfId="9395" xr:uid="{00000000-0005-0000-0000-0000AF4A0000}"/>
    <cellStyle name="Moneda 55 2 2 2 3 2" xfId="18148" xr:uid="{00000000-0005-0000-0000-0000B04A0000}"/>
    <cellStyle name="Moneda 55 2 2 2 3 2 2" xfId="35653" xr:uid="{B0EAFB52-EE84-4634-B4A4-3BAEEECEA8CB}"/>
    <cellStyle name="Moneda 55 2 2 2 3 3" xfId="26901" xr:uid="{B3E13B3C-5950-4236-A715-88838400EB2F}"/>
    <cellStyle name="Moneda 55 2 2 2 4" xfId="13772" xr:uid="{00000000-0005-0000-0000-0000B14A0000}"/>
    <cellStyle name="Moneda 55 2 2 2 4 2" xfId="31277" xr:uid="{C2B60238-10D1-47E9-834F-E0AAA83480A5}"/>
    <cellStyle name="Moneda 55 2 2 2 5" xfId="22525" xr:uid="{364D761B-E139-4722-8408-63DCB0ABEEF1}"/>
    <cellStyle name="Moneda 55 2 2 3" xfId="6112" xr:uid="{00000000-0005-0000-0000-0000B24A0000}"/>
    <cellStyle name="Moneda 55 2 2 3 2" xfId="10489" xr:uid="{00000000-0005-0000-0000-0000B34A0000}"/>
    <cellStyle name="Moneda 55 2 2 3 2 2" xfId="19242" xr:uid="{00000000-0005-0000-0000-0000B44A0000}"/>
    <cellStyle name="Moneda 55 2 2 3 2 2 2" xfId="36747" xr:uid="{2E0D1823-E752-4DE5-83EB-DEA66C3B1446}"/>
    <cellStyle name="Moneda 55 2 2 3 2 3" xfId="27995" xr:uid="{0E9B6270-72DA-41EE-8788-DA38AA8253AD}"/>
    <cellStyle name="Moneda 55 2 2 3 3" xfId="14866" xr:uid="{00000000-0005-0000-0000-0000B54A0000}"/>
    <cellStyle name="Moneda 55 2 2 3 3 2" xfId="32371" xr:uid="{EBD8E2D9-7FDE-4063-B0ED-7A4FE6E8E9D7}"/>
    <cellStyle name="Moneda 55 2 2 3 4" xfId="23619" xr:uid="{EB56E4CE-2330-46A2-BAFE-6EC75B827D83}"/>
    <cellStyle name="Moneda 55 2 2 4" xfId="8301" xr:uid="{00000000-0005-0000-0000-0000B64A0000}"/>
    <cellStyle name="Moneda 55 2 2 4 2" xfId="17054" xr:uid="{00000000-0005-0000-0000-0000B74A0000}"/>
    <cellStyle name="Moneda 55 2 2 4 2 2" xfId="34559" xr:uid="{EE0CB4BE-6C19-414C-B290-747DCEFCE01A}"/>
    <cellStyle name="Moneda 55 2 2 4 3" xfId="25807" xr:uid="{5F9A78E3-223F-479C-BEFB-6FF1338F7EFD}"/>
    <cellStyle name="Moneda 55 2 2 5" xfId="12678" xr:uid="{00000000-0005-0000-0000-0000B84A0000}"/>
    <cellStyle name="Moneda 55 2 2 5 2" xfId="30183" xr:uid="{B7ADE081-9D3A-455D-A809-C570A8E35BDA}"/>
    <cellStyle name="Moneda 55 2 2 6" xfId="21431" xr:uid="{5E8708D3-02B5-4D4F-880C-9EF9BBA9503C}"/>
    <cellStyle name="Moneda 55 2 3" xfId="4469" xr:uid="{00000000-0005-0000-0000-0000B94A0000}"/>
    <cellStyle name="Moneda 55 2 3 2" xfId="6658" xr:uid="{00000000-0005-0000-0000-0000BA4A0000}"/>
    <cellStyle name="Moneda 55 2 3 2 2" xfId="11035" xr:uid="{00000000-0005-0000-0000-0000BB4A0000}"/>
    <cellStyle name="Moneda 55 2 3 2 2 2" xfId="19788" xr:uid="{00000000-0005-0000-0000-0000BC4A0000}"/>
    <cellStyle name="Moneda 55 2 3 2 2 2 2" xfId="37293" xr:uid="{CA9A5716-0B20-4F63-BDAA-821932C1BEFE}"/>
    <cellStyle name="Moneda 55 2 3 2 2 3" xfId="28541" xr:uid="{D3B78019-3C04-4694-98ED-C225C62DF59F}"/>
    <cellStyle name="Moneda 55 2 3 2 3" xfId="15412" xr:uid="{00000000-0005-0000-0000-0000BD4A0000}"/>
    <cellStyle name="Moneda 55 2 3 2 3 2" xfId="32917" xr:uid="{4BD75E6E-4543-4A77-8558-F2255B482839}"/>
    <cellStyle name="Moneda 55 2 3 2 4" xfId="24165" xr:uid="{FA1EC343-4C9C-443F-ABFC-E7F9F5480E48}"/>
    <cellStyle name="Moneda 55 2 3 3" xfId="8847" xr:uid="{00000000-0005-0000-0000-0000BE4A0000}"/>
    <cellStyle name="Moneda 55 2 3 3 2" xfId="17600" xr:uid="{00000000-0005-0000-0000-0000BF4A0000}"/>
    <cellStyle name="Moneda 55 2 3 3 2 2" xfId="35105" xr:uid="{083C5599-C6CF-4D35-A243-9C4AA8A7DA0F}"/>
    <cellStyle name="Moneda 55 2 3 3 3" xfId="26353" xr:uid="{50AED959-0233-4FA1-AF34-403F9F9E988B}"/>
    <cellStyle name="Moneda 55 2 3 4" xfId="13224" xr:uid="{00000000-0005-0000-0000-0000C04A0000}"/>
    <cellStyle name="Moneda 55 2 3 4 2" xfId="30729" xr:uid="{FDB5E618-E5B2-4DD3-8100-CA7FC9C3A18C}"/>
    <cellStyle name="Moneda 55 2 3 5" xfId="21977" xr:uid="{30568FD1-D9C5-4B10-A393-1F61B94EE08E}"/>
    <cellStyle name="Moneda 55 2 4" xfId="5564" xr:uid="{00000000-0005-0000-0000-0000C14A0000}"/>
    <cellStyle name="Moneda 55 2 4 2" xfId="9941" xr:uid="{00000000-0005-0000-0000-0000C24A0000}"/>
    <cellStyle name="Moneda 55 2 4 2 2" xfId="18694" xr:uid="{00000000-0005-0000-0000-0000C34A0000}"/>
    <cellStyle name="Moneda 55 2 4 2 2 2" xfId="36199" xr:uid="{AA0137AA-B40A-4D93-B76D-2433642DABC5}"/>
    <cellStyle name="Moneda 55 2 4 2 3" xfId="27447" xr:uid="{9DED3681-9857-4AE4-82AA-2C69AD350918}"/>
    <cellStyle name="Moneda 55 2 4 3" xfId="14318" xr:uid="{00000000-0005-0000-0000-0000C44A0000}"/>
    <cellStyle name="Moneda 55 2 4 3 2" xfId="31823" xr:uid="{F0C0C73B-2840-47B1-A5A5-4F157977B3D9}"/>
    <cellStyle name="Moneda 55 2 4 4" xfId="23071" xr:uid="{0E0CC2A3-8EED-491A-A1B5-A90B0A9AE4FC}"/>
    <cellStyle name="Moneda 55 2 5" xfId="7753" xr:uid="{00000000-0005-0000-0000-0000C54A0000}"/>
    <cellStyle name="Moneda 55 2 5 2" xfId="16506" xr:uid="{00000000-0005-0000-0000-0000C64A0000}"/>
    <cellStyle name="Moneda 55 2 5 2 2" xfId="34011" xr:uid="{DDFEA0FE-C4C8-44F1-AA0B-53439CF8A17D}"/>
    <cellStyle name="Moneda 55 2 5 3" xfId="25259" xr:uid="{87E73FA7-9672-4398-AF5F-0EC3D4FA17A9}"/>
    <cellStyle name="Moneda 55 2 6" xfId="12130" xr:uid="{00000000-0005-0000-0000-0000C74A0000}"/>
    <cellStyle name="Moneda 55 2 6 2" xfId="29635" xr:uid="{73A111D8-C8F9-4F39-9D6B-34DAE9520163}"/>
    <cellStyle name="Moneda 55 2 7" xfId="20883" xr:uid="{033CF7C8-AC15-4BF3-9016-823495684B3D}"/>
    <cellStyle name="Moneda 55 3" xfId="3647" xr:uid="{00000000-0005-0000-0000-0000C84A0000}"/>
    <cellStyle name="Moneda 55 3 2" xfId="4743" xr:uid="{00000000-0005-0000-0000-0000C94A0000}"/>
    <cellStyle name="Moneda 55 3 2 2" xfId="6932" xr:uid="{00000000-0005-0000-0000-0000CA4A0000}"/>
    <cellStyle name="Moneda 55 3 2 2 2" xfId="11309" xr:uid="{00000000-0005-0000-0000-0000CB4A0000}"/>
    <cellStyle name="Moneda 55 3 2 2 2 2" xfId="20062" xr:uid="{00000000-0005-0000-0000-0000CC4A0000}"/>
    <cellStyle name="Moneda 55 3 2 2 2 2 2" xfId="37567" xr:uid="{091B62DC-013C-43D1-86B9-A578933F82E4}"/>
    <cellStyle name="Moneda 55 3 2 2 2 3" xfId="28815" xr:uid="{D359289B-6932-4EA9-BD5D-08A11332D1AB}"/>
    <cellStyle name="Moneda 55 3 2 2 3" xfId="15686" xr:uid="{00000000-0005-0000-0000-0000CD4A0000}"/>
    <cellStyle name="Moneda 55 3 2 2 3 2" xfId="33191" xr:uid="{1A1CBC2A-B8A6-4B2F-85B4-005E70DFE8DB}"/>
    <cellStyle name="Moneda 55 3 2 2 4" xfId="24439" xr:uid="{8C3695B0-339E-4DE7-B983-9E6780781175}"/>
    <cellStyle name="Moneda 55 3 2 3" xfId="9121" xr:uid="{00000000-0005-0000-0000-0000CE4A0000}"/>
    <cellStyle name="Moneda 55 3 2 3 2" xfId="17874" xr:uid="{00000000-0005-0000-0000-0000CF4A0000}"/>
    <cellStyle name="Moneda 55 3 2 3 2 2" xfId="35379" xr:uid="{1F989EC5-F8CC-426B-8FBF-E1721823E2D9}"/>
    <cellStyle name="Moneda 55 3 2 3 3" xfId="26627" xr:uid="{60531779-207F-4BA5-8492-3032F5A495F3}"/>
    <cellStyle name="Moneda 55 3 2 4" xfId="13498" xr:uid="{00000000-0005-0000-0000-0000D04A0000}"/>
    <cellStyle name="Moneda 55 3 2 4 2" xfId="31003" xr:uid="{E2F93320-4480-47A7-8AC9-253738573706}"/>
    <cellStyle name="Moneda 55 3 2 5" xfId="22251" xr:uid="{8DBD3647-ADF1-426E-8418-958EAC538C3E}"/>
    <cellStyle name="Moneda 55 3 3" xfId="5838" xr:uid="{00000000-0005-0000-0000-0000D14A0000}"/>
    <cellStyle name="Moneda 55 3 3 2" xfId="10215" xr:uid="{00000000-0005-0000-0000-0000D24A0000}"/>
    <cellStyle name="Moneda 55 3 3 2 2" xfId="18968" xr:uid="{00000000-0005-0000-0000-0000D34A0000}"/>
    <cellStyle name="Moneda 55 3 3 2 2 2" xfId="36473" xr:uid="{92A6911B-2697-41E9-828E-0AB57393C189}"/>
    <cellStyle name="Moneda 55 3 3 2 3" xfId="27721" xr:uid="{4B3083F7-2924-4994-A0A0-910F29459608}"/>
    <cellStyle name="Moneda 55 3 3 3" xfId="14592" xr:uid="{00000000-0005-0000-0000-0000D44A0000}"/>
    <cellStyle name="Moneda 55 3 3 3 2" xfId="32097" xr:uid="{D71EE3F3-6A6D-42EC-AF1F-5E81650F0E26}"/>
    <cellStyle name="Moneda 55 3 3 4" xfId="23345" xr:uid="{DB251B7F-045C-40AE-A3C3-C35AA9955CAF}"/>
    <cellStyle name="Moneda 55 3 4" xfId="8027" xr:uid="{00000000-0005-0000-0000-0000D54A0000}"/>
    <cellStyle name="Moneda 55 3 4 2" xfId="16780" xr:uid="{00000000-0005-0000-0000-0000D64A0000}"/>
    <cellStyle name="Moneda 55 3 4 2 2" xfId="34285" xr:uid="{527830DF-50CB-49C9-AD17-2E81040003E5}"/>
    <cellStyle name="Moneda 55 3 4 3" xfId="25533" xr:uid="{BD6A419F-20D1-4A3D-ACD6-484016258C8F}"/>
    <cellStyle name="Moneda 55 3 5" xfId="12404" xr:uid="{00000000-0005-0000-0000-0000D74A0000}"/>
    <cellStyle name="Moneda 55 3 5 2" xfId="29909" xr:uid="{B47500BB-3F34-4BD6-B602-00D9A753405E}"/>
    <cellStyle name="Moneda 55 3 6" xfId="21157" xr:uid="{881CB827-20AB-4B12-B703-5823BE71803A}"/>
    <cellStyle name="Moneda 55 4" xfId="4195" xr:uid="{00000000-0005-0000-0000-0000D84A0000}"/>
    <cellStyle name="Moneda 55 4 2" xfId="6384" xr:uid="{00000000-0005-0000-0000-0000D94A0000}"/>
    <cellStyle name="Moneda 55 4 2 2" xfId="10761" xr:uid="{00000000-0005-0000-0000-0000DA4A0000}"/>
    <cellStyle name="Moneda 55 4 2 2 2" xfId="19514" xr:uid="{00000000-0005-0000-0000-0000DB4A0000}"/>
    <cellStyle name="Moneda 55 4 2 2 2 2" xfId="37019" xr:uid="{26D2B978-9B80-4458-8905-18179C2200EB}"/>
    <cellStyle name="Moneda 55 4 2 2 3" xfId="28267" xr:uid="{FCD2D443-DBBC-456B-91C9-9E459B33F9C5}"/>
    <cellStyle name="Moneda 55 4 2 3" xfId="15138" xr:uid="{00000000-0005-0000-0000-0000DC4A0000}"/>
    <cellStyle name="Moneda 55 4 2 3 2" xfId="32643" xr:uid="{B73604B3-3E41-42B8-8FBA-C9673D249D63}"/>
    <cellStyle name="Moneda 55 4 2 4" xfId="23891" xr:uid="{76B6335B-1299-43AC-A3AA-8C65ACA95D82}"/>
    <cellStyle name="Moneda 55 4 3" xfId="8573" xr:uid="{00000000-0005-0000-0000-0000DD4A0000}"/>
    <cellStyle name="Moneda 55 4 3 2" xfId="17326" xr:uid="{00000000-0005-0000-0000-0000DE4A0000}"/>
    <cellStyle name="Moneda 55 4 3 2 2" xfId="34831" xr:uid="{5C9F71A0-54C0-453E-B181-961EFDEC9132}"/>
    <cellStyle name="Moneda 55 4 3 3" xfId="26079" xr:uid="{DA1D53AA-EE56-46A1-ACEB-F9274AAD201B}"/>
    <cellStyle name="Moneda 55 4 4" xfId="12950" xr:uid="{00000000-0005-0000-0000-0000DF4A0000}"/>
    <cellStyle name="Moneda 55 4 4 2" xfId="30455" xr:uid="{55505164-71A7-46A6-A8F9-D865487DD35E}"/>
    <cellStyle name="Moneda 55 4 5" xfId="21703" xr:uid="{6FF26347-B47D-4219-AD12-82A6E8B73BB1}"/>
    <cellStyle name="Moneda 55 5" xfId="5290" xr:uid="{00000000-0005-0000-0000-0000E04A0000}"/>
    <cellStyle name="Moneda 55 5 2" xfId="9667" xr:uid="{00000000-0005-0000-0000-0000E14A0000}"/>
    <cellStyle name="Moneda 55 5 2 2" xfId="18420" xr:uid="{00000000-0005-0000-0000-0000E24A0000}"/>
    <cellStyle name="Moneda 55 5 2 2 2" xfId="35925" xr:uid="{F3E48332-666C-42EB-9C9F-74A22C482633}"/>
    <cellStyle name="Moneda 55 5 2 3" xfId="27173" xr:uid="{BE8CB152-B1F5-40AF-A2BD-1AF324F2C110}"/>
    <cellStyle name="Moneda 55 5 3" xfId="14044" xr:uid="{00000000-0005-0000-0000-0000E34A0000}"/>
    <cellStyle name="Moneda 55 5 3 2" xfId="31549" xr:uid="{E795F4CB-51EB-4B61-BC3A-52F11BD4923A}"/>
    <cellStyle name="Moneda 55 5 4" xfId="22797" xr:uid="{5779B297-A496-4170-B4ED-E5B97AF1614D}"/>
    <cellStyle name="Moneda 55 6" xfId="7479" xr:uid="{00000000-0005-0000-0000-0000E44A0000}"/>
    <cellStyle name="Moneda 55 6 2" xfId="16232" xr:uid="{00000000-0005-0000-0000-0000E54A0000}"/>
    <cellStyle name="Moneda 55 6 2 2" xfId="33737" xr:uid="{482EB662-4F3F-45FD-8D08-6C091EFEEC6A}"/>
    <cellStyle name="Moneda 55 6 3" xfId="24985" xr:uid="{BBBEAA6D-AC76-4131-9D3A-94A8383CD39C}"/>
    <cellStyle name="Moneda 55 7" xfId="11856" xr:uid="{00000000-0005-0000-0000-0000E64A0000}"/>
    <cellStyle name="Moneda 55 7 2" xfId="29361" xr:uid="{4E3FA4BC-93BE-4F86-A69D-E8F6006DBD4A}"/>
    <cellStyle name="Moneda 55 8" xfId="20609" xr:uid="{71CAC548-893B-4055-B058-F61884145248}"/>
    <cellStyle name="Moneda 56" xfId="3093" xr:uid="{00000000-0005-0000-0000-0000E74A0000}"/>
    <cellStyle name="Moneda 56 2" xfId="3369" xr:uid="{00000000-0005-0000-0000-0000E84A0000}"/>
    <cellStyle name="Moneda 56 2 2" xfId="3922" xr:uid="{00000000-0005-0000-0000-0000E94A0000}"/>
    <cellStyle name="Moneda 56 2 2 2" xfId="5018" xr:uid="{00000000-0005-0000-0000-0000EA4A0000}"/>
    <cellStyle name="Moneda 56 2 2 2 2" xfId="7207" xr:uid="{00000000-0005-0000-0000-0000EB4A0000}"/>
    <cellStyle name="Moneda 56 2 2 2 2 2" xfId="11584" xr:uid="{00000000-0005-0000-0000-0000EC4A0000}"/>
    <cellStyle name="Moneda 56 2 2 2 2 2 2" xfId="20337" xr:uid="{00000000-0005-0000-0000-0000ED4A0000}"/>
    <cellStyle name="Moneda 56 2 2 2 2 2 2 2" xfId="37842" xr:uid="{0F401502-842A-45D7-A989-9027B4D03114}"/>
    <cellStyle name="Moneda 56 2 2 2 2 2 3" xfId="29090" xr:uid="{D8694B97-4F46-49DC-B2CE-6A3328FE7798}"/>
    <cellStyle name="Moneda 56 2 2 2 2 3" xfId="15961" xr:uid="{00000000-0005-0000-0000-0000EE4A0000}"/>
    <cellStyle name="Moneda 56 2 2 2 2 3 2" xfId="33466" xr:uid="{F28FFFF5-DB37-44EE-92A0-523E0193A8F2}"/>
    <cellStyle name="Moneda 56 2 2 2 2 4" xfId="24714" xr:uid="{3C3587EC-358A-4B6A-A032-71451B519191}"/>
    <cellStyle name="Moneda 56 2 2 2 3" xfId="9396" xr:uid="{00000000-0005-0000-0000-0000EF4A0000}"/>
    <cellStyle name="Moneda 56 2 2 2 3 2" xfId="18149" xr:uid="{00000000-0005-0000-0000-0000F04A0000}"/>
    <cellStyle name="Moneda 56 2 2 2 3 2 2" xfId="35654" xr:uid="{F1129FE5-3E0F-43B0-A6D8-599310512415}"/>
    <cellStyle name="Moneda 56 2 2 2 3 3" xfId="26902" xr:uid="{A3CA24D2-E5A8-4BCA-BF5D-600EBB5F1AF6}"/>
    <cellStyle name="Moneda 56 2 2 2 4" xfId="13773" xr:uid="{00000000-0005-0000-0000-0000F14A0000}"/>
    <cellStyle name="Moneda 56 2 2 2 4 2" xfId="31278" xr:uid="{8C349E0A-371E-44D5-A2C0-046EB9AC26A7}"/>
    <cellStyle name="Moneda 56 2 2 2 5" xfId="22526" xr:uid="{055C1BEF-1924-4D14-B02C-8E36C53763D3}"/>
    <cellStyle name="Moneda 56 2 2 3" xfId="6113" xr:uid="{00000000-0005-0000-0000-0000F24A0000}"/>
    <cellStyle name="Moneda 56 2 2 3 2" xfId="10490" xr:uid="{00000000-0005-0000-0000-0000F34A0000}"/>
    <cellStyle name="Moneda 56 2 2 3 2 2" xfId="19243" xr:uid="{00000000-0005-0000-0000-0000F44A0000}"/>
    <cellStyle name="Moneda 56 2 2 3 2 2 2" xfId="36748" xr:uid="{744D42FB-FD2D-4559-B99B-D5FBC6527A4E}"/>
    <cellStyle name="Moneda 56 2 2 3 2 3" xfId="27996" xr:uid="{B1E1E938-0D5E-413F-8731-6E1F533966AF}"/>
    <cellStyle name="Moneda 56 2 2 3 3" xfId="14867" xr:uid="{00000000-0005-0000-0000-0000F54A0000}"/>
    <cellStyle name="Moneda 56 2 2 3 3 2" xfId="32372" xr:uid="{4598FBF3-5722-4E04-9627-D4525140D350}"/>
    <cellStyle name="Moneda 56 2 2 3 4" xfId="23620" xr:uid="{C6E5264B-5A71-4215-939A-03E32521B27F}"/>
    <cellStyle name="Moneda 56 2 2 4" xfId="8302" xr:uid="{00000000-0005-0000-0000-0000F64A0000}"/>
    <cellStyle name="Moneda 56 2 2 4 2" xfId="17055" xr:uid="{00000000-0005-0000-0000-0000F74A0000}"/>
    <cellStyle name="Moneda 56 2 2 4 2 2" xfId="34560" xr:uid="{B49CA4CB-3BAA-4865-B2A5-36A78460F1C3}"/>
    <cellStyle name="Moneda 56 2 2 4 3" xfId="25808" xr:uid="{4C067185-B701-4BE7-9016-57E6253EAA97}"/>
    <cellStyle name="Moneda 56 2 2 5" xfId="12679" xr:uid="{00000000-0005-0000-0000-0000F84A0000}"/>
    <cellStyle name="Moneda 56 2 2 5 2" xfId="30184" xr:uid="{1E39F849-566D-4D1E-A43B-403B384BE0E1}"/>
    <cellStyle name="Moneda 56 2 2 6" xfId="21432" xr:uid="{CA5E0B2A-A91D-4888-98AF-1E6DF75275F0}"/>
    <cellStyle name="Moneda 56 2 3" xfId="4470" xr:uid="{00000000-0005-0000-0000-0000F94A0000}"/>
    <cellStyle name="Moneda 56 2 3 2" xfId="6659" xr:uid="{00000000-0005-0000-0000-0000FA4A0000}"/>
    <cellStyle name="Moneda 56 2 3 2 2" xfId="11036" xr:uid="{00000000-0005-0000-0000-0000FB4A0000}"/>
    <cellStyle name="Moneda 56 2 3 2 2 2" xfId="19789" xr:uid="{00000000-0005-0000-0000-0000FC4A0000}"/>
    <cellStyle name="Moneda 56 2 3 2 2 2 2" xfId="37294" xr:uid="{75B3B8FC-49C4-4D95-92D5-F2A49B8DC288}"/>
    <cellStyle name="Moneda 56 2 3 2 2 3" xfId="28542" xr:uid="{D6A6F456-BF68-4DA4-A987-C94BDB950466}"/>
    <cellStyle name="Moneda 56 2 3 2 3" xfId="15413" xr:uid="{00000000-0005-0000-0000-0000FD4A0000}"/>
    <cellStyle name="Moneda 56 2 3 2 3 2" xfId="32918" xr:uid="{AAA12AC1-3558-44A5-B5F3-512A5BA461DA}"/>
    <cellStyle name="Moneda 56 2 3 2 4" xfId="24166" xr:uid="{4F900A07-6A36-4A55-A5C4-B1F81640B4DF}"/>
    <cellStyle name="Moneda 56 2 3 3" xfId="8848" xr:uid="{00000000-0005-0000-0000-0000FE4A0000}"/>
    <cellStyle name="Moneda 56 2 3 3 2" xfId="17601" xr:uid="{00000000-0005-0000-0000-0000FF4A0000}"/>
    <cellStyle name="Moneda 56 2 3 3 2 2" xfId="35106" xr:uid="{3D93F452-2F16-4BCC-A631-0642E8BB6148}"/>
    <cellStyle name="Moneda 56 2 3 3 3" xfId="26354" xr:uid="{09955D0B-6B19-4FBC-9D1D-206B6C2892B5}"/>
    <cellStyle name="Moneda 56 2 3 4" xfId="13225" xr:uid="{00000000-0005-0000-0000-0000004B0000}"/>
    <cellStyle name="Moneda 56 2 3 4 2" xfId="30730" xr:uid="{AC30A319-A590-4D16-99E8-C164DEDA8ED2}"/>
    <cellStyle name="Moneda 56 2 3 5" xfId="21978" xr:uid="{BD1346BC-F9BE-437A-98A0-38B9470DAD50}"/>
    <cellStyle name="Moneda 56 2 4" xfId="5565" xr:uid="{00000000-0005-0000-0000-0000014B0000}"/>
    <cellStyle name="Moneda 56 2 4 2" xfId="9942" xr:uid="{00000000-0005-0000-0000-0000024B0000}"/>
    <cellStyle name="Moneda 56 2 4 2 2" xfId="18695" xr:uid="{00000000-0005-0000-0000-0000034B0000}"/>
    <cellStyle name="Moneda 56 2 4 2 2 2" xfId="36200" xr:uid="{C5CC2498-096D-4CA7-A0E3-587AB6181136}"/>
    <cellStyle name="Moneda 56 2 4 2 3" xfId="27448" xr:uid="{988AC1F5-7573-4B1D-915A-1C70104D4898}"/>
    <cellStyle name="Moneda 56 2 4 3" xfId="14319" xr:uid="{00000000-0005-0000-0000-0000044B0000}"/>
    <cellStyle name="Moneda 56 2 4 3 2" xfId="31824" xr:uid="{DC20AAD6-A0CF-4CCA-A8A9-346B628B137D}"/>
    <cellStyle name="Moneda 56 2 4 4" xfId="23072" xr:uid="{A2C5F5E9-C912-4B1C-9A92-62A55C77C2C5}"/>
    <cellStyle name="Moneda 56 2 5" xfId="7754" xr:uid="{00000000-0005-0000-0000-0000054B0000}"/>
    <cellStyle name="Moneda 56 2 5 2" xfId="16507" xr:uid="{00000000-0005-0000-0000-0000064B0000}"/>
    <cellStyle name="Moneda 56 2 5 2 2" xfId="34012" xr:uid="{6F037364-5C66-4113-879F-FC6BBA33E317}"/>
    <cellStyle name="Moneda 56 2 5 3" xfId="25260" xr:uid="{79F0604D-B250-4017-9302-A5907A62F1D8}"/>
    <cellStyle name="Moneda 56 2 6" xfId="12131" xr:uid="{00000000-0005-0000-0000-0000074B0000}"/>
    <cellStyle name="Moneda 56 2 6 2" xfId="29636" xr:uid="{1B90998E-C987-4F4E-9ABA-B3263DB169AA}"/>
    <cellStyle name="Moneda 56 2 7" xfId="20884" xr:uid="{C5EF4B04-5F59-488F-8C59-102E6CF8654D}"/>
    <cellStyle name="Moneda 56 3" xfId="3648" xr:uid="{00000000-0005-0000-0000-0000084B0000}"/>
    <cellStyle name="Moneda 56 3 2" xfId="4744" xr:uid="{00000000-0005-0000-0000-0000094B0000}"/>
    <cellStyle name="Moneda 56 3 2 2" xfId="6933" xr:uid="{00000000-0005-0000-0000-00000A4B0000}"/>
    <cellStyle name="Moneda 56 3 2 2 2" xfId="11310" xr:uid="{00000000-0005-0000-0000-00000B4B0000}"/>
    <cellStyle name="Moneda 56 3 2 2 2 2" xfId="20063" xr:uid="{00000000-0005-0000-0000-00000C4B0000}"/>
    <cellStyle name="Moneda 56 3 2 2 2 2 2" xfId="37568" xr:uid="{1B42AB29-FAD8-4A55-8529-127C9DCE7774}"/>
    <cellStyle name="Moneda 56 3 2 2 2 3" xfId="28816" xr:uid="{0EAFB6A6-DB26-4266-A8AC-6E36B03B1584}"/>
    <cellStyle name="Moneda 56 3 2 2 3" xfId="15687" xr:uid="{00000000-0005-0000-0000-00000D4B0000}"/>
    <cellStyle name="Moneda 56 3 2 2 3 2" xfId="33192" xr:uid="{7B223EA6-C10B-40DF-9751-F84F6172DA3C}"/>
    <cellStyle name="Moneda 56 3 2 2 4" xfId="24440" xr:uid="{31EBFBEF-C1F1-4CF1-8674-2627ECAD37E8}"/>
    <cellStyle name="Moneda 56 3 2 3" xfId="9122" xr:uid="{00000000-0005-0000-0000-00000E4B0000}"/>
    <cellStyle name="Moneda 56 3 2 3 2" xfId="17875" xr:uid="{00000000-0005-0000-0000-00000F4B0000}"/>
    <cellStyle name="Moneda 56 3 2 3 2 2" xfId="35380" xr:uid="{9D8AFA83-D0C1-4494-8A8A-F955D175E7D9}"/>
    <cellStyle name="Moneda 56 3 2 3 3" xfId="26628" xr:uid="{73E2EFA6-E8E3-4EE8-ABD7-61DC0A4F6CB8}"/>
    <cellStyle name="Moneda 56 3 2 4" xfId="13499" xr:uid="{00000000-0005-0000-0000-0000104B0000}"/>
    <cellStyle name="Moneda 56 3 2 4 2" xfId="31004" xr:uid="{8D8B9129-945E-4B97-A970-AC1EA8B45E23}"/>
    <cellStyle name="Moneda 56 3 2 5" xfId="22252" xr:uid="{D1171C47-B062-4CB2-9CBB-BAA3D7D2EA9A}"/>
    <cellStyle name="Moneda 56 3 3" xfId="5839" xr:uid="{00000000-0005-0000-0000-0000114B0000}"/>
    <cellStyle name="Moneda 56 3 3 2" xfId="10216" xr:uid="{00000000-0005-0000-0000-0000124B0000}"/>
    <cellStyle name="Moneda 56 3 3 2 2" xfId="18969" xr:uid="{00000000-0005-0000-0000-0000134B0000}"/>
    <cellStyle name="Moneda 56 3 3 2 2 2" xfId="36474" xr:uid="{27813B52-90CF-462D-B688-3417F2218942}"/>
    <cellStyle name="Moneda 56 3 3 2 3" xfId="27722" xr:uid="{628C62B0-16D7-4CD6-B78B-A426349A7D0A}"/>
    <cellStyle name="Moneda 56 3 3 3" xfId="14593" xr:uid="{00000000-0005-0000-0000-0000144B0000}"/>
    <cellStyle name="Moneda 56 3 3 3 2" xfId="32098" xr:uid="{DD1DF53D-1C5C-43F0-88CD-E7C303A605B0}"/>
    <cellStyle name="Moneda 56 3 3 4" xfId="23346" xr:uid="{7DC5D81C-A16C-4AE8-86CD-93D9AD9EEBEA}"/>
    <cellStyle name="Moneda 56 3 4" xfId="8028" xr:uid="{00000000-0005-0000-0000-0000154B0000}"/>
    <cellStyle name="Moneda 56 3 4 2" xfId="16781" xr:uid="{00000000-0005-0000-0000-0000164B0000}"/>
    <cellStyle name="Moneda 56 3 4 2 2" xfId="34286" xr:uid="{C80AB62D-D008-4211-B49B-E3215ACB2AEF}"/>
    <cellStyle name="Moneda 56 3 4 3" xfId="25534" xr:uid="{A6A2E736-7516-4FEB-B431-239A6A33A057}"/>
    <cellStyle name="Moneda 56 3 5" xfId="12405" xr:uid="{00000000-0005-0000-0000-0000174B0000}"/>
    <cellStyle name="Moneda 56 3 5 2" xfId="29910" xr:uid="{600DCD5E-59D5-4A7E-85D0-B3170204D49B}"/>
    <cellStyle name="Moneda 56 3 6" xfId="21158" xr:uid="{FC4CE8BA-EFE6-4A10-87DA-6B4F702D059C}"/>
    <cellStyle name="Moneda 56 4" xfId="4196" xr:uid="{00000000-0005-0000-0000-0000184B0000}"/>
    <cellStyle name="Moneda 56 4 2" xfId="6385" xr:uid="{00000000-0005-0000-0000-0000194B0000}"/>
    <cellStyle name="Moneda 56 4 2 2" xfId="10762" xr:uid="{00000000-0005-0000-0000-00001A4B0000}"/>
    <cellStyle name="Moneda 56 4 2 2 2" xfId="19515" xr:uid="{00000000-0005-0000-0000-00001B4B0000}"/>
    <cellStyle name="Moneda 56 4 2 2 2 2" xfId="37020" xr:uid="{51A297A6-0FE5-46FC-9D31-7CAA4E38AB75}"/>
    <cellStyle name="Moneda 56 4 2 2 3" xfId="28268" xr:uid="{ECF3EA7B-2FC5-4879-ADEF-A93AD196C796}"/>
    <cellStyle name="Moneda 56 4 2 3" xfId="15139" xr:uid="{00000000-0005-0000-0000-00001C4B0000}"/>
    <cellStyle name="Moneda 56 4 2 3 2" xfId="32644" xr:uid="{74CDED2D-170C-4A17-AA2C-918D1637D514}"/>
    <cellStyle name="Moneda 56 4 2 4" xfId="23892" xr:uid="{B65BDFDC-A9AD-4180-9FF8-6777890D7C9D}"/>
    <cellStyle name="Moneda 56 4 3" xfId="8574" xr:uid="{00000000-0005-0000-0000-00001D4B0000}"/>
    <cellStyle name="Moneda 56 4 3 2" xfId="17327" xr:uid="{00000000-0005-0000-0000-00001E4B0000}"/>
    <cellStyle name="Moneda 56 4 3 2 2" xfId="34832" xr:uid="{67665EA3-110F-4FAF-840A-F6625A62ED13}"/>
    <cellStyle name="Moneda 56 4 3 3" xfId="26080" xr:uid="{ECA65E35-14A2-4F67-B789-C06E2744FD69}"/>
    <cellStyle name="Moneda 56 4 4" xfId="12951" xr:uid="{00000000-0005-0000-0000-00001F4B0000}"/>
    <cellStyle name="Moneda 56 4 4 2" xfId="30456" xr:uid="{EBDF134F-7ADB-4C28-BCDC-8E0171FF7D88}"/>
    <cellStyle name="Moneda 56 4 5" xfId="21704" xr:uid="{A31BBD31-31AC-4C16-BEEF-1198C84C864C}"/>
    <cellStyle name="Moneda 56 5" xfId="5291" xr:uid="{00000000-0005-0000-0000-0000204B0000}"/>
    <cellStyle name="Moneda 56 5 2" xfId="9668" xr:uid="{00000000-0005-0000-0000-0000214B0000}"/>
    <cellStyle name="Moneda 56 5 2 2" xfId="18421" xr:uid="{00000000-0005-0000-0000-0000224B0000}"/>
    <cellStyle name="Moneda 56 5 2 2 2" xfId="35926" xr:uid="{2D8CC3BC-EFE4-4891-A290-773B8B5CE2FC}"/>
    <cellStyle name="Moneda 56 5 2 3" xfId="27174" xr:uid="{FC863E0E-74A1-4D0F-934B-AD55E6FB8287}"/>
    <cellStyle name="Moneda 56 5 3" xfId="14045" xr:uid="{00000000-0005-0000-0000-0000234B0000}"/>
    <cellStyle name="Moneda 56 5 3 2" xfId="31550" xr:uid="{1EFBF426-CE51-4D39-A345-F5E014A621A0}"/>
    <cellStyle name="Moneda 56 5 4" xfId="22798" xr:uid="{170AE736-E4E8-4FB5-BA7D-95388CAAC420}"/>
    <cellStyle name="Moneda 56 6" xfId="7480" xr:uid="{00000000-0005-0000-0000-0000244B0000}"/>
    <cellStyle name="Moneda 56 6 2" xfId="16233" xr:uid="{00000000-0005-0000-0000-0000254B0000}"/>
    <cellStyle name="Moneda 56 6 2 2" xfId="33738" xr:uid="{35A8478D-A19D-45E3-90DF-F51327546B83}"/>
    <cellStyle name="Moneda 56 6 3" xfId="24986" xr:uid="{F192A834-7C38-4ED9-A680-8E1A79A18322}"/>
    <cellStyle name="Moneda 56 7" xfId="11857" xr:uid="{00000000-0005-0000-0000-0000264B0000}"/>
    <cellStyle name="Moneda 56 7 2" xfId="29362" xr:uid="{C8C56C8A-7A33-4E55-B11A-C5E2A2A3B9BE}"/>
    <cellStyle name="Moneda 56 8" xfId="20610" xr:uid="{869AA218-6D90-4D24-A25B-9AEE1F79AA6A}"/>
    <cellStyle name="Moneda 57" xfId="3094" xr:uid="{00000000-0005-0000-0000-0000274B0000}"/>
    <cellStyle name="Moneda 57 2" xfId="3370" xr:uid="{00000000-0005-0000-0000-0000284B0000}"/>
    <cellStyle name="Moneda 57 2 2" xfId="3923" xr:uid="{00000000-0005-0000-0000-0000294B0000}"/>
    <cellStyle name="Moneda 57 2 2 2" xfId="5019" xr:uid="{00000000-0005-0000-0000-00002A4B0000}"/>
    <cellStyle name="Moneda 57 2 2 2 2" xfId="7208" xr:uid="{00000000-0005-0000-0000-00002B4B0000}"/>
    <cellStyle name="Moneda 57 2 2 2 2 2" xfId="11585" xr:uid="{00000000-0005-0000-0000-00002C4B0000}"/>
    <cellStyle name="Moneda 57 2 2 2 2 2 2" xfId="20338" xr:uid="{00000000-0005-0000-0000-00002D4B0000}"/>
    <cellStyle name="Moneda 57 2 2 2 2 2 2 2" xfId="37843" xr:uid="{6EA957F1-82DD-4D50-8784-E09C0391E1BF}"/>
    <cellStyle name="Moneda 57 2 2 2 2 2 3" xfId="29091" xr:uid="{72CB9F41-DD45-49CE-B855-7C33D876E10D}"/>
    <cellStyle name="Moneda 57 2 2 2 2 3" xfId="15962" xr:uid="{00000000-0005-0000-0000-00002E4B0000}"/>
    <cellStyle name="Moneda 57 2 2 2 2 3 2" xfId="33467" xr:uid="{602E46D7-9F06-48F3-AC7A-F876509022B4}"/>
    <cellStyle name="Moneda 57 2 2 2 2 4" xfId="24715" xr:uid="{69687076-156F-4F40-B05F-FB1FDE8C5BCA}"/>
    <cellStyle name="Moneda 57 2 2 2 3" xfId="9397" xr:uid="{00000000-0005-0000-0000-00002F4B0000}"/>
    <cellStyle name="Moneda 57 2 2 2 3 2" xfId="18150" xr:uid="{00000000-0005-0000-0000-0000304B0000}"/>
    <cellStyle name="Moneda 57 2 2 2 3 2 2" xfId="35655" xr:uid="{AE2FCE62-6684-4098-AD86-D0B9685078C9}"/>
    <cellStyle name="Moneda 57 2 2 2 3 3" xfId="26903" xr:uid="{DA733F4E-719B-4CD6-A6C9-CD754881DD08}"/>
    <cellStyle name="Moneda 57 2 2 2 4" xfId="13774" xr:uid="{00000000-0005-0000-0000-0000314B0000}"/>
    <cellStyle name="Moneda 57 2 2 2 4 2" xfId="31279" xr:uid="{D2FD152B-D82F-48D2-9DDE-1E1CE269B1FD}"/>
    <cellStyle name="Moneda 57 2 2 2 5" xfId="22527" xr:uid="{B91D841D-25EE-43FB-9681-D48D94648FA2}"/>
    <cellStyle name="Moneda 57 2 2 3" xfId="6114" xr:uid="{00000000-0005-0000-0000-0000324B0000}"/>
    <cellStyle name="Moneda 57 2 2 3 2" xfId="10491" xr:uid="{00000000-0005-0000-0000-0000334B0000}"/>
    <cellStyle name="Moneda 57 2 2 3 2 2" xfId="19244" xr:uid="{00000000-0005-0000-0000-0000344B0000}"/>
    <cellStyle name="Moneda 57 2 2 3 2 2 2" xfId="36749" xr:uid="{BD69834E-16F8-46E5-8E86-863EB82F68FB}"/>
    <cellStyle name="Moneda 57 2 2 3 2 3" xfId="27997" xr:uid="{7829A78E-3DA6-4424-A358-FBD2D332D61C}"/>
    <cellStyle name="Moneda 57 2 2 3 3" xfId="14868" xr:uid="{00000000-0005-0000-0000-0000354B0000}"/>
    <cellStyle name="Moneda 57 2 2 3 3 2" xfId="32373" xr:uid="{1FCDACEC-CF68-4AA8-9F48-D4D367CBABB5}"/>
    <cellStyle name="Moneda 57 2 2 3 4" xfId="23621" xr:uid="{168EEB92-9C34-42E7-A3E5-B2E9D0A9AD7C}"/>
    <cellStyle name="Moneda 57 2 2 4" xfId="8303" xr:uid="{00000000-0005-0000-0000-0000364B0000}"/>
    <cellStyle name="Moneda 57 2 2 4 2" xfId="17056" xr:uid="{00000000-0005-0000-0000-0000374B0000}"/>
    <cellStyle name="Moneda 57 2 2 4 2 2" xfId="34561" xr:uid="{A7226D7C-107B-48BD-8324-EA2B1C371545}"/>
    <cellStyle name="Moneda 57 2 2 4 3" xfId="25809" xr:uid="{E8285386-B76B-4EAD-A8B5-5CB81C76DDA5}"/>
    <cellStyle name="Moneda 57 2 2 5" xfId="12680" xr:uid="{00000000-0005-0000-0000-0000384B0000}"/>
    <cellStyle name="Moneda 57 2 2 5 2" xfId="30185" xr:uid="{A9AE57FC-D9F3-4366-A676-FAFD99F3A2F0}"/>
    <cellStyle name="Moneda 57 2 2 6" xfId="21433" xr:uid="{9BBD918A-1247-43B8-9228-1E33D1A0D603}"/>
    <cellStyle name="Moneda 57 2 3" xfId="4471" xr:uid="{00000000-0005-0000-0000-0000394B0000}"/>
    <cellStyle name="Moneda 57 2 3 2" xfId="6660" xr:uid="{00000000-0005-0000-0000-00003A4B0000}"/>
    <cellStyle name="Moneda 57 2 3 2 2" xfId="11037" xr:uid="{00000000-0005-0000-0000-00003B4B0000}"/>
    <cellStyle name="Moneda 57 2 3 2 2 2" xfId="19790" xr:uid="{00000000-0005-0000-0000-00003C4B0000}"/>
    <cellStyle name="Moneda 57 2 3 2 2 2 2" xfId="37295" xr:uid="{5E4CBDD6-7DA1-4B9B-A8DB-5F8AD1CF2141}"/>
    <cellStyle name="Moneda 57 2 3 2 2 3" xfId="28543" xr:uid="{2ADB4156-0CD1-40AE-9B86-CB51A5A72FD8}"/>
    <cellStyle name="Moneda 57 2 3 2 3" xfId="15414" xr:uid="{00000000-0005-0000-0000-00003D4B0000}"/>
    <cellStyle name="Moneda 57 2 3 2 3 2" xfId="32919" xr:uid="{BF7A5E38-BD31-4810-A55C-C945BF117440}"/>
    <cellStyle name="Moneda 57 2 3 2 4" xfId="24167" xr:uid="{829FDC76-C529-42A3-95D4-FFE3A1646EEF}"/>
    <cellStyle name="Moneda 57 2 3 3" xfId="8849" xr:uid="{00000000-0005-0000-0000-00003E4B0000}"/>
    <cellStyle name="Moneda 57 2 3 3 2" xfId="17602" xr:uid="{00000000-0005-0000-0000-00003F4B0000}"/>
    <cellStyle name="Moneda 57 2 3 3 2 2" xfId="35107" xr:uid="{F7FAB13E-CE08-4323-9C50-A03785D9D5F3}"/>
    <cellStyle name="Moneda 57 2 3 3 3" xfId="26355" xr:uid="{362C82B0-F58D-4D46-B134-1FEB6891E03D}"/>
    <cellStyle name="Moneda 57 2 3 4" xfId="13226" xr:uid="{00000000-0005-0000-0000-0000404B0000}"/>
    <cellStyle name="Moneda 57 2 3 4 2" xfId="30731" xr:uid="{AE02E436-07E6-4D0B-B060-BE9526A1D4B4}"/>
    <cellStyle name="Moneda 57 2 3 5" xfId="21979" xr:uid="{15AF5BAF-C23D-4808-B218-5A99244DB397}"/>
    <cellStyle name="Moneda 57 2 4" xfId="5566" xr:uid="{00000000-0005-0000-0000-0000414B0000}"/>
    <cellStyle name="Moneda 57 2 4 2" xfId="9943" xr:uid="{00000000-0005-0000-0000-0000424B0000}"/>
    <cellStyle name="Moneda 57 2 4 2 2" xfId="18696" xr:uid="{00000000-0005-0000-0000-0000434B0000}"/>
    <cellStyle name="Moneda 57 2 4 2 2 2" xfId="36201" xr:uid="{338DE5DA-D73D-476A-8A8D-F7806FCF08FD}"/>
    <cellStyle name="Moneda 57 2 4 2 3" xfId="27449" xr:uid="{327F3633-EBDE-417C-A667-2EA95467B087}"/>
    <cellStyle name="Moneda 57 2 4 3" xfId="14320" xr:uid="{00000000-0005-0000-0000-0000444B0000}"/>
    <cellStyle name="Moneda 57 2 4 3 2" xfId="31825" xr:uid="{075A8596-64BB-431D-B571-0ED76DABCAFE}"/>
    <cellStyle name="Moneda 57 2 4 4" xfId="23073" xr:uid="{EEF2AB20-18C5-4E3C-BBE5-A547C4836CC6}"/>
    <cellStyle name="Moneda 57 2 5" xfId="7755" xr:uid="{00000000-0005-0000-0000-0000454B0000}"/>
    <cellStyle name="Moneda 57 2 5 2" xfId="16508" xr:uid="{00000000-0005-0000-0000-0000464B0000}"/>
    <cellStyle name="Moneda 57 2 5 2 2" xfId="34013" xr:uid="{8C78A363-B1D8-4518-AC8E-17690655BBA8}"/>
    <cellStyle name="Moneda 57 2 5 3" xfId="25261" xr:uid="{443BE3D0-A7B3-44E1-B0B8-E9D42A4FA52F}"/>
    <cellStyle name="Moneda 57 2 6" xfId="12132" xr:uid="{00000000-0005-0000-0000-0000474B0000}"/>
    <cellStyle name="Moneda 57 2 6 2" xfId="29637" xr:uid="{FDD0DF6F-3C6C-448E-B7A4-4368A6218744}"/>
    <cellStyle name="Moneda 57 2 7" xfId="20885" xr:uid="{81748255-508E-4520-A4D0-C5BCF93B0B53}"/>
    <cellStyle name="Moneda 57 3" xfId="3649" xr:uid="{00000000-0005-0000-0000-0000484B0000}"/>
    <cellStyle name="Moneda 57 3 2" xfId="4745" xr:uid="{00000000-0005-0000-0000-0000494B0000}"/>
    <cellStyle name="Moneda 57 3 2 2" xfId="6934" xr:uid="{00000000-0005-0000-0000-00004A4B0000}"/>
    <cellStyle name="Moneda 57 3 2 2 2" xfId="11311" xr:uid="{00000000-0005-0000-0000-00004B4B0000}"/>
    <cellStyle name="Moneda 57 3 2 2 2 2" xfId="20064" xr:uid="{00000000-0005-0000-0000-00004C4B0000}"/>
    <cellStyle name="Moneda 57 3 2 2 2 2 2" xfId="37569" xr:uid="{3533D0D4-8C36-4F53-AE9A-20453CC39659}"/>
    <cellStyle name="Moneda 57 3 2 2 2 3" xfId="28817" xr:uid="{7F12F7DB-E681-4B1A-BF81-1E937AC800A4}"/>
    <cellStyle name="Moneda 57 3 2 2 3" xfId="15688" xr:uid="{00000000-0005-0000-0000-00004D4B0000}"/>
    <cellStyle name="Moneda 57 3 2 2 3 2" xfId="33193" xr:uid="{DD047130-5671-4D4D-9B9C-C15748A2D898}"/>
    <cellStyle name="Moneda 57 3 2 2 4" xfId="24441" xr:uid="{D20A670C-5818-4DE4-ABCD-C90502EDB6B5}"/>
    <cellStyle name="Moneda 57 3 2 3" xfId="9123" xr:uid="{00000000-0005-0000-0000-00004E4B0000}"/>
    <cellStyle name="Moneda 57 3 2 3 2" xfId="17876" xr:uid="{00000000-0005-0000-0000-00004F4B0000}"/>
    <cellStyle name="Moneda 57 3 2 3 2 2" xfId="35381" xr:uid="{B3C4D80F-2F40-4776-BDF4-11CBC67E9602}"/>
    <cellStyle name="Moneda 57 3 2 3 3" xfId="26629" xr:uid="{758B034D-82FE-4290-8FAC-9215A87B9B44}"/>
    <cellStyle name="Moneda 57 3 2 4" xfId="13500" xr:uid="{00000000-0005-0000-0000-0000504B0000}"/>
    <cellStyle name="Moneda 57 3 2 4 2" xfId="31005" xr:uid="{72EDB7F9-304B-421E-A9AB-53A4605C3526}"/>
    <cellStyle name="Moneda 57 3 2 5" xfId="22253" xr:uid="{FCA781C5-7FBE-4A7B-8D1A-2124D9E9B415}"/>
    <cellStyle name="Moneda 57 3 3" xfId="5840" xr:uid="{00000000-0005-0000-0000-0000514B0000}"/>
    <cellStyle name="Moneda 57 3 3 2" xfId="10217" xr:uid="{00000000-0005-0000-0000-0000524B0000}"/>
    <cellStyle name="Moneda 57 3 3 2 2" xfId="18970" xr:uid="{00000000-0005-0000-0000-0000534B0000}"/>
    <cellStyle name="Moneda 57 3 3 2 2 2" xfId="36475" xr:uid="{8D89907E-1489-4C8B-8DCF-79199E2DFAC2}"/>
    <cellStyle name="Moneda 57 3 3 2 3" xfId="27723" xr:uid="{55DECA92-7AA4-436D-9B81-E932AB80D8F7}"/>
    <cellStyle name="Moneda 57 3 3 3" xfId="14594" xr:uid="{00000000-0005-0000-0000-0000544B0000}"/>
    <cellStyle name="Moneda 57 3 3 3 2" xfId="32099" xr:uid="{A26AD2B2-4BD1-42C1-998F-D5D48FC489FA}"/>
    <cellStyle name="Moneda 57 3 3 4" xfId="23347" xr:uid="{F605537B-6829-4EBA-AE1C-F989E7F0599E}"/>
    <cellStyle name="Moneda 57 3 4" xfId="8029" xr:uid="{00000000-0005-0000-0000-0000554B0000}"/>
    <cellStyle name="Moneda 57 3 4 2" xfId="16782" xr:uid="{00000000-0005-0000-0000-0000564B0000}"/>
    <cellStyle name="Moneda 57 3 4 2 2" xfId="34287" xr:uid="{BC5BA482-9101-402C-B28E-6CB5D5D928E3}"/>
    <cellStyle name="Moneda 57 3 4 3" xfId="25535" xr:uid="{1A6C34B0-98A1-46BC-88A2-259CE9F59122}"/>
    <cellStyle name="Moneda 57 3 5" xfId="12406" xr:uid="{00000000-0005-0000-0000-0000574B0000}"/>
    <cellStyle name="Moneda 57 3 5 2" xfId="29911" xr:uid="{90C7490A-5B21-42AF-8698-9FD6112818BF}"/>
    <cellStyle name="Moneda 57 3 6" xfId="21159" xr:uid="{E5980DFD-A19F-41A9-A52D-CE02B29D3E15}"/>
    <cellStyle name="Moneda 57 4" xfId="4197" xr:uid="{00000000-0005-0000-0000-0000584B0000}"/>
    <cellStyle name="Moneda 57 4 2" xfId="6386" xr:uid="{00000000-0005-0000-0000-0000594B0000}"/>
    <cellStyle name="Moneda 57 4 2 2" xfId="10763" xr:uid="{00000000-0005-0000-0000-00005A4B0000}"/>
    <cellStyle name="Moneda 57 4 2 2 2" xfId="19516" xr:uid="{00000000-0005-0000-0000-00005B4B0000}"/>
    <cellStyle name="Moneda 57 4 2 2 2 2" xfId="37021" xr:uid="{66A47708-F9C0-4F32-A8C1-7D2865749E29}"/>
    <cellStyle name="Moneda 57 4 2 2 3" xfId="28269" xr:uid="{BA8AFBD1-14D5-4B80-9887-FF83F11DD013}"/>
    <cellStyle name="Moneda 57 4 2 3" xfId="15140" xr:uid="{00000000-0005-0000-0000-00005C4B0000}"/>
    <cellStyle name="Moneda 57 4 2 3 2" xfId="32645" xr:uid="{89BD32D7-A3AC-4E4C-BBC0-21993747FE0F}"/>
    <cellStyle name="Moneda 57 4 2 4" xfId="23893" xr:uid="{6332C3A0-985C-4988-B849-EFBC10E28C58}"/>
    <cellStyle name="Moneda 57 4 3" xfId="8575" xr:uid="{00000000-0005-0000-0000-00005D4B0000}"/>
    <cellStyle name="Moneda 57 4 3 2" xfId="17328" xr:uid="{00000000-0005-0000-0000-00005E4B0000}"/>
    <cellStyle name="Moneda 57 4 3 2 2" xfId="34833" xr:uid="{1459CCCD-2975-4ECD-9B61-1CD1E3C04110}"/>
    <cellStyle name="Moneda 57 4 3 3" xfId="26081" xr:uid="{FACDEAB7-043D-457A-8329-ECF2365C9DD5}"/>
    <cellStyle name="Moneda 57 4 4" xfId="12952" xr:uid="{00000000-0005-0000-0000-00005F4B0000}"/>
    <cellStyle name="Moneda 57 4 4 2" xfId="30457" xr:uid="{A4B48E44-A603-45E6-87B8-E8520687ED9F}"/>
    <cellStyle name="Moneda 57 4 5" xfId="21705" xr:uid="{AA1E7C8E-3932-454D-9FD5-11DB6D00A5A4}"/>
    <cellStyle name="Moneda 57 5" xfId="5292" xr:uid="{00000000-0005-0000-0000-0000604B0000}"/>
    <cellStyle name="Moneda 57 5 2" xfId="9669" xr:uid="{00000000-0005-0000-0000-0000614B0000}"/>
    <cellStyle name="Moneda 57 5 2 2" xfId="18422" xr:uid="{00000000-0005-0000-0000-0000624B0000}"/>
    <cellStyle name="Moneda 57 5 2 2 2" xfId="35927" xr:uid="{DD5E7B87-3F57-4EB9-B5F9-FCCE9DA892D1}"/>
    <cellStyle name="Moneda 57 5 2 3" xfId="27175" xr:uid="{A9B945E7-CA70-41BB-A354-030BDB514005}"/>
    <cellStyle name="Moneda 57 5 3" xfId="14046" xr:uid="{00000000-0005-0000-0000-0000634B0000}"/>
    <cellStyle name="Moneda 57 5 3 2" xfId="31551" xr:uid="{9AE99F69-1AE8-499A-8063-C65C7F31242F}"/>
    <cellStyle name="Moneda 57 5 4" xfId="22799" xr:uid="{BDAE473A-36DA-4AB7-A47E-05DA1214648C}"/>
    <cellStyle name="Moneda 57 6" xfId="7481" xr:uid="{00000000-0005-0000-0000-0000644B0000}"/>
    <cellStyle name="Moneda 57 6 2" xfId="16234" xr:uid="{00000000-0005-0000-0000-0000654B0000}"/>
    <cellStyle name="Moneda 57 6 2 2" xfId="33739" xr:uid="{CE15E0E6-B0F5-46E7-BBE3-248A102AEA5C}"/>
    <cellStyle name="Moneda 57 6 3" xfId="24987" xr:uid="{52E27EBA-3FB1-4B14-BF59-2CE186A233DA}"/>
    <cellStyle name="Moneda 57 7" xfId="11858" xr:uid="{00000000-0005-0000-0000-0000664B0000}"/>
    <cellStyle name="Moneda 57 7 2" xfId="29363" xr:uid="{2FF259BE-73FF-4372-84C1-8661C410DD10}"/>
    <cellStyle name="Moneda 57 8" xfId="20611" xr:uid="{4669C8C2-1D1F-4BB5-916D-DAEEC0B678BB}"/>
    <cellStyle name="Moneda 58" xfId="2978" xr:uid="{00000000-0005-0000-0000-0000674B0000}"/>
    <cellStyle name="Moneda 58 2" xfId="3254" xr:uid="{00000000-0005-0000-0000-0000684B0000}"/>
    <cellStyle name="Moneda 58 2 2" xfId="3807" xr:uid="{00000000-0005-0000-0000-0000694B0000}"/>
    <cellStyle name="Moneda 58 2 2 2" xfId="4903" xr:uid="{00000000-0005-0000-0000-00006A4B0000}"/>
    <cellStyle name="Moneda 58 2 2 2 2" xfId="7092" xr:uid="{00000000-0005-0000-0000-00006B4B0000}"/>
    <cellStyle name="Moneda 58 2 2 2 2 2" xfId="11469" xr:uid="{00000000-0005-0000-0000-00006C4B0000}"/>
    <cellStyle name="Moneda 58 2 2 2 2 2 2" xfId="20222" xr:uid="{00000000-0005-0000-0000-00006D4B0000}"/>
    <cellStyle name="Moneda 58 2 2 2 2 2 2 2" xfId="37727" xr:uid="{E6985344-350C-47BF-B6F5-1708A8C91FB2}"/>
    <cellStyle name="Moneda 58 2 2 2 2 2 3" xfId="28975" xr:uid="{4EFE1A40-F8EE-4895-AEBE-D5D21043AEB2}"/>
    <cellStyle name="Moneda 58 2 2 2 2 3" xfId="15846" xr:uid="{00000000-0005-0000-0000-00006E4B0000}"/>
    <cellStyle name="Moneda 58 2 2 2 2 3 2" xfId="33351" xr:uid="{44F4F612-0232-46AA-8790-54AFCC471A61}"/>
    <cellStyle name="Moneda 58 2 2 2 2 4" xfId="24599" xr:uid="{FC450749-C416-48E5-BCA5-36E6E9BB61F7}"/>
    <cellStyle name="Moneda 58 2 2 2 3" xfId="9281" xr:uid="{00000000-0005-0000-0000-00006F4B0000}"/>
    <cellStyle name="Moneda 58 2 2 2 3 2" xfId="18034" xr:uid="{00000000-0005-0000-0000-0000704B0000}"/>
    <cellStyle name="Moneda 58 2 2 2 3 2 2" xfId="35539" xr:uid="{1A76FAD2-4732-47D8-B90E-28FBD8F7A9B7}"/>
    <cellStyle name="Moneda 58 2 2 2 3 3" xfId="26787" xr:uid="{C932A836-2CF0-45D9-86FD-14CF370AF8F7}"/>
    <cellStyle name="Moneda 58 2 2 2 4" xfId="13658" xr:uid="{00000000-0005-0000-0000-0000714B0000}"/>
    <cellStyle name="Moneda 58 2 2 2 4 2" xfId="31163" xr:uid="{CA5E98C5-0FF9-49EA-B029-1EBDD6D2FA26}"/>
    <cellStyle name="Moneda 58 2 2 2 5" xfId="22411" xr:uid="{3CFEC6B3-ED14-487E-81FA-FC1094753E31}"/>
    <cellStyle name="Moneda 58 2 2 3" xfId="5998" xr:uid="{00000000-0005-0000-0000-0000724B0000}"/>
    <cellStyle name="Moneda 58 2 2 3 2" xfId="10375" xr:uid="{00000000-0005-0000-0000-0000734B0000}"/>
    <cellStyle name="Moneda 58 2 2 3 2 2" xfId="19128" xr:uid="{00000000-0005-0000-0000-0000744B0000}"/>
    <cellStyle name="Moneda 58 2 2 3 2 2 2" xfId="36633" xr:uid="{7B324386-F226-4055-8618-2024E6CA7386}"/>
    <cellStyle name="Moneda 58 2 2 3 2 3" xfId="27881" xr:uid="{F9140C71-1D1B-4BDB-9543-9FFC59595B15}"/>
    <cellStyle name="Moneda 58 2 2 3 3" xfId="14752" xr:uid="{00000000-0005-0000-0000-0000754B0000}"/>
    <cellStyle name="Moneda 58 2 2 3 3 2" xfId="32257" xr:uid="{2A7B2B44-D4C0-4121-9459-DC9CF3086555}"/>
    <cellStyle name="Moneda 58 2 2 3 4" xfId="23505" xr:uid="{BE3B0FD6-D1D6-4AF1-94CF-16F3A7A69B85}"/>
    <cellStyle name="Moneda 58 2 2 4" xfId="8187" xr:uid="{00000000-0005-0000-0000-0000764B0000}"/>
    <cellStyle name="Moneda 58 2 2 4 2" xfId="16940" xr:uid="{00000000-0005-0000-0000-0000774B0000}"/>
    <cellStyle name="Moneda 58 2 2 4 2 2" xfId="34445" xr:uid="{F8E09CF1-FB97-4C65-A42C-229F2E87C85E}"/>
    <cellStyle name="Moneda 58 2 2 4 3" xfId="25693" xr:uid="{AB3CFA99-D249-4469-A08D-D3E2E525D884}"/>
    <cellStyle name="Moneda 58 2 2 5" xfId="12564" xr:uid="{00000000-0005-0000-0000-0000784B0000}"/>
    <cellStyle name="Moneda 58 2 2 5 2" xfId="30069" xr:uid="{6C177C10-1C73-4155-A21A-57160905E7A3}"/>
    <cellStyle name="Moneda 58 2 2 6" xfId="21317" xr:uid="{A7B3B43E-837B-429B-BB54-3FABC9B0018F}"/>
    <cellStyle name="Moneda 58 2 3" xfId="4355" xr:uid="{00000000-0005-0000-0000-0000794B0000}"/>
    <cellStyle name="Moneda 58 2 3 2" xfId="6544" xr:uid="{00000000-0005-0000-0000-00007A4B0000}"/>
    <cellStyle name="Moneda 58 2 3 2 2" xfId="10921" xr:uid="{00000000-0005-0000-0000-00007B4B0000}"/>
    <cellStyle name="Moneda 58 2 3 2 2 2" xfId="19674" xr:uid="{00000000-0005-0000-0000-00007C4B0000}"/>
    <cellStyle name="Moneda 58 2 3 2 2 2 2" xfId="37179" xr:uid="{785047DE-4E06-41AD-B26F-90E4EC3F767D}"/>
    <cellStyle name="Moneda 58 2 3 2 2 3" xfId="28427" xr:uid="{2F257763-C2C7-4580-867C-6E630F161D67}"/>
    <cellStyle name="Moneda 58 2 3 2 3" xfId="15298" xr:uid="{00000000-0005-0000-0000-00007D4B0000}"/>
    <cellStyle name="Moneda 58 2 3 2 3 2" xfId="32803" xr:uid="{AD1BC7EF-582E-4159-8AED-5C523CF64A50}"/>
    <cellStyle name="Moneda 58 2 3 2 4" xfId="24051" xr:uid="{BD144F57-9F24-40E0-9205-F61E3EB1533F}"/>
    <cellStyle name="Moneda 58 2 3 3" xfId="8733" xr:uid="{00000000-0005-0000-0000-00007E4B0000}"/>
    <cellStyle name="Moneda 58 2 3 3 2" xfId="17486" xr:uid="{00000000-0005-0000-0000-00007F4B0000}"/>
    <cellStyle name="Moneda 58 2 3 3 2 2" xfId="34991" xr:uid="{43B15CEC-658F-4873-9454-90D839FD74AD}"/>
    <cellStyle name="Moneda 58 2 3 3 3" xfId="26239" xr:uid="{37BEE7DB-515B-4481-AFB8-53766032F9F3}"/>
    <cellStyle name="Moneda 58 2 3 4" xfId="13110" xr:uid="{00000000-0005-0000-0000-0000804B0000}"/>
    <cellStyle name="Moneda 58 2 3 4 2" xfId="30615" xr:uid="{23FA06F0-4DF5-498F-85AD-9812A20AB793}"/>
    <cellStyle name="Moneda 58 2 3 5" xfId="21863" xr:uid="{07BB0A4E-A7A8-446F-B50F-844FBFB5DCC8}"/>
    <cellStyle name="Moneda 58 2 4" xfId="5450" xr:uid="{00000000-0005-0000-0000-0000814B0000}"/>
    <cellStyle name="Moneda 58 2 4 2" xfId="9827" xr:uid="{00000000-0005-0000-0000-0000824B0000}"/>
    <cellStyle name="Moneda 58 2 4 2 2" xfId="18580" xr:uid="{00000000-0005-0000-0000-0000834B0000}"/>
    <cellStyle name="Moneda 58 2 4 2 2 2" xfId="36085" xr:uid="{9DB50B0D-519F-446A-B17F-9DE4A1233BE7}"/>
    <cellStyle name="Moneda 58 2 4 2 3" xfId="27333" xr:uid="{559137F4-6593-4AB2-953F-ABCE061D29B6}"/>
    <cellStyle name="Moneda 58 2 4 3" xfId="14204" xr:uid="{00000000-0005-0000-0000-0000844B0000}"/>
    <cellStyle name="Moneda 58 2 4 3 2" xfId="31709" xr:uid="{C38BFFA9-1C6F-4583-BE6D-B18CB55024D0}"/>
    <cellStyle name="Moneda 58 2 4 4" xfId="22957" xr:uid="{3A90157B-7031-4D55-8AAD-C2D7F0F3E625}"/>
    <cellStyle name="Moneda 58 2 5" xfId="7639" xr:uid="{00000000-0005-0000-0000-0000854B0000}"/>
    <cellStyle name="Moneda 58 2 5 2" xfId="16392" xr:uid="{00000000-0005-0000-0000-0000864B0000}"/>
    <cellStyle name="Moneda 58 2 5 2 2" xfId="33897" xr:uid="{11A22E93-2FE1-4DAE-8C0A-5410EF5B38E7}"/>
    <cellStyle name="Moneda 58 2 5 3" xfId="25145" xr:uid="{EE27279B-BB27-4612-B49D-55313D144917}"/>
    <cellStyle name="Moneda 58 2 6" xfId="12016" xr:uid="{00000000-0005-0000-0000-0000874B0000}"/>
    <cellStyle name="Moneda 58 2 6 2" xfId="29521" xr:uid="{98E95F74-AD21-488D-9491-3F2C2FD4C8CB}"/>
    <cellStyle name="Moneda 58 2 7" xfId="20769" xr:uid="{B968E8CA-4E13-4407-B402-56B6EFB6E81D}"/>
    <cellStyle name="Moneda 58 3" xfId="3533" xr:uid="{00000000-0005-0000-0000-0000884B0000}"/>
    <cellStyle name="Moneda 58 3 2" xfId="4629" xr:uid="{00000000-0005-0000-0000-0000894B0000}"/>
    <cellStyle name="Moneda 58 3 2 2" xfId="6818" xr:uid="{00000000-0005-0000-0000-00008A4B0000}"/>
    <cellStyle name="Moneda 58 3 2 2 2" xfId="11195" xr:uid="{00000000-0005-0000-0000-00008B4B0000}"/>
    <cellStyle name="Moneda 58 3 2 2 2 2" xfId="19948" xr:uid="{00000000-0005-0000-0000-00008C4B0000}"/>
    <cellStyle name="Moneda 58 3 2 2 2 2 2" xfId="37453" xr:uid="{CCB149AB-9F1F-45A7-BF1C-466C2896D9F7}"/>
    <cellStyle name="Moneda 58 3 2 2 2 3" xfId="28701" xr:uid="{7D0C3DF6-E714-4D42-B853-08D9479EF91E}"/>
    <cellStyle name="Moneda 58 3 2 2 3" xfId="15572" xr:uid="{00000000-0005-0000-0000-00008D4B0000}"/>
    <cellStyle name="Moneda 58 3 2 2 3 2" xfId="33077" xr:uid="{A5D54D31-E203-4C93-BEC9-D98097F5FDA0}"/>
    <cellStyle name="Moneda 58 3 2 2 4" xfId="24325" xr:uid="{5CE00168-998D-4648-9CC9-CE4DC2B5D963}"/>
    <cellStyle name="Moneda 58 3 2 3" xfId="9007" xr:uid="{00000000-0005-0000-0000-00008E4B0000}"/>
    <cellStyle name="Moneda 58 3 2 3 2" xfId="17760" xr:uid="{00000000-0005-0000-0000-00008F4B0000}"/>
    <cellStyle name="Moneda 58 3 2 3 2 2" xfId="35265" xr:uid="{F32F5857-7654-4707-9350-446ECC571A99}"/>
    <cellStyle name="Moneda 58 3 2 3 3" xfId="26513" xr:uid="{E90357FA-861D-4D3B-9C78-250EBECB0906}"/>
    <cellStyle name="Moneda 58 3 2 4" xfId="13384" xr:uid="{00000000-0005-0000-0000-0000904B0000}"/>
    <cellStyle name="Moneda 58 3 2 4 2" xfId="30889" xr:uid="{04C0A462-EAF1-4E7F-9092-682FFE98703A}"/>
    <cellStyle name="Moneda 58 3 2 5" xfId="22137" xr:uid="{7AB49F0D-E0D0-47A6-8E92-E62ADB9BE95A}"/>
    <cellStyle name="Moneda 58 3 3" xfId="5724" xr:uid="{00000000-0005-0000-0000-0000914B0000}"/>
    <cellStyle name="Moneda 58 3 3 2" xfId="10101" xr:uid="{00000000-0005-0000-0000-0000924B0000}"/>
    <cellStyle name="Moneda 58 3 3 2 2" xfId="18854" xr:uid="{00000000-0005-0000-0000-0000934B0000}"/>
    <cellStyle name="Moneda 58 3 3 2 2 2" xfId="36359" xr:uid="{BF34E6B5-5CCF-49DD-ADEB-8C23C17C4B60}"/>
    <cellStyle name="Moneda 58 3 3 2 3" xfId="27607" xr:uid="{90BC29AE-5162-4E80-99DC-ECD727DB2F32}"/>
    <cellStyle name="Moneda 58 3 3 3" xfId="14478" xr:uid="{00000000-0005-0000-0000-0000944B0000}"/>
    <cellStyle name="Moneda 58 3 3 3 2" xfId="31983" xr:uid="{A01D69FB-7E62-4D5C-975E-623655904C05}"/>
    <cellStyle name="Moneda 58 3 3 4" xfId="23231" xr:uid="{34DF5468-E744-4838-BB6B-41D12ADE852A}"/>
    <cellStyle name="Moneda 58 3 4" xfId="7913" xr:uid="{00000000-0005-0000-0000-0000954B0000}"/>
    <cellStyle name="Moneda 58 3 4 2" xfId="16666" xr:uid="{00000000-0005-0000-0000-0000964B0000}"/>
    <cellStyle name="Moneda 58 3 4 2 2" xfId="34171" xr:uid="{40EE7702-4512-4050-AC7F-7925D1FC1A0A}"/>
    <cellStyle name="Moneda 58 3 4 3" xfId="25419" xr:uid="{2890B424-3F8F-4F1A-8145-1D6C7C89F624}"/>
    <cellStyle name="Moneda 58 3 5" xfId="12290" xr:uid="{00000000-0005-0000-0000-0000974B0000}"/>
    <cellStyle name="Moneda 58 3 5 2" xfId="29795" xr:uid="{80E32419-F9FA-4930-8217-39AD89DB30EE}"/>
    <cellStyle name="Moneda 58 3 6" xfId="21043" xr:uid="{1BBD3F09-5F5B-4ADC-BDB3-A681B92818F0}"/>
    <cellStyle name="Moneda 58 4" xfId="4081" xr:uid="{00000000-0005-0000-0000-0000984B0000}"/>
    <cellStyle name="Moneda 58 4 2" xfId="6270" xr:uid="{00000000-0005-0000-0000-0000994B0000}"/>
    <cellStyle name="Moneda 58 4 2 2" xfId="10647" xr:uid="{00000000-0005-0000-0000-00009A4B0000}"/>
    <cellStyle name="Moneda 58 4 2 2 2" xfId="19400" xr:uid="{00000000-0005-0000-0000-00009B4B0000}"/>
    <cellStyle name="Moneda 58 4 2 2 2 2" xfId="36905" xr:uid="{29BD9E71-561A-45FA-A42F-3D9E59624D43}"/>
    <cellStyle name="Moneda 58 4 2 2 3" xfId="28153" xr:uid="{2BB41D38-A313-4C96-8E32-90E40F9123F8}"/>
    <cellStyle name="Moneda 58 4 2 3" xfId="15024" xr:uid="{00000000-0005-0000-0000-00009C4B0000}"/>
    <cellStyle name="Moneda 58 4 2 3 2" xfId="32529" xr:uid="{D3DFE09C-E866-4CB8-BF22-86E60B091267}"/>
    <cellStyle name="Moneda 58 4 2 4" xfId="23777" xr:uid="{E515F932-B2F1-409C-A113-02EF9E7EDE5B}"/>
    <cellStyle name="Moneda 58 4 3" xfId="8459" xr:uid="{00000000-0005-0000-0000-00009D4B0000}"/>
    <cellStyle name="Moneda 58 4 3 2" xfId="17212" xr:uid="{00000000-0005-0000-0000-00009E4B0000}"/>
    <cellStyle name="Moneda 58 4 3 2 2" xfId="34717" xr:uid="{A5BAF541-9A0F-49EE-AB92-BEBD603B7383}"/>
    <cellStyle name="Moneda 58 4 3 3" xfId="25965" xr:uid="{DC677ECF-A6F2-4085-A249-F648A296446F}"/>
    <cellStyle name="Moneda 58 4 4" xfId="12836" xr:uid="{00000000-0005-0000-0000-00009F4B0000}"/>
    <cellStyle name="Moneda 58 4 4 2" xfId="30341" xr:uid="{C46FB8B4-65A3-4C71-ADE3-37D666751ED4}"/>
    <cellStyle name="Moneda 58 4 5" xfId="21589" xr:uid="{603778A0-6538-4BB7-854E-949F3C83E413}"/>
    <cellStyle name="Moneda 58 5" xfId="5176" xr:uid="{00000000-0005-0000-0000-0000A04B0000}"/>
    <cellStyle name="Moneda 58 5 2" xfId="9553" xr:uid="{00000000-0005-0000-0000-0000A14B0000}"/>
    <cellStyle name="Moneda 58 5 2 2" xfId="18306" xr:uid="{00000000-0005-0000-0000-0000A24B0000}"/>
    <cellStyle name="Moneda 58 5 2 2 2" xfId="35811" xr:uid="{6431895C-E2E4-4BDC-8612-76DCA815FC63}"/>
    <cellStyle name="Moneda 58 5 2 3" xfId="27059" xr:uid="{91E9BF8B-335A-480E-A6AD-8C03BEF84BB8}"/>
    <cellStyle name="Moneda 58 5 3" xfId="13930" xr:uid="{00000000-0005-0000-0000-0000A34B0000}"/>
    <cellStyle name="Moneda 58 5 3 2" xfId="31435" xr:uid="{0216DA1D-A859-41F3-809C-43565F1F373B}"/>
    <cellStyle name="Moneda 58 5 4" xfId="22683" xr:uid="{C25A8ADC-63A3-4077-9DC4-B67B12B8D8B0}"/>
    <cellStyle name="Moneda 58 6" xfId="7365" xr:uid="{00000000-0005-0000-0000-0000A44B0000}"/>
    <cellStyle name="Moneda 58 6 2" xfId="16118" xr:uid="{00000000-0005-0000-0000-0000A54B0000}"/>
    <cellStyle name="Moneda 58 6 2 2" xfId="33623" xr:uid="{DB964AC5-E02E-4FC7-8D3B-23522B8EA413}"/>
    <cellStyle name="Moneda 58 6 3" xfId="24871" xr:uid="{9E1D25C1-ABF0-4A25-8A96-6538E95C2A49}"/>
    <cellStyle name="Moneda 58 7" xfId="11742" xr:uid="{00000000-0005-0000-0000-0000A64B0000}"/>
    <cellStyle name="Moneda 58 7 2" xfId="29247" xr:uid="{A8D1E844-EE49-4C05-AE82-24F1886EAF4D}"/>
    <cellStyle name="Moneda 58 8" xfId="20495" xr:uid="{10ACF49A-9D02-463C-B4A6-3B4B22C4EBBF}"/>
    <cellStyle name="Moneda 59" xfId="3095" xr:uid="{00000000-0005-0000-0000-0000A74B0000}"/>
    <cellStyle name="Moneda 6" xfId="1919" xr:uid="{00000000-0005-0000-0000-0000A84B0000}"/>
    <cellStyle name="Moneda 6 10" xfId="1920" xr:uid="{00000000-0005-0000-0000-0000A94B0000}"/>
    <cellStyle name="Moneda 6 10 2" xfId="1921" xr:uid="{00000000-0005-0000-0000-0000AA4B0000}"/>
    <cellStyle name="Moneda 6 11" xfId="1922" xr:uid="{00000000-0005-0000-0000-0000AB4B0000}"/>
    <cellStyle name="Moneda 6 11 2" xfId="1923" xr:uid="{00000000-0005-0000-0000-0000AC4B0000}"/>
    <cellStyle name="Moneda 6 12" xfId="1924" xr:uid="{00000000-0005-0000-0000-0000AD4B0000}"/>
    <cellStyle name="Moneda 6 2" xfId="1925" xr:uid="{00000000-0005-0000-0000-0000AE4B0000}"/>
    <cellStyle name="Moneda 6 2 10" xfId="1926" xr:uid="{00000000-0005-0000-0000-0000AF4B0000}"/>
    <cellStyle name="Moneda 6 2 11" xfId="1927" xr:uid="{00000000-0005-0000-0000-0000B04B0000}"/>
    <cellStyle name="Moneda 6 2 2" xfId="1928" xr:uid="{00000000-0005-0000-0000-0000B14B0000}"/>
    <cellStyle name="Moneda 6 2 2 2" xfId="1929" xr:uid="{00000000-0005-0000-0000-0000B24B0000}"/>
    <cellStyle name="Moneda 6 2 2 2 2" xfId="1930" xr:uid="{00000000-0005-0000-0000-0000B34B0000}"/>
    <cellStyle name="Moneda 6 2 2 2 2 2" xfId="1931" xr:uid="{00000000-0005-0000-0000-0000B44B0000}"/>
    <cellStyle name="Moneda 6 2 2 2 2 2 2" xfId="1932" xr:uid="{00000000-0005-0000-0000-0000B54B0000}"/>
    <cellStyle name="Moneda 6 2 2 2 2 3" xfId="1933" xr:uid="{00000000-0005-0000-0000-0000B64B0000}"/>
    <cellStyle name="Moneda 6 2 2 2 2 3 2" xfId="1934" xr:uid="{00000000-0005-0000-0000-0000B74B0000}"/>
    <cellStyle name="Moneda 6 2 2 2 2 4" xfId="1935" xr:uid="{00000000-0005-0000-0000-0000B84B0000}"/>
    <cellStyle name="Moneda 6 2 2 2 2 4 2" xfId="1936" xr:uid="{00000000-0005-0000-0000-0000B94B0000}"/>
    <cellStyle name="Moneda 6 2 2 2 2 5" xfId="1937" xr:uid="{00000000-0005-0000-0000-0000BA4B0000}"/>
    <cellStyle name="Moneda 6 2 2 2 3" xfId="1938" xr:uid="{00000000-0005-0000-0000-0000BB4B0000}"/>
    <cellStyle name="Moneda 6 2 2 2 3 2" xfId="1939" xr:uid="{00000000-0005-0000-0000-0000BC4B0000}"/>
    <cellStyle name="Moneda 6 2 2 2 4" xfId="1940" xr:uid="{00000000-0005-0000-0000-0000BD4B0000}"/>
    <cellStyle name="Moneda 6 2 2 2 4 2" xfId="1941" xr:uid="{00000000-0005-0000-0000-0000BE4B0000}"/>
    <cellStyle name="Moneda 6 2 2 2 5" xfId="1942" xr:uid="{00000000-0005-0000-0000-0000BF4B0000}"/>
    <cellStyle name="Moneda 6 2 2 2 5 2" xfId="1943" xr:uid="{00000000-0005-0000-0000-0000C04B0000}"/>
    <cellStyle name="Moneda 6 2 2 2 6" xfId="1944" xr:uid="{00000000-0005-0000-0000-0000C14B0000}"/>
    <cellStyle name="Moneda 6 2 2 3" xfId="1945" xr:uid="{00000000-0005-0000-0000-0000C24B0000}"/>
    <cellStyle name="Moneda 6 2 2 3 2" xfId="1946" xr:uid="{00000000-0005-0000-0000-0000C34B0000}"/>
    <cellStyle name="Moneda 6 2 2 3 2 2" xfId="1947" xr:uid="{00000000-0005-0000-0000-0000C44B0000}"/>
    <cellStyle name="Moneda 6 2 2 3 3" xfId="1948" xr:uid="{00000000-0005-0000-0000-0000C54B0000}"/>
    <cellStyle name="Moneda 6 2 2 3 3 2" xfId="1949" xr:uid="{00000000-0005-0000-0000-0000C64B0000}"/>
    <cellStyle name="Moneda 6 2 2 3 4" xfId="1950" xr:uid="{00000000-0005-0000-0000-0000C74B0000}"/>
    <cellStyle name="Moneda 6 2 2 3 4 2" xfId="1951" xr:uid="{00000000-0005-0000-0000-0000C84B0000}"/>
    <cellStyle name="Moneda 6 2 2 3 5" xfId="1952" xr:uid="{00000000-0005-0000-0000-0000C94B0000}"/>
    <cellStyle name="Moneda 6 2 2 4" xfId="1953" xr:uid="{00000000-0005-0000-0000-0000CA4B0000}"/>
    <cellStyle name="Moneda 6 2 2 4 2" xfId="1954" xr:uid="{00000000-0005-0000-0000-0000CB4B0000}"/>
    <cellStyle name="Moneda 6 2 2 5" xfId="1955" xr:uid="{00000000-0005-0000-0000-0000CC4B0000}"/>
    <cellStyle name="Moneda 6 2 2 5 2" xfId="1956" xr:uid="{00000000-0005-0000-0000-0000CD4B0000}"/>
    <cellStyle name="Moneda 6 2 2 6" xfId="1957" xr:uid="{00000000-0005-0000-0000-0000CE4B0000}"/>
    <cellStyle name="Moneda 6 2 2 6 2" xfId="1958" xr:uid="{00000000-0005-0000-0000-0000CF4B0000}"/>
    <cellStyle name="Moneda 6 2 2 7" xfId="1959" xr:uid="{00000000-0005-0000-0000-0000D04B0000}"/>
    <cellStyle name="Moneda 6 2 3" xfId="1960" xr:uid="{00000000-0005-0000-0000-0000D14B0000}"/>
    <cellStyle name="Moneda 6 2 3 2" xfId="1961" xr:uid="{00000000-0005-0000-0000-0000D24B0000}"/>
    <cellStyle name="Moneda 6 2 3 2 2" xfId="1962" xr:uid="{00000000-0005-0000-0000-0000D34B0000}"/>
    <cellStyle name="Moneda 6 2 3 2 2 2" xfId="1963" xr:uid="{00000000-0005-0000-0000-0000D44B0000}"/>
    <cellStyle name="Moneda 6 2 3 2 2 2 2" xfId="1964" xr:uid="{00000000-0005-0000-0000-0000D54B0000}"/>
    <cellStyle name="Moneda 6 2 3 2 2 3" xfId="1965" xr:uid="{00000000-0005-0000-0000-0000D64B0000}"/>
    <cellStyle name="Moneda 6 2 3 2 2 3 2" xfId="1966" xr:uid="{00000000-0005-0000-0000-0000D74B0000}"/>
    <cellStyle name="Moneda 6 2 3 2 2 4" xfId="1967" xr:uid="{00000000-0005-0000-0000-0000D84B0000}"/>
    <cellStyle name="Moneda 6 2 3 2 2 4 2" xfId="1968" xr:uid="{00000000-0005-0000-0000-0000D94B0000}"/>
    <cellStyle name="Moneda 6 2 3 2 2 5" xfId="1969" xr:uid="{00000000-0005-0000-0000-0000DA4B0000}"/>
    <cellStyle name="Moneda 6 2 3 2 3" xfId="1970" xr:uid="{00000000-0005-0000-0000-0000DB4B0000}"/>
    <cellStyle name="Moneda 6 2 3 2 3 2" xfId="1971" xr:uid="{00000000-0005-0000-0000-0000DC4B0000}"/>
    <cellStyle name="Moneda 6 2 3 2 4" xfId="1972" xr:uid="{00000000-0005-0000-0000-0000DD4B0000}"/>
    <cellStyle name="Moneda 6 2 3 2 4 2" xfId="1973" xr:uid="{00000000-0005-0000-0000-0000DE4B0000}"/>
    <cellStyle name="Moneda 6 2 3 2 5" xfId="1974" xr:uid="{00000000-0005-0000-0000-0000DF4B0000}"/>
    <cellStyle name="Moneda 6 2 3 2 5 2" xfId="1975" xr:uid="{00000000-0005-0000-0000-0000E04B0000}"/>
    <cellStyle name="Moneda 6 2 3 2 6" xfId="1976" xr:uid="{00000000-0005-0000-0000-0000E14B0000}"/>
    <cellStyle name="Moneda 6 2 3 3" xfId="1977" xr:uid="{00000000-0005-0000-0000-0000E24B0000}"/>
    <cellStyle name="Moneda 6 2 3 3 2" xfId="1978" xr:uid="{00000000-0005-0000-0000-0000E34B0000}"/>
    <cellStyle name="Moneda 6 2 3 3 2 2" xfId="1979" xr:uid="{00000000-0005-0000-0000-0000E44B0000}"/>
    <cellStyle name="Moneda 6 2 3 3 3" xfId="1980" xr:uid="{00000000-0005-0000-0000-0000E54B0000}"/>
    <cellStyle name="Moneda 6 2 3 3 3 2" xfId="1981" xr:uid="{00000000-0005-0000-0000-0000E64B0000}"/>
    <cellStyle name="Moneda 6 2 3 3 4" xfId="1982" xr:uid="{00000000-0005-0000-0000-0000E74B0000}"/>
    <cellStyle name="Moneda 6 2 3 3 4 2" xfId="1983" xr:uid="{00000000-0005-0000-0000-0000E84B0000}"/>
    <cellStyle name="Moneda 6 2 3 3 5" xfId="1984" xr:uid="{00000000-0005-0000-0000-0000E94B0000}"/>
    <cellStyle name="Moneda 6 2 3 4" xfId="1985" xr:uid="{00000000-0005-0000-0000-0000EA4B0000}"/>
    <cellStyle name="Moneda 6 2 3 4 2" xfId="1986" xr:uid="{00000000-0005-0000-0000-0000EB4B0000}"/>
    <cellStyle name="Moneda 6 2 3 5" xfId="1987" xr:uid="{00000000-0005-0000-0000-0000EC4B0000}"/>
    <cellStyle name="Moneda 6 2 3 5 2" xfId="1988" xr:uid="{00000000-0005-0000-0000-0000ED4B0000}"/>
    <cellStyle name="Moneda 6 2 3 6" xfId="1989" xr:uid="{00000000-0005-0000-0000-0000EE4B0000}"/>
    <cellStyle name="Moneda 6 2 3 6 2" xfId="1990" xr:uid="{00000000-0005-0000-0000-0000EF4B0000}"/>
    <cellStyle name="Moneda 6 2 3 7" xfId="1991" xr:uid="{00000000-0005-0000-0000-0000F04B0000}"/>
    <cellStyle name="Moneda 6 2 4" xfId="1992" xr:uid="{00000000-0005-0000-0000-0000F14B0000}"/>
    <cellStyle name="Moneda 6 2 4 2" xfId="1993" xr:uid="{00000000-0005-0000-0000-0000F24B0000}"/>
    <cellStyle name="Moneda 6 2 4 2 2" xfId="1994" xr:uid="{00000000-0005-0000-0000-0000F34B0000}"/>
    <cellStyle name="Moneda 6 2 4 2 2 2" xfId="1995" xr:uid="{00000000-0005-0000-0000-0000F44B0000}"/>
    <cellStyle name="Moneda 6 2 4 2 2 2 2" xfId="1996" xr:uid="{00000000-0005-0000-0000-0000F54B0000}"/>
    <cellStyle name="Moneda 6 2 4 2 2 3" xfId="1997" xr:uid="{00000000-0005-0000-0000-0000F64B0000}"/>
    <cellStyle name="Moneda 6 2 4 2 2 3 2" xfId="1998" xr:uid="{00000000-0005-0000-0000-0000F74B0000}"/>
    <cellStyle name="Moneda 6 2 4 2 2 4" xfId="1999" xr:uid="{00000000-0005-0000-0000-0000F84B0000}"/>
    <cellStyle name="Moneda 6 2 4 2 2 4 2" xfId="2000" xr:uid="{00000000-0005-0000-0000-0000F94B0000}"/>
    <cellStyle name="Moneda 6 2 4 2 2 5" xfId="2001" xr:uid="{00000000-0005-0000-0000-0000FA4B0000}"/>
    <cellStyle name="Moneda 6 2 4 2 3" xfId="2002" xr:uid="{00000000-0005-0000-0000-0000FB4B0000}"/>
    <cellStyle name="Moneda 6 2 4 2 3 2" xfId="2003" xr:uid="{00000000-0005-0000-0000-0000FC4B0000}"/>
    <cellStyle name="Moneda 6 2 4 2 4" xfId="2004" xr:uid="{00000000-0005-0000-0000-0000FD4B0000}"/>
    <cellStyle name="Moneda 6 2 4 2 4 2" xfId="2005" xr:uid="{00000000-0005-0000-0000-0000FE4B0000}"/>
    <cellStyle name="Moneda 6 2 4 2 5" xfId="2006" xr:uid="{00000000-0005-0000-0000-0000FF4B0000}"/>
    <cellStyle name="Moneda 6 2 4 2 5 2" xfId="2007" xr:uid="{00000000-0005-0000-0000-0000004C0000}"/>
    <cellStyle name="Moneda 6 2 4 2 6" xfId="2008" xr:uid="{00000000-0005-0000-0000-0000014C0000}"/>
    <cellStyle name="Moneda 6 2 4 3" xfId="2009" xr:uid="{00000000-0005-0000-0000-0000024C0000}"/>
    <cellStyle name="Moneda 6 2 4 3 2" xfId="2010" xr:uid="{00000000-0005-0000-0000-0000034C0000}"/>
    <cellStyle name="Moneda 6 2 4 3 2 2" xfId="2011" xr:uid="{00000000-0005-0000-0000-0000044C0000}"/>
    <cellStyle name="Moneda 6 2 4 3 3" xfId="2012" xr:uid="{00000000-0005-0000-0000-0000054C0000}"/>
    <cellStyle name="Moneda 6 2 4 3 3 2" xfId="2013" xr:uid="{00000000-0005-0000-0000-0000064C0000}"/>
    <cellStyle name="Moneda 6 2 4 3 4" xfId="2014" xr:uid="{00000000-0005-0000-0000-0000074C0000}"/>
    <cellStyle name="Moneda 6 2 4 3 4 2" xfId="2015" xr:uid="{00000000-0005-0000-0000-0000084C0000}"/>
    <cellStyle name="Moneda 6 2 4 3 5" xfId="2016" xr:uid="{00000000-0005-0000-0000-0000094C0000}"/>
    <cellStyle name="Moneda 6 2 4 4" xfId="2017" xr:uid="{00000000-0005-0000-0000-00000A4C0000}"/>
    <cellStyle name="Moneda 6 2 4 4 2" xfId="2018" xr:uid="{00000000-0005-0000-0000-00000B4C0000}"/>
    <cellStyle name="Moneda 6 2 4 5" xfId="2019" xr:uid="{00000000-0005-0000-0000-00000C4C0000}"/>
    <cellStyle name="Moneda 6 2 4 5 2" xfId="2020" xr:uid="{00000000-0005-0000-0000-00000D4C0000}"/>
    <cellStyle name="Moneda 6 2 4 6" xfId="2021" xr:uid="{00000000-0005-0000-0000-00000E4C0000}"/>
    <cellStyle name="Moneda 6 2 4 6 2" xfId="2022" xr:uid="{00000000-0005-0000-0000-00000F4C0000}"/>
    <cellStyle name="Moneda 6 2 4 7" xfId="2023" xr:uid="{00000000-0005-0000-0000-0000104C0000}"/>
    <cellStyle name="Moneda 6 2 5" xfId="2024" xr:uid="{00000000-0005-0000-0000-0000114C0000}"/>
    <cellStyle name="Moneda 6 2 5 2" xfId="2025" xr:uid="{00000000-0005-0000-0000-0000124C0000}"/>
    <cellStyle name="Moneda 6 2 5 2 2" xfId="2026" xr:uid="{00000000-0005-0000-0000-0000134C0000}"/>
    <cellStyle name="Moneda 6 2 5 2 2 2" xfId="2027" xr:uid="{00000000-0005-0000-0000-0000144C0000}"/>
    <cellStyle name="Moneda 6 2 5 2 3" xfId="2028" xr:uid="{00000000-0005-0000-0000-0000154C0000}"/>
    <cellStyle name="Moneda 6 2 5 2 3 2" xfId="2029" xr:uid="{00000000-0005-0000-0000-0000164C0000}"/>
    <cellStyle name="Moneda 6 2 5 2 4" xfId="2030" xr:uid="{00000000-0005-0000-0000-0000174C0000}"/>
    <cellStyle name="Moneda 6 2 5 2 4 2" xfId="2031" xr:uid="{00000000-0005-0000-0000-0000184C0000}"/>
    <cellStyle name="Moneda 6 2 5 2 5" xfId="2032" xr:uid="{00000000-0005-0000-0000-0000194C0000}"/>
    <cellStyle name="Moneda 6 2 5 3" xfId="2033" xr:uid="{00000000-0005-0000-0000-00001A4C0000}"/>
    <cellStyle name="Moneda 6 2 5 3 2" xfId="2034" xr:uid="{00000000-0005-0000-0000-00001B4C0000}"/>
    <cellStyle name="Moneda 6 2 5 4" xfId="2035" xr:uid="{00000000-0005-0000-0000-00001C4C0000}"/>
    <cellStyle name="Moneda 6 2 5 4 2" xfId="2036" xr:uid="{00000000-0005-0000-0000-00001D4C0000}"/>
    <cellStyle name="Moneda 6 2 5 5" xfId="2037" xr:uid="{00000000-0005-0000-0000-00001E4C0000}"/>
    <cellStyle name="Moneda 6 2 5 5 2" xfId="2038" xr:uid="{00000000-0005-0000-0000-00001F4C0000}"/>
    <cellStyle name="Moneda 6 2 5 6" xfId="2039" xr:uid="{00000000-0005-0000-0000-0000204C0000}"/>
    <cellStyle name="Moneda 6 2 6" xfId="2040" xr:uid="{00000000-0005-0000-0000-0000214C0000}"/>
    <cellStyle name="Moneda 6 2 6 2" xfId="2041" xr:uid="{00000000-0005-0000-0000-0000224C0000}"/>
    <cellStyle name="Moneda 6 2 6 2 2" xfId="2042" xr:uid="{00000000-0005-0000-0000-0000234C0000}"/>
    <cellStyle name="Moneda 6 2 6 3" xfId="2043" xr:uid="{00000000-0005-0000-0000-0000244C0000}"/>
    <cellStyle name="Moneda 6 2 6 3 2" xfId="2044" xr:uid="{00000000-0005-0000-0000-0000254C0000}"/>
    <cellStyle name="Moneda 6 2 6 4" xfId="2045" xr:uid="{00000000-0005-0000-0000-0000264C0000}"/>
    <cellStyle name="Moneda 6 2 6 4 2" xfId="2046" xr:uid="{00000000-0005-0000-0000-0000274C0000}"/>
    <cellStyle name="Moneda 6 2 6 5" xfId="2047" xr:uid="{00000000-0005-0000-0000-0000284C0000}"/>
    <cellStyle name="Moneda 6 2 7" xfId="2048" xr:uid="{00000000-0005-0000-0000-0000294C0000}"/>
    <cellStyle name="Moneda 6 2 7 2" xfId="2049" xr:uid="{00000000-0005-0000-0000-00002A4C0000}"/>
    <cellStyle name="Moneda 6 2 8" xfId="2050" xr:uid="{00000000-0005-0000-0000-00002B4C0000}"/>
    <cellStyle name="Moneda 6 2 8 2" xfId="2051" xr:uid="{00000000-0005-0000-0000-00002C4C0000}"/>
    <cellStyle name="Moneda 6 2 9" xfId="2052" xr:uid="{00000000-0005-0000-0000-00002D4C0000}"/>
    <cellStyle name="Moneda 6 2 9 2" xfId="2053" xr:uid="{00000000-0005-0000-0000-00002E4C0000}"/>
    <cellStyle name="Moneda 6 3" xfId="2054" xr:uid="{00000000-0005-0000-0000-00002F4C0000}"/>
    <cellStyle name="Moneda 6 3 2" xfId="2055" xr:uid="{00000000-0005-0000-0000-0000304C0000}"/>
    <cellStyle name="Moneda 6 3 2 2" xfId="2056" xr:uid="{00000000-0005-0000-0000-0000314C0000}"/>
    <cellStyle name="Moneda 6 3 2 2 2" xfId="2057" xr:uid="{00000000-0005-0000-0000-0000324C0000}"/>
    <cellStyle name="Moneda 6 3 2 2 2 2" xfId="2058" xr:uid="{00000000-0005-0000-0000-0000334C0000}"/>
    <cellStyle name="Moneda 6 3 2 2 3" xfId="2059" xr:uid="{00000000-0005-0000-0000-0000344C0000}"/>
    <cellStyle name="Moneda 6 3 2 2 3 2" xfId="2060" xr:uid="{00000000-0005-0000-0000-0000354C0000}"/>
    <cellStyle name="Moneda 6 3 2 2 4" xfId="2061" xr:uid="{00000000-0005-0000-0000-0000364C0000}"/>
    <cellStyle name="Moneda 6 3 2 2 4 2" xfId="2062" xr:uid="{00000000-0005-0000-0000-0000374C0000}"/>
    <cellStyle name="Moneda 6 3 2 2 5" xfId="2063" xr:uid="{00000000-0005-0000-0000-0000384C0000}"/>
    <cellStyle name="Moneda 6 3 2 3" xfId="2064" xr:uid="{00000000-0005-0000-0000-0000394C0000}"/>
    <cellStyle name="Moneda 6 3 2 3 2" xfId="2065" xr:uid="{00000000-0005-0000-0000-00003A4C0000}"/>
    <cellStyle name="Moneda 6 3 2 4" xfId="2066" xr:uid="{00000000-0005-0000-0000-00003B4C0000}"/>
    <cellStyle name="Moneda 6 3 2 4 2" xfId="2067" xr:uid="{00000000-0005-0000-0000-00003C4C0000}"/>
    <cellStyle name="Moneda 6 3 2 5" xfId="2068" xr:uid="{00000000-0005-0000-0000-00003D4C0000}"/>
    <cellStyle name="Moneda 6 3 2 5 2" xfId="2069" xr:uid="{00000000-0005-0000-0000-00003E4C0000}"/>
    <cellStyle name="Moneda 6 3 2 6" xfId="2070" xr:uid="{00000000-0005-0000-0000-00003F4C0000}"/>
    <cellStyle name="Moneda 6 3 3" xfId="2071" xr:uid="{00000000-0005-0000-0000-0000404C0000}"/>
    <cellStyle name="Moneda 6 3 3 2" xfId="2072" xr:uid="{00000000-0005-0000-0000-0000414C0000}"/>
    <cellStyle name="Moneda 6 3 3 2 2" xfId="2073" xr:uid="{00000000-0005-0000-0000-0000424C0000}"/>
    <cellStyle name="Moneda 6 3 3 3" xfId="2074" xr:uid="{00000000-0005-0000-0000-0000434C0000}"/>
    <cellStyle name="Moneda 6 3 3 3 2" xfId="2075" xr:uid="{00000000-0005-0000-0000-0000444C0000}"/>
    <cellStyle name="Moneda 6 3 3 4" xfId="2076" xr:uid="{00000000-0005-0000-0000-0000454C0000}"/>
    <cellStyle name="Moneda 6 3 3 4 2" xfId="2077" xr:uid="{00000000-0005-0000-0000-0000464C0000}"/>
    <cellStyle name="Moneda 6 3 3 5" xfId="2078" xr:uid="{00000000-0005-0000-0000-0000474C0000}"/>
    <cellStyle name="Moneda 6 3 4" xfId="2079" xr:uid="{00000000-0005-0000-0000-0000484C0000}"/>
    <cellStyle name="Moneda 6 3 4 2" xfId="2080" xr:uid="{00000000-0005-0000-0000-0000494C0000}"/>
    <cellStyle name="Moneda 6 3 5" xfId="2081" xr:uid="{00000000-0005-0000-0000-00004A4C0000}"/>
    <cellStyle name="Moneda 6 3 5 2" xfId="2082" xr:uid="{00000000-0005-0000-0000-00004B4C0000}"/>
    <cellStyle name="Moneda 6 3 6" xfId="2083" xr:uid="{00000000-0005-0000-0000-00004C4C0000}"/>
    <cellStyle name="Moneda 6 3 6 2" xfId="2084" xr:uid="{00000000-0005-0000-0000-00004D4C0000}"/>
    <cellStyle name="Moneda 6 3 7" xfId="2085" xr:uid="{00000000-0005-0000-0000-00004E4C0000}"/>
    <cellStyle name="Moneda 6 4" xfId="2086" xr:uid="{00000000-0005-0000-0000-00004F4C0000}"/>
    <cellStyle name="Moneda 6 4 2" xfId="2087" xr:uid="{00000000-0005-0000-0000-0000504C0000}"/>
    <cellStyle name="Moneda 6 4 2 2" xfId="2088" xr:uid="{00000000-0005-0000-0000-0000514C0000}"/>
    <cellStyle name="Moneda 6 4 2 2 2" xfId="2089" xr:uid="{00000000-0005-0000-0000-0000524C0000}"/>
    <cellStyle name="Moneda 6 4 2 2 2 2" xfId="2090" xr:uid="{00000000-0005-0000-0000-0000534C0000}"/>
    <cellStyle name="Moneda 6 4 2 2 3" xfId="2091" xr:uid="{00000000-0005-0000-0000-0000544C0000}"/>
    <cellStyle name="Moneda 6 4 2 2 3 2" xfId="2092" xr:uid="{00000000-0005-0000-0000-0000554C0000}"/>
    <cellStyle name="Moneda 6 4 2 2 4" xfId="2093" xr:uid="{00000000-0005-0000-0000-0000564C0000}"/>
    <cellStyle name="Moneda 6 4 2 2 4 2" xfId="2094" xr:uid="{00000000-0005-0000-0000-0000574C0000}"/>
    <cellStyle name="Moneda 6 4 2 2 5" xfId="2095" xr:uid="{00000000-0005-0000-0000-0000584C0000}"/>
    <cellStyle name="Moneda 6 4 2 3" xfId="2096" xr:uid="{00000000-0005-0000-0000-0000594C0000}"/>
    <cellStyle name="Moneda 6 4 2 3 2" xfId="2097" xr:uid="{00000000-0005-0000-0000-00005A4C0000}"/>
    <cellStyle name="Moneda 6 4 2 4" xfId="2098" xr:uid="{00000000-0005-0000-0000-00005B4C0000}"/>
    <cellStyle name="Moneda 6 4 2 4 2" xfId="2099" xr:uid="{00000000-0005-0000-0000-00005C4C0000}"/>
    <cellStyle name="Moneda 6 4 2 5" xfId="2100" xr:uid="{00000000-0005-0000-0000-00005D4C0000}"/>
    <cellStyle name="Moneda 6 4 2 5 2" xfId="2101" xr:uid="{00000000-0005-0000-0000-00005E4C0000}"/>
    <cellStyle name="Moneda 6 4 2 6" xfId="2102" xr:uid="{00000000-0005-0000-0000-00005F4C0000}"/>
    <cellStyle name="Moneda 6 4 3" xfId="2103" xr:uid="{00000000-0005-0000-0000-0000604C0000}"/>
    <cellStyle name="Moneda 6 4 3 2" xfId="2104" xr:uid="{00000000-0005-0000-0000-0000614C0000}"/>
    <cellStyle name="Moneda 6 4 3 2 2" xfId="2105" xr:uid="{00000000-0005-0000-0000-0000624C0000}"/>
    <cellStyle name="Moneda 6 4 3 3" xfId="2106" xr:uid="{00000000-0005-0000-0000-0000634C0000}"/>
    <cellStyle name="Moneda 6 4 3 3 2" xfId="2107" xr:uid="{00000000-0005-0000-0000-0000644C0000}"/>
    <cellStyle name="Moneda 6 4 3 4" xfId="2108" xr:uid="{00000000-0005-0000-0000-0000654C0000}"/>
    <cellStyle name="Moneda 6 4 3 4 2" xfId="2109" xr:uid="{00000000-0005-0000-0000-0000664C0000}"/>
    <cellStyle name="Moneda 6 4 3 5" xfId="2110" xr:uid="{00000000-0005-0000-0000-0000674C0000}"/>
    <cellStyle name="Moneda 6 4 4" xfId="2111" xr:uid="{00000000-0005-0000-0000-0000684C0000}"/>
    <cellStyle name="Moneda 6 4 4 2" xfId="2112" xr:uid="{00000000-0005-0000-0000-0000694C0000}"/>
    <cellStyle name="Moneda 6 4 5" xfId="2113" xr:uid="{00000000-0005-0000-0000-00006A4C0000}"/>
    <cellStyle name="Moneda 6 4 5 2" xfId="2114" xr:uid="{00000000-0005-0000-0000-00006B4C0000}"/>
    <cellStyle name="Moneda 6 4 6" xfId="2115" xr:uid="{00000000-0005-0000-0000-00006C4C0000}"/>
    <cellStyle name="Moneda 6 4 6 2" xfId="2116" xr:uid="{00000000-0005-0000-0000-00006D4C0000}"/>
    <cellStyle name="Moneda 6 4 7" xfId="2117" xr:uid="{00000000-0005-0000-0000-00006E4C0000}"/>
    <cellStyle name="Moneda 6 5" xfId="2118" xr:uid="{00000000-0005-0000-0000-00006F4C0000}"/>
    <cellStyle name="Moneda 6 5 2" xfId="2119" xr:uid="{00000000-0005-0000-0000-0000704C0000}"/>
    <cellStyle name="Moneda 6 5 2 2" xfId="2120" xr:uid="{00000000-0005-0000-0000-0000714C0000}"/>
    <cellStyle name="Moneda 6 5 2 2 2" xfId="2121" xr:uid="{00000000-0005-0000-0000-0000724C0000}"/>
    <cellStyle name="Moneda 6 5 2 2 2 2" xfId="2122" xr:uid="{00000000-0005-0000-0000-0000734C0000}"/>
    <cellStyle name="Moneda 6 5 2 2 3" xfId="2123" xr:uid="{00000000-0005-0000-0000-0000744C0000}"/>
    <cellStyle name="Moneda 6 5 2 2 3 2" xfId="2124" xr:uid="{00000000-0005-0000-0000-0000754C0000}"/>
    <cellStyle name="Moneda 6 5 2 2 4" xfId="2125" xr:uid="{00000000-0005-0000-0000-0000764C0000}"/>
    <cellStyle name="Moneda 6 5 2 2 4 2" xfId="2126" xr:uid="{00000000-0005-0000-0000-0000774C0000}"/>
    <cellStyle name="Moneda 6 5 2 2 5" xfId="2127" xr:uid="{00000000-0005-0000-0000-0000784C0000}"/>
    <cellStyle name="Moneda 6 5 2 3" xfId="2128" xr:uid="{00000000-0005-0000-0000-0000794C0000}"/>
    <cellStyle name="Moneda 6 5 2 3 2" xfId="2129" xr:uid="{00000000-0005-0000-0000-00007A4C0000}"/>
    <cellStyle name="Moneda 6 5 2 4" xfId="2130" xr:uid="{00000000-0005-0000-0000-00007B4C0000}"/>
    <cellStyle name="Moneda 6 5 2 4 2" xfId="2131" xr:uid="{00000000-0005-0000-0000-00007C4C0000}"/>
    <cellStyle name="Moneda 6 5 2 5" xfId="2132" xr:uid="{00000000-0005-0000-0000-00007D4C0000}"/>
    <cellStyle name="Moneda 6 5 2 5 2" xfId="2133" xr:uid="{00000000-0005-0000-0000-00007E4C0000}"/>
    <cellStyle name="Moneda 6 5 2 6" xfId="2134" xr:uid="{00000000-0005-0000-0000-00007F4C0000}"/>
    <cellStyle name="Moneda 6 5 3" xfId="2135" xr:uid="{00000000-0005-0000-0000-0000804C0000}"/>
    <cellStyle name="Moneda 6 5 3 2" xfId="2136" xr:uid="{00000000-0005-0000-0000-0000814C0000}"/>
    <cellStyle name="Moneda 6 5 3 2 2" xfId="2137" xr:uid="{00000000-0005-0000-0000-0000824C0000}"/>
    <cellStyle name="Moneda 6 5 3 3" xfId="2138" xr:uid="{00000000-0005-0000-0000-0000834C0000}"/>
    <cellStyle name="Moneda 6 5 3 3 2" xfId="2139" xr:uid="{00000000-0005-0000-0000-0000844C0000}"/>
    <cellStyle name="Moneda 6 5 3 4" xfId="2140" xr:uid="{00000000-0005-0000-0000-0000854C0000}"/>
    <cellStyle name="Moneda 6 5 3 4 2" xfId="2141" xr:uid="{00000000-0005-0000-0000-0000864C0000}"/>
    <cellStyle name="Moneda 6 5 3 5" xfId="2142" xr:uid="{00000000-0005-0000-0000-0000874C0000}"/>
    <cellStyle name="Moneda 6 5 4" xfId="2143" xr:uid="{00000000-0005-0000-0000-0000884C0000}"/>
    <cellStyle name="Moneda 6 5 4 2" xfId="2144" xr:uid="{00000000-0005-0000-0000-0000894C0000}"/>
    <cellStyle name="Moneda 6 5 5" xfId="2145" xr:uid="{00000000-0005-0000-0000-00008A4C0000}"/>
    <cellStyle name="Moneda 6 5 5 2" xfId="2146" xr:uid="{00000000-0005-0000-0000-00008B4C0000}"/>
    <cellStyle name="Moneda 6 5 6" xfId="2147" xr:uid="{00000000-0005-0000-0000-00008C4C0000}"/>
    <cellStyle name="Moneda 6 5 6 2" xfId="2148" xr:uid="{00000000-0005-0000-0000-00008D4C0000}"/>
    <cellStyle name="Moneda 6 5 7" xfId="2149" xr:uid="{00000000-0005-0000-0000-00008E4C0000}"/>
    <cellStyle name="Moneda 6 6" xfId="2150" xr:uid="{00000000-0005-0000-0000-00008F4C0000}"/>
    <cellStyle name="Moneda 6 6 2" xfId="2151" xr:uid="{00000000-0005-0000-0000-0000904C0000}"/>
    <cellStyle name="Moneda 6 6 2 2" xfId="2152" xr:uid="{00000000-0005-0000-0000-0000914C0000}"/>
    <cellStyle name="Moneda 6 6 2 2 2" xfId="2153" xr:uid="{00000000-0005-0000-0000-0000924C0000}"/>
    <cellStyle name="Moneda 6 6 2 3" xfId="2154" xr:uid="{00000000-0005-0000-0000-0000934C0000}"/>
    <cellStyle name="Moneda 6 6 2 3 2" xfId="2155" xr:uid="{00000000-0005-0000-0000-0000944C0000}"/>
    <cellStyle name="Moneda 6 6 2 4" xfId="2156" xr:uid="{00000000-0005-0000-0000-0000954C0000}"/>
    <cellStyle name="Moneda 6 6 2 4 2" xfId="2157" xr:uid="{00000000-0005-0000-0000-0000964C0000}"/>
    <cellStyle name="Moneda 6 6 2 5" xfId="2158" xr:uid="{00000000-0005-0000-0000-0000974C0000}"/>
    <cellStyle name="Moneda 6 6 3" xfId="2159" xr:uid="{00000000-0005-0000-0000-0000984C0000}"/>
    <cellStyle name="Moneda 6 6 3 2" xfId="2160" xr:uid="{00000000-0005-0000-0000-0000994C0000}"/>
    <cellStyle name="Moneda 6 6 4" xfId="2161" xr:uid="{00000000-0005-0000-0000-00009A4C0000}"/>
    <cellStyle name="Moneda 6 6 4 2" xfId="2162" xr:uid="{00000000-0005-0000-0000-00009B4C0000}"/>
    <cellStyle name="Moneda 6 6 5" xfId="2163" xr:uid="{00000000-0005-0000-0000-00009C4C0000}"/>
    <cellStyle name="Moneda 6 6 5 2" xfId="2164" xr:uid="{00000000-0005-0000-0000-00009D4C0000}"/>
    <cellStyle name="Moneda 6 6 6" xfId="2165" xr:uid="{00000000-0005-0000-0000-00009E4C0000}"/>
    <cellStyle name="Moneda 6 7" xfId="2166" xr:uid="{00000000-0005-0000-0000-00009F4C0000}"/>
    <cellStyle name="Moneda 6 7 2" xfId="2167" xr:uid="{00000000-0005-0000-0000-0000A04C0000}"/>
    <cellStyle name="Moneda 6 7 2 2" xfId="2168" xr:uid="{00000000-0005-0000-0000-0000A14C0000}"/>
    <cellStyle name="Moneda 6 7 3" xfId="2169" xr:uid="{00000000-0005-0000-0000-0000A24C0000}"/>
    <cellStyle name="Moneda 6 7 3 2" xfId="2170" xr:uid="{00000000-0005-0000-0000-0000A34C0000}"/>
    <cellStyle name="Moneda 6 7 4" xfId="2171" xr:uid="{00000000-0005-0000-0000-0000A44C0000}"/>
    <cellStyle name="Moneda 6 7 4 2" xfId="2172" xr:uid="{00000000-0005-0000-0000-0000A54C0000}"/>
    <cellStyle name="Moneda 6 7 5" xfId="2173" xr:uid="{00000000-0005-0000-0000-0000A64C0000}"/>
    <cellStyle name="Moneda 6 8" xfId="2174" xr:uid="{00000000-0005-0000-0000-0000A74C0000}"/>
    <cellStyle name="Moneda 6 8 2" xfId="2175" xr:uid="{00000000-0005-0000-0000-0000A84C0000}"/>
    <cellStyle name="Moneda 6 9" xfId="2176" xr:uid="{00000000-0005-0000-0000-0000A94C0000}"/>
    <cellStyle name="Moneda 6 9 2" xfId="2177" xr:uid="{00000000-0005-0000-0000-0000AA4C0000}"/>
    <cellStyle name="Moneda 60" xfId="3145" xr:uid="{00000000-0005-0000-0000-0000AB4C0000}"/>
    <cellStyle name="Moneda 61" xfId="3371" xr:uid="{00000000-0005-0000-0000-0000AC4C0000}"/>
    <cellStyle name="Moneda 62" xfId="3373" xr:uid="{00000000-0005-0000-0000-0000AD4C0000}"/>
    <cellStyle name="Moneda 63" xfId="3374" xr:uid="{00000000-0005-0000-0000-0000AE4C0000}"/>
    <cellStyle name="Moneda 64" xfId="3424" xr:uid="{00000000-0005-0000-0000-0000AF4C0000}"/>
    <cellStyle name="Moneda 65" xfId="3925" xr:uid="{00000000-0005-0000-0000-0000B04C0000}"/>
    <cellStyle name="Moneda 66" xfId="5020" xr:uid="{00000000-0005-0000-0000-0000B14C0000}"/>
    <cellStyle name="Moneda 67" xfId="7209" xr:uid="{00000000-0005-0000-0000-0000B24C0000}"/>
    <cellStyle name="Moneda 68" xfId="11586" xr:uid="{00000000-0005-0000-0000-0000B34C0000}"/>
    <cellStyle name="Moneda 69" xfId="20339" xr:uid="{CEAD6C44-D696-41E4-BD28-A876143130E1}"/>
    <cellStyle name="Moneda 7" xfId="2178" xr:uid="{00000000-0005-0000-0000-0000B44C0000}"/>
    <cellStyle name="Moneda 7 10" xfId="2179" xr:uid="{00000000-0005-0000-0000-0000B54C0000}"/>
    <cellStyle name="Moneda 7 10 2" xfId="2180" xr:uid="{00000000-0005-0000-0000-0000B64C0000}"/>
    <cellStyle name="Moneda 7 11" xfId="2181" xr:uid="{00000000-0005-0000-0000-0000B74C0000}"/>
    <cellStyle name="Moneda 7 12" xfId="2182" xr:uid="{00000000-0005-0000-0000-0000B84C0000}"/>
    <cellStyle name="Moneda 7 2" xfId="2183" xr:uid="{00000000-0005-0000-0000-0000B94C0000}"/>
    <cellStyle name="Moneda 7 2 10" xfId="2184" xr:uid="{00000000-0005-0000-0000-0000BA4C0000}"/>
    <cellStyle name="Moneda 7 2 11" xfId="2185" xr:uid="{00000000-0005-0000-0000-0000BB4C0000}"/>
    <cellStyle name="Moneda 7 2 2" xfId="2186" xr:uid="{00000000-0005-0000-0000-0000BC4C0000}"/>
    <cellStyle name="Moneda 7 2 2 2" xfId="2187" xr:uid="{00000000-0005-0000-0000-0000BD4C0000}"/>
    <cellStyle name="Moneda 7 2 2 2 2" xfId="2188" xr:uid="{00000000-0005-0000-0000-0000BE4C0000}"/>
    <cellStyle name="Moneda 7 2 2 2 2 2" xfId="2189" xr:uid="{00000000-0005-0000-0000-0000BF4C0000}"/>
    <cellStyle name="Moneda 7 2 2 2 2 2 2" xfId="2190" xr:uid="{00000000-0005-0000-0000-0000C04C0000}"/>
    <cellStyle name="Moneda 7 2 2 2 2 3" xfId="2191" xr:uid="{00000000-0005-0000-0000-0000C14C0000}"/>
    <cellStyle name="Moneda 7 2 2 2 2 3 2" xfId="2192" xr:uid="{00000000-0005-0000-0000-0000C24C0000}"/>
    <cellStyle name="Moneda 7 2 2 2 2 4" xfId="2193" xr:uid="{00000000-0005-0000-0000-0000C34C0000}"/>
    <cellStyle name="Moneda 7 2 2 2 2 4 2" xfId="2194" xr:uid="{00000000-0005-0000-0000-0000C44C0000}"/>
    <cellStyle name="Moneda 7 2 2 2 2 5" xfId="2195" xr:uid="{00000000-0005-0000-0000-0000C54C0000}"/>
    <cellStyle name="Moneda 7 2 2 2 3" xfId="2196" xr:uid="{00000000-0005-0000-0000-0000C64C0000}"/>
    <cellStyle name="Moneda 7 2 2 2 3 2" xfId="2197" xr:uid="{00000000-0005-0000-0000-0000C74C0000}"/>
    <cellStyle name="Moneda 7 2 2 2 4" xfId="2198" xr:uid="{00000000-0005-0000-0000-0000C84C0000}"/>
    <cellStyle name="Moneda 7 2 2 2 4 2" xfId="2199" xr:uid="{00000000-0005-0000-0000-0000C94C0000}"/>
    <cellStyle name="Moneda 7 2 2 2 5" xfId="2200" xr:uid="{00000000-0005-0000-0000-0000CA4C0000}"/>
    <cellStyle name="Moneda 7 2 2 2 5 2" xfId="2201" xr:uid="{00000000-0005-0000-0000-0000CB4C0000}"/>
    <cellStyle name="Moneda 7 2 2 2 6" xfId="2202" xr:uid="{00000000-0005-0000-0000-0000CC4C0000}"/>
    <cellStyle name="Moneda 7 2 2 3" xfId="2203" xr:uid="{00000000-0005-0000-0000-0000CD4C0000}"/>
    <cellStyle name="Moneda 7 2 2 3 2" xfId="2204" xr:uid="{00000000-0005-0000-0000-0000CE4C0000}"/>
    <cellStyle name="Moneda 7 2 2 3 2 2" xfId="2205" xr:uid="{00000000-0005-0000-0000-0000CF4C0000}"/>
    <cellStyle name="Moneda 7 2 2 3 3" xfId="2206" xr:uid="{00000000-0005-0000-0000-0000D04C0000}"/>
    <cellStyle name="Moneda 7 2 2 3 3 2" xfId="2207" xr:uid="{00000000-0005-0000-0000-0000D14C0000}"/>
    <cellStyle name="Moneda 7 2 2 3 4" xfId="2208" xr:uid="{00000000-0005-0000-0000-0000D24C0000}"/>
    <cellStyle name="Moneda 7 2 2 3 4 2" xfId="2209" xr:uid="{00000000-0005-0000-0000-0000D34C0000}"/>
    <cellStyle name="Moneda 7 2 2 3 5" xfId="2210" xr:uid="{00000000-0005-0000-0000-0000D44C0000}"/>
    <cellStyle name="Moneda 7 2 2 4" xfId="2211" xr:uid="{00000000-0005-0000-0000-0000D54C0000}"/>
    <cellStyle name="Moneda 7 2 2 4 2" xfId="2212" xr:uid="{00000000-0005-0000-0000-0000D64C0000}"/>
    <cellStyle name="Moneda 7 2 2 5" xfId="2213" xr:uid="{00000000-0005-0000-0000-0000D74C0000}"/>
    <cellStyle name="Moneda 7 2 2 5 2" xfId="2214" xr:uid="{00000000-0005-0000-0000-0000D84C0000}"/>
    <cellStyle name="Moneda 7 2 2 6" xfId="2215" xr:uid="{00000000-0005-0000-0000-0000D94C0000}"/>
    <cellStyle name="Moneda 7 2 2 6 2" xfId="2216" xr:uid="{00000000-0005-0000-0000-0000DA4C0000}"/>
    <cellStyle name="Moneda 7 2 2 7" xfId="2217" xr:uid="{00000000-0005-0000-0000-0000DB4C0000}"/>
    <cellStyle name="Moneda 7 2 3" xfId="2218" xr:uid="{00000000-0005-0000-0000-0000DC4C0000}"/>
    <cellStyle name="Moneda 7 2 3 2" xfId="2219" xr:uid="{00000000-0005-0000-0000-0000DD4C0000}"/>
    <cellStyle name="Moneda 7 2 3 2 2" xfId="2220" xr:uid="{00000000-0005-0000-0000-0000DE4C0000}"/>
    <cellStyle name="Moneda 7 2 3 2 2 2" xfId="2221" xr:uid="{00000000-0005-0000-0000-0000DF4C0000}"/>
    <cellStyle name="Moneda 7 2 3 2 2 2 2" xfId="2222" xr:uid="{00000000-0005-0000-0000-0000E04C0000}"/>
    <cellStyle name="Moneda 7 2 3 2 2 3" xfId="2223" xr:uid="{00000000-0005-0000-0000-0000E14C0000}"/>
    <cellStyle name="Moneda 7 2 3 2 2 3 2" xfId="2224" xr:uid="{00000000-0005-0000-0000-0000E24C0000}"/>
    <cellStyle name="Moneda 7 2 3 2 2 4" xfId="2225" xr:uid="{00000000-0005-0000-0000-0000E34C0000}"/>
    <cellStyle name="Moneda 7 2 3 2 2 4 2" xfId="2226" xr:uid="{00000000-0005-0000-0000-0000E44C0000}"/>
    <cellStyle name="Moneda 7 2 3 2 2 5" xfId="2227" xr:uid="{00000000-0005-0000-0000-0000E54C0000}"/>
    <cellStyle name="Moneda 7 2 3 2 3" xfId="2228" xr:uid="{00000000-0005-0000-0000-0000E64C0000}"/>
    <cellStyle name="Moneda 7 2 3 2 3 2" xfId="2229" xr:uid="{00000000-0005-0000-0000-0000E74C0000}"/>
    <cellStyle name="Moneda 7 2 3 2 4" xfId="2230" xr:uid="{00000000-0005-0000-0000-0000E84C0000}"/>
    <cellStyle name="Moneda 7 2 3 2 4 2" xfId="2231" xr:uid="{00000000-0005-0000-0000-0000E94C0000}"/>
    <cellStyle name="Moneda 7 2 3 2 5" xfId="2232" xr:uid="{00000000-0005-0000-0000-0000EA4C0000}"/>
    <cellStyle name="Moneda 7 2 3 2 5 2" xfId="2233" xr:uid="{00000000-0005-0000-0000-0000EB4C0000}"/>
    <cellStyle name="Moneda 7 2 3 2 6" xfId="2234" xr:uid="{00000000-0005-0000-0000-0000EC4C0000}"/>
    <cellStyle name="Moneda 7 2 3 3" xfId="2235" xr:uid="{00000000-0005-0000-0000-0000ED4C0000}"/>
    <cellStyle name="Moneda 7 2 3 3 2" xfId="2236" xr:uid="{00000000-0005-0000-0000-0000EE4C0000}"/>
    <cellStyle name="Moneda 7 2 3 3 2 2" xfId="2237" xr:uid="{00000000-0005-0000-0000-0000EF4C0000}"/>
    <cellStyle name="Moneda 7 2 3 3 3" xfId="2238" xr:uid="{00000000-0005-0000-0000-0000F04C0000}"/>
    <cellStyle name="Moneda 7 2 3 3 3 2" xfId="2239" xr:uid="{00000000-0005-0000-0000-0000F14C0000}"/>
    <cellStyle name="Moneda 7 2 3 3 4" xfId="2240" xr:uid="{00000000-0005-0000-0000-0000F24C0000}"/>
    <cellStyle name="Moneda 7 2 3 3 4 2" xfId="2241" xr:uid="{00000000-0005-0000-0000-0000F34C0000}"/>
    <cellStyle name="Moneda 7 2 3 3 5" xfId="2242" xr:uid="{00000000-0005-0000-0000-0000F44C0000}"/>
    <cellStyle name="Moneda 7 2 3 4" xfId="2243" xr:uid="{00000000-0005-0000-0000-0000F54C0000}"/>
    <cellStyle name="Moneda 7 2 3 4 2" xfId="2244" xr:uid="{00000000-0005-0000-0000-0000F64C0000}"/>
    <cellStyle name="Moneda 7 2 3 5" xfId="2245" xr:uid="{00000000-0005-0000-0000-0000F74C0000}"/>
    <cellStyle name="Moneda 7 2 3 5 2" xfId="2246" xr:uid="{00000000-0005-0000-0000-0000F84C0000}"/>
    <cellStyle name="Moneda 7 2 3 6" xfId="2247" xr:uid="{00000000-0005-0000-0000-0000F94C0000}"/>
    <cellStyle name="Moneda 7 2 3 6 2" xfId="2248" xr:uid="{00000000-0005-0000-0000-0000FA4C0000}"/>
    <cellStyle name="Moneda 7 2 3 7" xfId="2249" xr:uid="{00000000-0005-0000-0000-0000FB4C0000}"/>
    <cellStyle name="Moneda 7 2 4" xfId="2250" xr:uid="{00000000-0005-0000-0000-0000FC4C0000}"/>
    <cellStyle name="Moneda 7 2 4 2" xfId="2251" xr:uid="{00000000-0005-0000-0000-0000FD4C0000}"/>
    <cellStyle name="Moneda 7 2 4 2 2" xfId="2252" xr:uid="{00000000-0005-0000-0000-0000FE4C0000}"/>
    <cellStyle name="Moneda 7 2 4 2 2 2" xfId="2253" xr:uid="{00000000-0005-0000-0000-0000FF4C0000}"/>
    <cellStyle name="Moneda 7 2 4 2 2 2 2" xfId="2254" xr:uid="{00000000-0005-0000-0000-0000004D0000}"/>
    <cellStyle name="Moneda 7 2 4 2 2 3" xfId="2255" xr:uid="{00000000-0005-0000-0000-0000014D0000}"/>
    <cellStyle name="Moneda 7 2 4 2 2 3 2" xfId="2256" xr:uid="{00000000-0005-0000-0000-0000024D0000}"/>
    <cellStyle name="Moneda 7 2 4 2 2 4" xfId="2257" xr:uid="{00000000-0005-0000-0000-0000034D0000}"/>
    <cellStyle name="Moneda 7 2 4 2 2 4 2" xfId="2258" xr:uid="{00000000-0005-0000-0000-0000044D0000}"/>
    <cellStyle name="Moneda 7 2 4 2 2 5" xfId="2259" xr:uid="{00000000-0005-0000-0000-0000054D0000}"/>
    <cellStyle name="Moneda 7 2 4 2 3" xfId="2260" xr:uid="{00000000-0005-0000-0000-0000064D0000}"/>
    <cellStyle name="Moneda 7 2 4 2 3 2" xfId="2261" xr:uid="{00000000-0005-0000-0000-0000074D0000}"/>
    <cellStyle name="Moneda 7 2 4 2 4" xfId="2262" xr:uid="{00000000-0005-0000-0000-0000084D0000}"/>
    <cellStyle name="Moneda 7 2 4 2 4 2" xfId="2263" xr:uid="{00000000-0005-0000-0000-0000094D0000}"/>
    <cellStyle name="Moneda 7 2 4 2 5" xfId="2264" xr:uid="{00000000-0005-0000-0000-00000A4D0000}"/>
    <cellStyle name="Moneda 7 2 4 2 5 2" xfId="2265" xr:uid="{00000000-0005-0000-0000-00000B4D0000}"/>
    <cellStyle name="Moneda 7 2 4 2 6" xfId="2266" xr:uid="{00000000-0005-0000-0000-00000C4D0000}"/>
    <cellStyle name="Moneda 7 2 4 3" xfId="2267" xr:uid="{00000000-0005-0000-0000-00000D4D0000}"/>
    <cellStyle name="Moneda 7 2 4 3 2" xfId="2268" xr:uid="{00000000-0005-0000-0000-00000E4D0000}"/>
    <cellStyle name="Moneda 7 2 4 3 2 2" xfId="2269" xr:uid="{00000000-0005-0000-0000-00000F4D0000}"/>
    <cellStyle name="Moneda 7 2 4 3 3" xfId="2270" xr:uid="{00000000-0005-0000-0000-0000104D0000}"/>
    <cellStyle name="Moneda 7 2 4 3 3 2" xfId="2271" xr:uid="{00000000-0005-0000-0000-0000114D0000}"/>
    <cellStyle name="Moneda 7 2 4 3 4" xfId="2272" xr:uid="{00000000-0005-0000-0000-0000124D0000}"/>
    <cellStyle name="Moneda 7 2 4 3 4 2" xfId="2273" xr:uid="{00000000-0005-0000-0000-0000134D0000}"/>
    <cellStyle name="Moneda 7 2 4 3 5" xfId="2274" xr:uid="{00000000-0005-0000-0000-0000144D0000}"/>
    <cellStyle name="Moneda 7 2 4 4" xfId="2275" xr:uid="{00000000-0005-0000-0000-0000154D0000}"/>
    <cellStyle name="Moneda 7 2 4 4 2" xfId="2276" xr:uid="{00000000-0005-0000-0000-0000164D0000}"/>
    <cellStyle name="Moneda 7 2 4 5" xfId="2277" xr:uid="{00000000-0005-0000-0000-0000174D0000}"/>
    <cellStyle name="Moneda 7 2 4 5 2" xfId="2278" xr:uid="{00000000-0005-0000-0000-0000184D0000}"/>
    <cellStyle name="Moneda 7 2 4 6" xfId="2279" xr:uid="{00000000-0005-0000-0000-0000194D0000}"/>
    <cellStyle name="Moneda 7 2 4 6 2" xfId="2280" xr:uid="{00000000-0005-0000-0000-00001A4D0000}"/>
    <cellStyle name="Moneda 7 2 4 7" xfId="2281" xr:uid="{00000000-0005-0000-0000-00001B4D0000}"/>
    <cellStyle name="Moneda 7 2 5" xfId="2282" xr:uid="{00000000-0005-0000-0000-00001C4D0000}"/>
    <cellStyle name="Moneda 7 2 5 2" xfId="2283" xr:uid="{00000000-0005-0000-0000-00001D4D0000}"/>
    <cellStyle name="Moneda 7 2 5 2 2" xfId="2284" xr:uid="{00000000-0005-0000-0000-00001E4D0000}"/>
    <cellStyle name="Moneda 7 2 5 2 2 2" xfId="2285" xr:uid="{00000000-0005-0000-0000-00001F4D0000}"/>
    <cellStyle name="Moneda 7 2 5 2 3" xfId="2286" xr:uid="{00000000-0005-0000-0000-0000204D0000}"/>
    <cellStyle name="Moneda 7 2 5 2 3 2" xfId="2287" xr:uid="{00000000-0005-0000-0000-0000214D0000}"/>
    <cellStyle name="Moneda 7 2 5 2 4" xfId="2288" xr:uid="{00000000-0005-0000-0000-0000224D0000}"/>
    <cellStyle name="Moneda 7 2 5 2 4 2" xfId="2289" xr:uid="{00000000-0005-0000-0000-0000234D0000}"/>
    <cellStyle name="Moneda 7 2 5 2 5" xfId="2290" xr:uid="{00000000-0005-0000-0000-0000244D0000}"/>
    <cellStyle name="Moneda 7 2 5 3" xfId="2291" xr:uid="{00000000-0005-0000-0000-0000254D0000}"/>
    <cellStyle name="Moneda 7 2 5 3 2" xfId="2292" xr:uid="{00000000-0005-0000-0000-0000264D0000}"/>
    <cellStyle name="Moneda 7 2 5 4" xfId="2293" xr:uid="{00000000-0005-0000-0000-0000274D0000}"/>
    <cellStyle name="Moneda 7 2 5 4 2" xfId="2294" xr:uid="{00000000-0005-0000-0000-0000284D0000}"/>
    <cellStyle name="Moneda 7 2 5 5" xfId="2295" xr:uid="{00000000-0005-0000-0000-0000294D0000}"/>
    <cellStyle name="Moneda 7 2 5 5 2" xfId="2296" xr:uid="{00000000-0005-0000-0000-00002A4D0000}"/>
    <cellStyle name="Moneda 7 2 5 6" xfId="2297" xr:uid="{00000000-0005-0000-0000-00002B4D0000}"/>
    <cellStyle name="Moneda 7 2 6" xfId="2298" xr:uid="{00000000-0005-0000-0000-00002C4D0000}"/>
    <cellStyle name="Moneda 7 2 6 2" xfId="2299" xr:uid="{00000000-0005-0000-0000-00002D4D0000}"/>
    <cellStyle name="Moneda 7 2 6 2 2" xfId="2300" xr:uid="{00000000-0005-0000-0000-00002E4D0000}"/>
    <cellStyle name="Moneda 7 2 6 3" xfId="2301" xr:uid="{00000000-0005-0000-0000-00002F4D0000}"/>
    <cellStyle name="Moneda 7 2 6 3 2" xfId="2302" xr:uid="{00000000-0005-0000-0000-0000304D0000}"/>
    <cellStyle name="Moneda 7 2 6 4" xfId="2303" xr:uid="{00000000-0005-0000-0000-0000314D0000}"/>
    <cellStyle name="Moneda 7 2 6 4 2" xfId="2304" xr:uid="{00000000-0005-0000-0000-0000324D0000}"/>
    <cellStyle name="Moneda 7 2 6 5" xfId="2305" xr:uid="{00000000-0005-0000-0000-0000334D0000}"/>
    <cellStyle name="Moneda 7 2 7" xfId="2306" xr:uid="{00000000-0005-0000-0000-0000344D0000}"/>
    <cellStyle name="Moneda 7 2 7 2" xfId="2307" xr:uid="{00000000-0005-0000-0000-0000354D0000}"/>
    <cellStyle name="Moneda 7 2 8" xfId="2308" xr:uid="{00000000-0005-0000-0000-0000364D0000}"/>
    <cellStyle name="Moneda 7 2 8 2" xfId="2309" xr:uid="{00000000-0005-0000-0000-0000374D0000}"/>
    <cellStyle name="Moneda 7 2 9" xfId="2310" xr:uid="{00000000-0005-0000-0000-0000384D0000}"/>
    <cellStyle name="Moneda 7 2 9 2" xfId="2311" xr:uid="{00000000-0005-0000-0000-0000394D0000}"/>
    <cellStyle name="Moneda 7 3" xfId="2312" xr:uid="{00000000-0005-0000-0000-00003A4D0000}"/>
    <cellStyle name="Moneda 7 3 2" xfId="2313" xr:uid="{00000000-0005-0000-0000-00003B4D0000}"/>
    <cellStyle name="Moneda 7 3 2 2" xfId="2314" xr:uid="{00000000-0005-0000-0000-00003C4D0000}"/>
    <cellStyle name="Moneda 7 3 2 2 2" xfId="2315" xr:uid="{00000000-0005-0000-0000-00003D4D0000}"/>
    <cellStyle name="Moneda 7 3 2 2 2 2" xfId="2316" xr:uid="{00000000-0005-0000-0000-00003E4D0000}"/>
    <cellStyle name="Moneda 7 3 2 2 3" xfId="2317" xr:uid="{00000000-0005-0000-0000-00003F4D0000}"/>
    <cellStyle name="Moneda 7 3 2 2 3 2" xfId="2318" xr:uid="{00000000-0005-0000-0000-0000404D0000}"/>
    <cellStyle name="Moneda 7 3 2 2 4" xfId="2319" xr:uid="{00000000-0005-0000-0000-0000414D0000}"/>
    <cellStyle name="Moneda 7 3 2 2 4 2" xfId="2320" xr:uid="{00000000-0005-0000-0000-0000424D0000}"/>
    <cellStyle name="Moneda 7 3 2 2 5" xfId="2321" xr:uid="{00000000-0005-0000-0000-0000434D0000}"/>
    <cellStyle name="Moneda 7 3 2 3" xfId="2322" xr:uid="{00000000-0005-0000-0000-0000444D0000}"/>
    <cellStyle name="Moneda 7 3 2 3 2" xfId="2323" xr:uid="{00000000-0005-0000-0000-0000454D0000}"/>
    <cellStyle name="Moneda 7 3 2 4" xfId="2324" xr:uid="{00000000-0005-0000-0000-0000464D0000}"/>
    <cellStyle name="Moneda 7 3 2 4 2" xfId="2325" xr:uid="{00000000-0005-0000-0000-0000474D0000}"/>
    <cellStyle name="Moneda 7 3 2 5" xfId="2326" xr:uid="{00000000-0005-0000-0000-0000484D0000}"/>
    <cellStyle name="Moneda 7 3 2 5 2" xfId="2327" xr:uid="{00000000-0005-0000-0000-0000494D0000}"/>
    <cellStyle name="Moneda 7 3 2 6" xfId="2328" xr:uid="{00000000-0005-0000-0000-00004A4D0000}"/>
    <cellStyle name="Moneda 7 3 3" xfId="2329" xr:uid="{00000000-0005-0000-0000-00004B4D0000}"/>
    <cellStyle name="Moneda 7 3 3 2" xfId="2330" xr:uid="{00000000-0005-0000-0000-00004C4D0000}"/>
    <cellStyle name="Moneda 7 3 3 2 2" xfId="2331" xr:uid="{00000000-0005-0000-0000-00004D4D0000}"/>
    <cellStyle name="Moneda 7 3 3 3" xfId="2332" xr:uid="{00000000-0005-0000-0000-00004E4D0000}"/>
    <cellStyle name="Moneda 7 3 3 3 2" xfId="2333" xr:uid="{00000000-0005-0000-0000-00004F4D0000}"/>
    <cellStyle name="Moneda 7 3 3 4" xfId="2334" xr:uid="{00000000-0005-0000-0000-0000504D0000}"/>
    <cellStyle name="Moneda 7 3 3 4 2" xfId="2335" xr:uid="{00000000-0005-0000-0000-0000514D0000}"/>
    <cellStyle name="Moneda 7 3 3 5" xfId="2336" xr:uid="{00000000-0005-0000-0000-0000524D0000}"/>
    <cellStyle name="Moneda 7 3 4" xfId="2337" xr:uid="{00000000-0005-0000-0000-0000534D0000}"/>
    <cellStyle name="Moneda 7 3 4 2" xfId="2338" xr:uid="{00000000-0005-0000-0000-0000544D0000}"/>
    <cellStyle name="Moneda 7 3 5" xfId="2339" xr:uid="{00000000-0005-0000-0000-0000554D0000}"/>
    <cellStyle name="Moneda 7 3 5 2" xfId="2340" xr:uid="{00000000-0005-0000-0000-0000564D0000}"/>
    <cellStyle name="Moneda 7 3 6" xfId="2341" xr:uid="{00000000-0005-0000-0000-0000574D0000}"/>
    <cellStyle name="Moneda 7 3 6 2" xfId="2342" xr:uid="{00000000-0005-0000-0000-0000584D0000}"/>
    <cellStyle name="Moneda 7 3 7" xfId="2343" xr:uid="{00000000-0005-0000-0000-0000594D0000}"/>
    <cellStyle name="Moneda 7 4" xfId="2344" xr:uid="{00000000-0005-0000-0000-00005A4D0000}"/>
    <cellStyle name="Moneda 7 4 2" xfId="2345" xr:uid="{00000000-0005-0000-0000-00005B4D0000}"/>
    <cellStyle name="Moneda 7 4 2 2" xfId="2346" xr:uid="{00000000-0005-0000-0000-00005C4D0000}"/>
    <cellStyle name="Moneda 7 4 2 2 2" xfId="2347" xr:uid="{00000000-0005-0000-0000-00005D4D0000}"/>
    <cellStyle name="Moneda 7 4 2 2 2 2" xfId="2348" xr:uid="{00000000-0005-0000-0000-00005E4D0000}"/>
    <cellStyle name="Moneda 7 4 2 2 3" xfId="2349" xr:uid="{00000000-0005-0000-0000-00005F4D0000}"/>
    <cellStyle name="Moneda 7 4 2 2 3 2" xfId="2350" xr:uid="{00000000-0005-0000-0000-0000604D0000}"/>
    <cellStyle name="Moneda 7 4 2 2 4" xfId="2351" xr:uid="{00000000-0005-0000-0000-0000614D0000}"/>
    <cellStyle name="Moneda 7 4 2 2 4 2" xfId="2352" xr:uid="{00000000-0005-0000-0000-0000624D0000}"/>
    <cellStyle name="Moneda 7 4 2 2 5" xfId="2353" xr:uid="{00000000-0005-0000-0000-0000634D0000}"/>
    <cellStyle name="Moneda 7 4 2 3" xfId="2354" xr:uid="{00000000-0005-0000-0000-0000644D0000}"/>
    <cellStyle name="Moneda 7 4 2 3 2" xfId="2355" xr:uid="{00000000-0005-0000-0000-0000654D0000}"/>
    <cellStyle name="Moneda 7 4 2 4" xfId="2356" xr:uid="{00000000-0005-0000-0000-0000664D0000}"/>
    <cellStyle name="Moneda 7 4 2 4 2" xfId="2357" xr:uid="{00000000-0005-0000-0000-0000674D0000}"/>
    <cellStyle name="Moneda 7 4 2 5" xfId="2358" xr:uid="{00000000-0005-0000-0000-0000684D0000}"/>
    <cellStyle name="Moneda 7 4 2 5 2" xfId="2359" xr:uid="{00000000-0005-0000-0000-0000694D0000}"/>
    <cellStyle name="Moneda 7 4 2 6" xfId="2360" xr:uid="{00000000-0005-0000-0000-00006A4D0000}"/>
    <cellStyle name="Moneda 7 4 3" xfId="2361" xr:uid="{00000000-0005-0000-0000-00006B4D0000}"/>
    <cellStyle name="Moneda 7 4 3 2" xfId="2362" xr:uid="{00000000-0005-0000-0000-00006C4D0000}"/>
    <cellStyle name="Moneda 7 4 3 2 2" xfId="2363" xr:uid="{00000000-0005-0000-0000-00006D4D0000}"/>
    <cellStyle name="Moneda 7 4 3 3" xfId="2364" xr:uid="{00000000-0005-0000-0000-00006E4D0000}"/>
    <cellStyle name="Moneda 7 4 3 3 2" xfId="2365" xr:uid="{00000000-0005-0000-0000-00006F4D0000}"/>
    <cellStyle name="Moneda 7 4 3 4" xfId="2366" xr:uid="{00000000-0005-0000-0000-0000704D0000}"/>
    <cellStyle name="Moneda 7 4 3 4 2" xfId="2367" xr:uid="{00000000-0005-0000-0000-0000714D0000}"/>
    <cellStyle name="Moneda 7 4 3 5" xfId="2368" xr:uid="{00000000-0005-0000-0000-0000724D0000}"/>
    <cellStyle name="Moneda 7 4 4" xfId="2369" xr:uid="{00000000-0005-0000-0000-0000734D0000}"/>
    <cellStyle name="Moneda 7 4 4 2" xfId="2370" xr:uid="{00000000-0005-0000-0000-0000744D0000}"/>
    <cellStyle name="Moneda 7 4 5" xfId="2371" xr:uid="{00000000-0005-0000-0000-0000754D0000}"/>
    <cellStyle name="Moneda 7 4 5 2" xfId="2372" xr:uid="{00000000-0005-0000-0000-0000764D0000}"/>
    <cellStyle name="Moneda 7 4 6" xfId="2373" xr:uid="{00000000-0005-0000-0000-0000774D0000}"/>
    <cellStyle name="Moneda 7 4 6 2" xfId="2374" xr:uid="{00000000-0005-0000-0000-0000784D0000}"/>
    <cellStyle name="Moneda 7 4 7" xfId="2375" xr:uid="{00000000-0005-0000-0000-0000794D0000}"/>
    <cellStyle name="Moneda 7 5" xfId="2376" xr:uid="{00000000-0005-0000-0000-00007A4D0000}"/>
    <cellStyle name="Moneda 7 5 2" xfId="2377" xr:uid="{00000000-0005-0000-0000-00007B4D0000}"/>
    <cellStyle name="Moneda 7 5 2 2" xfId="2378" xr:uid="{00000000-0005-0000-0000-00007C4D0000}"/>
    <cellStyle name="Moneda 7 5 2 2 2" xfId="2379" xr:uid="{00000000-0005-0000-0000-00007D4D0000}"/>
    <cellStyle name="Moneda 7 5 2 2 2 2" xfId="2380" xr:uid="{00000000-0005-0000-0000-00007E4D0000}"/>
    <cellStyle name="Moneda 7 5 2 2 3" xfId="2381" xr:uid="{00000000-0005-0000-0000-00007F4D0000}"/>
    <cellStyle name="Moneda 7 5 2 2 3 2" xfId="2382" xr:uid="{00000000-0005-0000-0000-0000804D0000}"/>
    <cellStyle name="Moneda 7 5 2 2 4" xfId="2383" xr:uid="{00000000-0005-0000-0000-0000814D0000}"/>
    <cellStyle name="Moneda 7 5 2 2 4 2" xfId="2384" xr:uid="{00000000-0005-0000-0000-0000824D0000}"/>
    <cellStyle name="Moneda 7 5 2 2 5" xfId="2385" xr:uid="{00000000-0005-0000-0000-0000834D0000}"/>
    <cellStyle name="Moneda 7 5 2 3" xfId="2386" xr:uid="{00000000-0005-0000-0000-0000844D0000}"/>
    <cellStyle name="Moneda 7 5 2 3 2" xfId="2387" xr:uid="{00000000-0005-0000-0000-0000854D0000}"/>
    <cellStyle name="Moneda 7 5 2 4" xfId="2388" xr:uid="{00000000-0005-0000-0000-0000864D0000}"/>
    <cellStyle name="Moneda 7 5 2 4 2" xfId="2389" xr:uid="{00000000-0005-0000-0000-0000874D0000}"/>
    <cellStyle name="Moneda 7 5 2 5" xfId="2390" xr:uid="{00000000-0005-0000-0000-0000884D0000}"/>
    <cellStyle name="Moneda 7 5 2 5 2" xfId="2391" xr:uid="{00000000-0005-0000-0000-0000894D0000}"/>
    <cellStyle name="Moneda 7 5 2 6" xfId="2392" xr:uid="{00000000-0005-0000-0000-00008A4D0000}"/>
    <cellStyle name="Moneda 7 5 3" xfId="2393" xr:uid="{00000000-0005-0000-0000-00008B4D0000}"/>
    <cellStyle name="Moneda 7 5 3 2" xfId="2394" xr:uid="{00000000-0005-0000-0000-00008C4D0000}"/>
    <cellStyle name="Moneda 7 5 3 2 2" xfId="2395" xr:uid="{00000000-0005-0000-0000-00008D4D0000}"/>
    <cellStyle name="Moneda 7 5 3 3" xfId="2396" xr:uid="{00000000-0005-0000-0000-00008E4D0000}"/>
    <cellStyle name="Moneda 7 5 3 3 2" xfId="2397" xr:uid="{00000000-0005-0000-0000-00008F4D0000}"/>
    <cellStyle name="Moneda 7 5 3 4" xfId="2398" xr:uid="{00000000-0005-0000-0000-0000904D0000}"/>
    <cellStyle name="Moneda 7 5 3 4 2" xfId="2399" xr:uid="{00000000-0005-0000-0000-0000914D0000}"/>
    <cellStyle name="Moneda 7 5 3 5" xfId="2400" xr:uid="{00000000-0005-0000-0000-0000924D0000}"/>
    <cellStyle name="Moneda 7 5 4" xfId="2401" xr:uid="{00000000-0005-0000-0000-0000934D0000}"/>
    <cellStyle name="Moneda 7 5 4 2" xfId="2402" xr:uid="{00000000-0005-0000-0000-0000944D0000}"/>
    <cellStyle name="Moneda 7 5 5" xfId="2403" xr:uid="{00000000-0005-0000-0000-0000954D0000}"/>
    <cellStyle name="Moneda 7 5 5 2" xfId="2404" xr:uid="{00000000-0005-0000-0000-0000964D0000}"/>
    <cellStyle name="Moneda 7 5 6" xfId="2405" xr:uid="{00000000-0005-0000-0000-0000974D0000}"/>
    <cellStyle name="Moneda 7 5 6 2" xfId="2406" xr:uid="{00000000-0005-0000-0000-0000984D0000}"/>
    <cellStyle name="Moneda 7 5 7" xfId="2407" xr:uid="{00000000-0005-0000-0000-0000994D0000}"/>
    <cellStyle name="Moneda 7 6" xfId="2408" xr:uid="{00000000-0005-0000-0000-00009A4D0000}"/>
    <cellStyle name="Moneda 7 6 2" xfId="2409" xr:uid="{00000000-0005-0000-0000-00009B4D0000}"/>
    <cellStyle name="Moneda 7 6 2 2" xfId="2410" xr:uid="{00000000-0005-0000-0000-00009C4D0000}"/>
    <cellStyle name="Moneda 7 6 2 2 2" xfId="2411" xr:uid="{00000000-0005-0000-0000-00009D4D0000}"/>
    <cellStyle name="Moneda 7 6 2 3" xfId="2412" xr:uid="{00000000-0005-0000-0000-00009E4D0000}"/>
    <cellStyle name="Moneda 7 6 2 3 2" xfId="2413" xr:uid="{00000000-0005-0000-0000-00009F4D0000}"/>
    <cellStyle name="Moneda 7 6 2 4" xfId="2414" xr:uid="{00000000-0005-0000-0000-0000A04D0000}"/>
    <cellStyle name="Moneda 7 6 2 4 2" xfId="2415" xr:uid="{00000000-0005-0000-0000-0000A14D0000}"/>
    <cellStyle name="Moneda 7 6 2 5" xfId="2416" xr:uid="{00000000-0005-0000-0000-0000A24D0000}"/>
    <cellStyle name="Moneda 7 6 3" xfId="2417" xr:uid="{00000000-0005-0000-0000-0000A34D0000}"/>
    <cellStyle name="Moneda 7 6 3 2" xfId="2418" xr:uid="{00000000-0005-0000-0000-0000A44D0000}"/>
    <cellStyle name="Moneda 7 6 4" xfId="2419" xr:uid="{00000000-0005-0000-0000-0000A54D0000}"/>
    <cellStyle name="Moneda 7 6 4 2" xfId="2420" xr:uid="{00000000-0005-0000-0000-0000A64D0000}"/>
    <cellStyle name="Moneda 7 6 5" xfId="2421" xr:uid="{00000000-0005-0000-0000-0000A74D0000}"/>
    <cellStyle name="Moneda 7 6 5 2" xfId="2422" xr:uid="{00000000-0005-0000-0000-0000A84D0000}"/>
    <cellStyle name="Moneda 7 6 6" xfId="2423" xr:uid="{00000000-0005-0000-0000-0000A94D0000}"/>
    <cellStyle name="Moneda 7 7" xfId="2424" xr:uid="{00000000-0005-0000-0000-0000AA4D0000}"/>
    <cellStyle name="Moneda 7 7 2" xfId="2425" xr:uid="{00000000-0005-0000-0000-0000AB4D0000}"/>
    <cellStyle name="Moneda 7 7 2 2" xfId="2426" xr:uid="{00000000-0005-0000-0000-0000AC4D0000}"/>
    <cellStyle name="Moneda 7 7 3" xfId="2427" xr:uid="{00000000-0005-0000-0000-0000AD4D0000}"/>
    <cellStyle name="Moneda 7 7 3 2" xfId="2428" xr:uid="{00000000-0005-0000-0000-0000AE4D0000}"/>
    <cellStyle name="Moneda 7 7 4" xfId="2429" xr:uid="{00000000-0005-0000-0000-0000AF4D0000}"/>
    <cellStyle name="Moneda 7 7 4 2" xfId="2430" xr:uid="{00000000-0005-0000-0000-0000B04D0000}"/>
    <cellStyle name="Moneda 7 7 5" xfId="2431" xr:uid="{00000000-0005-0000-0000-0000B14D0000}"/>
    <cellStyle name="Moneda 7 8" xfId="2432" xr:uid="{00000000-0005-0000-0000-0000B24D0000}"/>
    <cellStyle name="Moneda 7 8 2" xfId="2433" xr:uid="{00000000-0005-0000-0000-0000B34D0000}"/>
    <cellStyle name="Moneda 7 9" xfId="2434" xr:uid="{00000000-0005-0000-0000-0000B44D0000}"/>
    <cellStyle name="Moneda 7 9 2" xfId="2435" xr:uid="{00000000-0005-0000-0000-0000B54D0000}"/>
    <cellStyle name="Moneda 8" xfId="2436" xr:uid="{00000000-0005-0000-0000-0000B64D0000}"/>
    <cellStyle name="Moneda 8 10" xfId="2437" xr:uid="{00000000-0005-0000-0000-0000B74D0000}"/>
    <cellStyle name="Moneda 8 10 2" xfId="2438" xr:uid="{00000000-0005-0000-0000-0000B84D0000}"/>
    <cellStyle name="Moneda 8 11" xfId="2439" xr:uid="{00000000-0005-0000-0000-0000B94D0000}"/>
    <cellStyle name="Moneda 8 11 2" xfId="2440" xr:uid="{00000000-0005-0000-0000-0000BA4D0000}"/>
    <cellStyle name="Moneda 8 12" xfId="2441" xr:uid="{00000000-0005-0000-0000-0000BB4D0000}"/>
    <cellStyle name="Moneda 8 13" xfId="2442" xr:uid="{00000000-0005-0000-0000-0000BC4D0000}"/>
    <cellStyle name="Moneda 8 2" xfId="2443" xr:uid="{00000000-0005-0000-0000-0000BD4D0000}"/>
    <cellStyle name="Moneda 8 2 10" xfId="2444" xr:uid="{00000000-0005-0000-0000-0000BE4D0000}"/>
    <cellStyle name="Moneda 8 2 11" xfId="2445" xr:uid="{00000000-0005-0000-0000-0000BF4D0000}"/>
    <cellStyle name="Moneda 8 2 2" xfId="2446" xr:uid="{00000000-0005-0000-0000-0000C04D0000}"/>
    <cellStyle name="Moneda 8 2 2 2" xfId="2447" xr:uid="{00000000-0005-0000-0000-0000C14D0000}"/>
    <cellStyle name="Moneda 8 2 2 2 2" xfId="2448" xr:uid="{00000000-0005-0000-0000-0000C24D0000}"/>
    <cellStyle name="Moneda 8 2 2 2 2 2" xfId="2449" xr:uid="{00000000-0005-0000-0000-0000C34D0000}"/>
    <cellStyle name="Moneda 8 2 2 2 2 2 2" xfId="2450" xr:uid="{00000000-0005-0000-0000-0000C44D0000}"/>
    <cellStyle name="Moneda 8 2 2 2 2 3" xfId="2451" xr:uid="{00000000-0005-0000-0000-0000C54D0000}"/>
    <cellStyle name="Moneda 8 2 2 2 2 3 2" xfId="2452" xr:uid="{00000000-0005-0000-0000-0000C64D0000}"/>
    <cellStyle name="Moneda 8 2 2 2 2 4" xfId="2453" xr:uid="{00000000-0005-0000-0000-0000C74D0000}"/>
    <cellStyle name="Moneda 8 2 2 2 2 4 2" xfId="2454" xr:uid="{00000000-0005-0000-0000-0000C84D0000}"/>
    <cellStyle name="Moneda 8 2 2 2 2 5" xfId="2455" xr:uid="{00000000-0005-0000-0000-0000C94D0000}"/>
    <cellStyle name="Moneda 8 2 2 2 3" xfId="2456" xr:uid="{00000000-0005-0000-0000-0000CA4D0000}"/>
    <cellStyle name="Moneda 8 2 2 2 3 2" xfId="2457" xr:uid="{00000000-0005-0000-0000-0000CB4D0000}"/>
    <cellStyle name="Moneda 8 2 2 2 4" xfId="2458" xr:uid="{00000000-0005-0000-0000-0000CC4D0000}"/>
    <cellStyle name="Moneda 8 2 2 2 4 2" xfId="2459" xr:uid="{00000000-0005-0000-0000-0000CD4D0000}"/>
    <cellStyle name="Moneda 8 2 2 2 5" xfId="2460" xr:uid="{00000000-0005-0000-0000-0000CE4D0000}"/>
    <cellStyle name="Moneda 8 2 2 2 5 2" xfId="2461" xr:uid="{00000000-0005-0000-0000-0000CF4D0000}"/>
    <cellStyle name="Moneda 8 2 2 2 6" xfId="2462" xr:uid="{00000000-0005-0000-0000-0000D04D0000}"/>
    <cellStyle name="Moneda 8 2 2 3" xfId="2463" xr:uid="{00000000-0005-0000-0000-0000D14D0000}"/>
    <cellStyle name="Moneda 8 2 2 3 2" xfId="2464" xr:uid="{00000000-0005-0000-0000-0000D24D0000}"/>
    <cellStyle name="Moneda 8 2 2 3 2 2" xfId="2465" xr:uid="{00000000-0005-0000-0000-0000D34D0000}"/>
    <cellStyle name="Moneda 8 2 2 3 3" xfId="2466" xr:uid="{00000000-0005-0000-0000-0000D44D0000}"/>
    <cellStyle name="Moneda 8 2 2 3 3 2" xfId="2467" xr:uid="{00000000-0005-0000-0000-0000D54D0000}"/>
    <cellStyle name="Moneda 8 2 2 3 4" xfId="2468" xr:uid="{00000000-0005-0000-0000-0000D64D0000}"/>
    <cellStyle name="Moneda 8 2 2 3 4 2" xfId="2469" xr:uid="{00000000-0005-0000-0000-0000D74D0000}"/>
    <cellStyle name="Moneda 8 2 2 3 5" xfId="2470" xr:uid="{00000000-0005-0000-0000-0000D84D0000}"/>
    <cellStyle name="Moneda 8 2 2 4" xfId="2471" xr:uid="{00000000-0005-0000-0000-0000D94D0000}"/>
    <cellStyle name="Moneda 8 2 2 4 2" xfId="2472" xr:uid="{00000000-0005-0000-0000-0000DA4D0000}"/>
    <cellStyle name="Moneda 8 2 2 5" xfId="2473" xr:uid="{00000000-0005-0000-0000-0000DB4D0000}"/>
    <cellStyle name="Moneda 8 2 2 5 2" xfId="2474" xr:uid="{00000000-0005-0000-0000-0000DC4D0000}"/>
    <cellStyle name="Moneda 8 2 2 6" xfId="2475" xr:uid="{00000000-0005-0000-0000-0000DD4D0000}"/>
    <cellStyle name="Moneda 8 2 2 6 2" xfId="2476" xr:uid="{00000000-0005-0000-0000-0000DE4D0000}"/>
    <cellStyle name="Moneda 8 2 2 7" xfId="2477" xr:uid="{00000000-0005-0000-0000-0000DF4D0000}"/>
    <cellStyle name="Moneda 8 2 3" xfId="2478" xr:uid="{00000000-0005-0000-0000-0000E04D0000}"/>
    <cellStyle name="Moneda 8 2 3 2" xfId="2479" xr:uid="{00000000-0005-0000-0000-0000E14D0000}"/>
    <cellStyle name="Moneda 8 2 3 2 2" xfId="2480" xr:uid="{00000000-0005-0000-0000-0000E24D0000}"/>
    <cellStyle name="Moneda 8 2 3 2 2 2" xfId="2481" xr:uid="{00000000-0005-0000-0000-0000E34D0000}"/>
    <cellStyle name="Moneda 8 2 3 2 2 2 2" xfId="2482" xr:uid="{00000000-0005-0000-0000-0000E44D0000}"/>
    <cellStyle name="Moneda 8 2 3 2 2 3" xfId="2483" xr:uid="{00000000-0005-0000-0000-0000E54D0000}"/>
    <cellStyle name="Moneda 8 2 3 2 2 3 2" xfId="2484" xr:uid="{00000000-0005-0000-0000-0000E64D0000}"/>
    <cellStyle name="Moneda 8 2 3 2 2 4" xfId="2485" xr:uid="{00000000-0005-0000-0000-0000E74D0000}"/>
    <cellStyle name="Moneda 8 2 3 2 2 4 2" xfId="2486" xr:uid="{00000000-0005-0000-0000-0000E84D0000}"/>
    <cellStyle name="Moneda 8 2 3 2 2 5" xfId="2487" xr:uid="{00000000-0005-0000-0000-0000E94D0000}"/>
    <cellStyle name="Moneda 8 2 3 2 3" xfId="2488" xr:uid="{00000000-0005-0000-0000-0000EA4D0000}"/>
    <cellStyle name="Moneda 8 2 3 2 3 2" xfId="2489" xr:uid="{00000000-0005-0000-0000-0000EB4D0000}"/>
    <cellStyle name="Moneda 8 2 3 2 4" xfId="2490" xr:uid="{00000000-0005-0000-0000-0000EC4D0000}"/>
    <cellStyle name="Moneda 8 2 3 2 4 2" xfId="2491" xr:uid="{00000000-0005-0000-0000-0000ED4D0000}"/>
    <cellStyle name="Moneda 8 2 3 2 5" xfId="2492" xr:uid="{00000000-0005-0000-0000-0000EE4D0000}"/>
    <cellStyle name="Moneda 8 2 3 2 5 2" xfId="2493" xr:uid="{00000000-0005-0000-0000-0000EF4D0000}"/>
    <cellStyle name="Moneda 8 2 3 2 6" xfId="2494" xr:uid="{00000000-0005-0000-0000-0000F04D0000}"/>
    <cellStyle name="Moneda 8 2 3 3" xfId="2495" xr:uid="{00000000-0005-0000-0000-0000F14D0000}"/>
    <cellStyle name="Moneda 8 2 3 3 2" xfId="2496" xr:uid="{00000000-0005-0000-0000-0000F24D0000}"/>
    <cellStyle name="Moneda 8 2 3 3 2 2" xfId="2497" xr:uid="{00000000-0005-0000-0000-0000F34D0000}"/>
    <cellStyle name="Moneda 8 2 3 3 3" xfId="2498" xr:uid="{00000000-0005-0000-0000-0000F44D0000}"/>
    <cellStyle name="Moneda 8 2 3 3 3 2" xfId="2499" xr:uid="{00000000-0005-0000-0000-0000F54D0000}"/>
    <cellStyle name="Moneda 8 2 3 3 4" xfId="2500" xr:uid="{00000000-0005-0000-0000-0000F64D0000}"/>
    <cellStyle name="Moneda 8 2 3 3 4 2" xfId="2501" xr:uid="{00000000-0005-0000-0000-0000F74D0000}"/>
    <cellStyle name="Moneda 8 2 3 3 5" xfId="2502" xr:uid="{00000000-0005-0000-0000-0000F84D0000}"/>
    <cellStyle name="Moneda 8 2 3 4" xfId="2503" xr:uid="{00000000-0005-0000-0000-0000F94D0000}"/>
    <cellStyle name="Moneda 8 2 3 4 2" xfId="2504" xr:uid="{00000000-0005-0000-0000-0000FA4D0000}"/>
    <cellStyle name="Moneda 8 2 3 5" xfId="2505" xr:uid="{00000000-0005-0000-0000-0000FB4D0000}"/>
    <cellStyle name="Moneda 8 2 3 5 2" xfId="2506" xr:uid="{00000000-0005-0000-0000-0000FC4D0000}"/>
    <cellStyle name="Moneda 8 2 3 6" xfId="2507" xr:uid="{00000000-0005-0000-0000-0000FD4D0000}"/>
    <cellStyle name="Moneda 8 2 3 6 2" xfId="2508" xr:uid="{00000000-0005-0000-0000-0000FE4D0000}"/>
    <cellStyle name="Moneda 8 2 3 7" xfId="2509" xr:uid="{00000000-0005-0000-0000-0000FF4D0000}"/>
    <cellStyle name="Moneda 8 2 4" xfId="2510" xr:uid="{00000000-0005-0000-0000-0000004E0000}"/>
    <cellStyle name="Moneda 8 2 4 2" xfId="2511" xr:uid="{00000000-0005-0000-0000-0000014E0000}"/>
    <cellStyle name="Moneda 8 2 4 2 2" xfId="2512" xr:uid="{00000000-0005-0000-0000-0000024E0000}"/>
    <cellStyle name="Moneda 8 2 4 2 2 2" xfId="2513" xr:uid="{00000000-0005-0000-0000-0000034E0000}"/>
    <cellStyle name="Moneda 8 2 4 2 2 2 2" xfId="2514" xr:uid="{00000000-0005-0000-0000-0000044E0000}"/>
    <cellStyle name="Moneda 8 2 4 2 2 3" xfId="2515" xr:uid="{00000000-0005-0000-0000-0000054E0000}"/>
    <cellStyle name="Moneda 8 2 4 2 2 3 2" xfId="2516" xr:uid="{00000000-0005-0000-0000-0000064E0000}"/>
    <cellStyle name="Moneda 8 2 4 2 2 4" xfId="2517" xr:uid="{00000000-0005-0000-0000-0000074E0000}"/>
    <cellStyle name="Moneda 8 2 4 2 2 4 2" xfId="2518" xr:uid="{00000000-0005-0000-0000-0000084E0000}"/>
    <cellStyle name="Moneda 8 2 4 2 2 5" xfId="2519" xr:uid="{00000000-0005-0000-0000-0000094E0000}"/>
    <cellStyle name="Moneda 8 2 4 2 3" xfId="2520" xr:uid="{00000000-0005-0000-0000-00000A4E0000}"/>
    <cellStyle name="Moneda 8 2 4 2 3 2" xfId="2521" xr:uid="{00000000-0005-0000-0000-00000B4E0000}"/>
    <cellStyle name="Moneda 8 2 4 2 4" xfId="2522" xr:uid="{00000000-0005-0000-0000-00000C4E0000}"/>
    <cellStyle name="Moneda 8 2 4 2 4 2" xfId="2523" xr:uid="{00000000-0005-0000-0000-00000D4E0000}"/>
    <cellStyle name="Moneda 8 2 4 2 5" xfId="2524" xr:uid="{00000000-0005-0000-0000-00000E4E0000}"/>
    <cellStyle name="Moneda 8 2 4 2 5 2" xfId="2525" xr:uid="{00000000-0005-0000-0000-00000F4E0000}"/>
    <cellStyle name="Moneda 8 2 4 2 6" xfId="2526" xr:uid="{00000000-0005-0000-0000-0000104E0000}"/>
    <cellStyle name="Moneda 8 2 4 3" xfId="2527" xr:uid="{00000000-0005-0000-0000-0000114E0000}"/>
    <cellStyle name="Moneda 8 2 4 3 2" xfId="2528" xr:uid="{00000000-0005-0000-0000-0000124E0000}"/>
    <cellStyle name="Moneda 8 2 4 3 2 2" xfId="2529" xr:uid="{00000000-0005-0000-0000-0000134E0000}"/>
    <cellStyle name="Moneda 8 2 4 3 3" xfId="2530" xr:uid="{00000000-0005-0000-0000-0000144E0000}"/>
    <cellStyle name="Moneda 8 2 4 3 3 2" xfId="2531" xr:uid="{00000000-0005-0000-0000-0000154E0000}"/>
    <cellStyle name="Moneda 8 2 4 3 4" xfId="2532" xr:uid="{00000000-0005-0000-0000-0000164E0000}"/>
    <cellStyle name="Moneda 8 2 4 3 4 2" xfId="2533" xr:uid="{00000000-0005-0000-0000-0000174E0000}"/>
    <cellStyle name="Moneda 8 2 4 3 5" xfId="2534" xr:uid="{00000000-0005-0000-0000-0000184E0000}"/>
    <cellStyle name="Moneda 8 2 4 4" xfId="2535" xr:uid="{00000000-0005-0000-0000-0000194E0000}"/>
    <cellStyle name="Moneda 8 2 4 4 2" xfId="2536" xr:uid="{00000000-0005-0000-0000-00001A4E0000}"/>
    <cellStyle name="Moneda 8 2 4 5" xfId="2537" xr:uid="{00000000-0005-0000-0000-00001B4E0000}"/>
    <cellStyle name="Moneda 8 2 4 5 2" xfId="2538" xr:uid="{00000000-0005-0000-0000-00001C4E0000}"/>
    <cellStyle name="Moneda 8 2 4 6" xfId="2539" xr:uid="{00000000-0005-0000-0000-00001D4E0000}"/>
    <cellStyle name="Moneda 8 2 4 6 2" xfId="2540" xr:uid="{00000000-0005-0000-0000-00001E4E0000}"/>
    <cellStyle name="Moneda 8 2 4 7" xfId="2541" xr:uid="{00000000-0005-0000-0000-00001F4E0000}"/>
    <cellStyle name="Moneda 8 2 5" xfId="2542" xr:uid="{00000000-0005-0000-0000-0000204E0000}"/>
    <cellStyle name="Moneda 8 2 5 2" xfId="2543" xr:uid="{00000000-0005-0000-0000-0000214E0000}"/>
    <cellStyle name="Moneda 8 2 5 2 2" xfId="2544" xr:uid="{00000000-0005-0000-0000-0000224E0000}"/>
    <cellStyle name="Moneda 8 2 5 2 2 2" xfId="2545" xr:uid="{00000000-0005-0000-0000-0000234E0000}"/>
    <cellStyle name="Moneda 8 2 5 2 3" xfId="2546" xr:uid="{00000000-0005-0000-0000-0000244E0000}"/>
    <cellStyle name="Moneda 8 2 5 2 3 2" xfId="2547" xr:uid="{00000000-0005-0000-0000-0000254E0000}"/>
    <cellStyle name="Moneda 8 2 5 2 4" xfId="2548" xr:uid="{00000000-0005-0000-0000-0000264E0000}"/>
    <cellStyle name="Moneda 8 2 5 2 4 2" xfId="2549" xr:uid="{00000000-0005-0000-0000-0000274E0000}"/>
    <cellStyle name="Moneda 8 2 5 2 5" xfId="2550" xr:uid="{00000000-0005-0000-0000-0000284E0000}"/>
    <cellStyle name="Moneda 8 2 5 3" xfId="2551" xr:uid="{00000000-0005-0000-0000-0000294E0000}"/>
    <cellStyle name="Moneda 8 2 5 3 2" xfId="2552" xr:uid="{00000000-0005-0000-0000-00002A4E0000}"/>
    <cellStyle name="Moneda 8 2 5 4" xfId="2553" xr:uid="{00000000-0005-0000-0000-00002B4E0000}"/>
    <cellStyle name="Moneda 8 2 5 4 2" xfId="2554" xr:uid="{00000000-0005-0000-0000-00002C4E0000}"/>
    <cellStyle name="Moneda 8 2 5 5" xfId="2555" xr:uid="{00000000-0005-0000-0000-00002D4E0000}"/>
    <cellStyle name="Moneda 8 2 5 5 2" xfId="2556" xr:uid="{00000000-0005-0000-0000-00002E4E0000}"/>
    <cellStyle name="Moneda 8 2 5 6" xfId="2557" xr:uid="{00000000-0005-0000-0000-00002F4E0000}"/>
    <cellStyle name="Moneda 8 2 6" xfId="2558" xr:uid="{00000000-0005-0000-0000-0000304E0000}"/>
    <cellStyle name="Moneda 8 2 6 2" xfId="2559" xr:uid="{00000000-0005-0000-0000-0000314E0000}"/>
    <cellStyle name="Moneda 8 2 6 2 2" xfId="2560" xr:uid="{00000000-0005-0000-0000-0000324E0000}"/>
    <cellStyle name="Moneda 8 2 6 3" xfId="2561" xr:uid="{00000000-0005-0000-0000-0000334E0000}"/>
    <cellStyle name="Moneda 8 2 6 3 2" xfId="2562" xr:uid="{00000000-0005-0000-0000-0000344E0000}"/>
    <cellStyle name="Moneda 8 2 6 4" xfId="2563" xr:uid="{00000000-0005-0000-0000-0000354E0000}"/>
    <cellStyle name="Moneda 8 2 6 4 2" xfId="2564" xr:uid="{00000000-0005-0000-0000-0000364E0000}"/>
    <cellStyle name="Moneda 8 2 6 5" xfId="2565" xr:uid="{00000000-0005-0000-0000-0000374E0000}"/>
    <cellStyle name="Moneda 8 2 7" xfId="2566" xr:uid="{00000000-0005-0000-0000-0000384E0000}"/>
    <cellStyle name="Moneda 8 2 7 2" xfId="2567" xr:uid="{00000000-0005-0000-0000-0000394E0000}"/>
    <cellStyle name="Moneda 8 2 8" xfId="2568" xr:uid="{00000000-0005-0000-0000-00003A4E0000}"/>
    <cellStyle name="Moneda 8 2 8 2" xfId="2569" xr:uid="{00000000-0005-0000-0000-00003B4E0000}"/>
    <cellStyle name="Moneda 8 2 9" xfId="2570" xr:uid="{00000000-0005-0000-0000-00003C4E0000}"/>
    <cellStyle name="Moneda 8 2 9 2" xfId="2571" xr:uid="{00000000-0005-0000-0000-00003D4E0000}"/>
    <cellStyle name="Moneda 8 3" xfId="2572" xr:uid="{00000000-0005-0000-0000-00003E4E0000}"/>
    <cellStyle name="Moneda 8 3 2" xfId="2573" xr:uid="{00000000-0005-0000-0000-00003F4E0000}"/>
    <cellStyle name="Moneda 8 3 2 2" xfId="2574" xr:uid="{00000000-0005-0000-0000-0000404E0000}"/>
    <cellStyle name="Moneda 8 3 2 2 2" xfId="2575" xr:uid="{00000000-0005-0000-0000-0000414E0000}"/>
    <cellStyle name="Moneda 8 3 2 2 2 2" xfId="2576" xr:uid="{00000000-0005-0000-0000-0000424E0000}"/>
    <cellStyle name="Moneda 8 3 2 2 3" xfId="2577" xr:uid="{00000000-0005-0000-0000-0000434E0000}"/>
    <cellStyle name="Moneda 8 3 2 2 3 2" xfId="2578" xr:uid="{00000000-0005-0000-0000-0000444E0000}"/>
    <cellStyle name="Moneda 8 3 2 2 4" xfId="2579" xr:uid="{00000000-0005-0000-0000-0000454E0000}"/>
    <cellStyle name="Moneda 8 3 2 2 4 2" xfId="2580" xr:uid="{00000000-0005-0000-0000-0000464E0000}"/>
    <cellStyle name="Moneda 8 3 2 2 5" xfId="2581" xr:uid="{00000000-0005-0000-0000-0000474E0000}"/>
    <cellStyle name="Moneda 8 3 2 3" xfId="2582" xr:uid="{00000000-0005-0000-0000-0000484E0000}"/>
    <cellStyle name="Moneda 8 3 2 3 2" xfId="2583" xr:uid="{00000000-0005-0000-0000-0000494E0000}"/>
    <cellStyle name="Moneda 8 3 2 4" xfId="2584" xr:uid="{00000000-0005-0000-0000-00004A4E0000}"/>
    <cellStyle name="Moneda 8 3 2 4 2" xfId="2585" xr:uid="{00000000-0005-0000-0000-00004B4E0000}"/>
    <cellStyle name="Moneda 8 3 2 5" xfId="2586" xr:uid="{00000000-0005-0000-0000-00004C4E0000}"/>
    <cellStyle name="Moneda 8 3 2 5 2" xfId="2587" xr:uid="{00000000-0005-0000-0000-00004D4E0000}"/>
    <cellStyle name="Moneda 8 3 2 6" xfId="2588" xr:uid="{00000000-0005-0000-0000-00004E4E0000}"/>
    <cellStyle name="Moneda 8 3 3" xfId="2589" xr:uid="{00000000-0005-0000-0000-00004F4E0000}"/>
    <cellStyle name="Moneda 8 3 3 2" xfId="2590" xr:uid="{00000000-0005-0000-0000-0000504E0000}"/>
    <cellStyle name="Moneda 8 3 3 2 2" xfId="2591" xr:uid="{00000000-0005-0000-0000-0000514E0000}"/>
    <cellStyle name="Moneda 8 3 3 3" xfId="2592" xr:uid="{00000000-0005-0000-0000-0000524E0000}"/>
    <cellStyle name="Moneda 8 3 3 3 2" xfId="2593" xr:uid="{00000000-0005-0000-0000-0000534E0000}"/>
    <cellStyle name="Moneda 8 3 3 4" xfId="2594" xr:uid="{00000000-0005-0000-0000-0000544E0000}"/>
    <cellStyle name="Moneda 8 3 3 4 2" xfId="2595" xr:uid="{00000000-0005-0000-0000-0000554E0000}"/>
    <cellStyle name="Moneda 8 3 3 5" xfId="2596" xr:uid="{00000000-0005-0000-0000-0000564E0000}"/>
    <cellStyle name="Moneda 8 3 4" xfId="2597" xr:uid="{00000000-0005-0000-0000-0000574E0000}"/>
    <cellStyle name="Moneda 8 3 4 2" xfId="2598" xr:uid="{00000000-0005-0000-0000-0000584E0000}"/>
    <cellStyle name="Moneda 8 3 5" xfId="2599" xr:uid="{00000000-0005-0000-0000-0000594E0000}"/>
    <cellStyle name="Moneda 8 3 5 2" xfId="2600" xr:uid="{00000000-0005-0000-0000-00005A4E0000}"/>
    <cellStyle name="Moneda 8 3 6" xfId="2601" xr:uid="{00000000-0005-0000-0000-00005B4E0000}"/>
    <cellStyle name="Moneda 8 3 6 2" xfId="2602" xr:uid="{00000000-0005-0000-0000-00005C4E0000}"/>
    <cellStyle name="Moneda 8 3 7" xfId="2603" xr:uid="{00000000-0005-0000-0000-00005D4E0000}"/>
    <cellStyle name="Moneda 8 4" xfId="2604" xr:uid="{00000000-0005-0000-0000-00005E4E0000}"/>
    <cellStyle name="Moneda 8 4 2" xfId="2605" xr:uid="{00000000-0005-0000-0000-00005F4E0000}"/>
    <cellStyle name="Moneda 8 4 2 2" xfId="2606" xr:uid="{00000000-0005-0000-0000-0000604E0000}"/>
    <cellStyle name="Moneda 8 4 2 2 2" xfId="2607" xr:uid="{00000000-0005-0000-0000-0000614E0000}"/>
    <cellStyle name="Moneda 8 4 2 2 2 2" xfId="2608" xr:uid="{00000000-0005-0000-0000-0000624E0000}"/>
    <cellStyle name="Moneda 8 4 2 2 3" xfId="2609" xr:uid="{00000000-0005-0000-0000-0000634E0000}"/>
    <cellStyle name="Moneda 8 4 2 2 3 2" xfId="2610" xr:uid="{00000000-0005-0000-0000-0000644E0000}"/>
    <cellStyle name="Moneda 8 4 2 2 4" xfId="2611" xr:uid="{00000000-0005-0000-0000-0000654E0000}"/>
    <cellStyle name="Moneda 8 4 2 2 4 2" xfId="2612" xr:uid="{00000000-0005-0000-0000-0000664E0000}"/>
    <cellStyle name="Moneda 8 4 2 2 5" xfId="2613" xr:uid="{00000000-0005-0000-0000-0000674E0000}"/>
    <cellStyle name="Moneda 8 4 2 3" xfId="2614" xr:uid="{00000000-0005-0000-0000-0000684E0000}"/>
    <cellStyle name="Moneda 8 4 2 3 2" xfId="2615" xr:uid="{00000000-0005-0000-0000-0000694E0000}"/>
    <cellStyle name="Moneda 8 4 2 4" xfId="2616" xr:uid="{00000000-0005-0000-0000-00006A4E0000}"/>
    <cellStyle name="Moneda 8 4 2 4 2" xfId="2617" xr:uid="{00000000-0005-0000-0000-00006B4E0000}"/>
    <cellStyle name="Moneda 8 4 2 5" xfId="2618" xr:uid="{00000000-0005-0000-0000-00006C4E0000}"/>
    <cellStyle name="Moneda 8 4 2 5 2" xfId="2619" xr:uid="{00000000-0005-0000-0000-00006D4E0000}"/>
    <cellStyle name="Moneda 8 4 2 6" xfId="2620" xr:uid="{00000000-0005-0000-0000-00006E4E0000}"/>
    <cellStyle name="Moneda 8 4 3" xfId="2621" xr:uid="{00000000-0005-0000-0000-00006F4E0000}"/>
    <cellStyle name="Moneda 8 4 3 2" xfId="2622" xr:uid="{00000000-0005-0000-0000-0000704E0000}"/>
    <cellStyle name="Moneda 8 4 3 2 2" xfId="2623" xr:uid="{00000000-0005-0000-0000-0000714E0000}"/>
    <cellStyle name="Moneda 8 4 3 3" xfId="2624" xr:uid="{00000000-0005-0000-0000-0000724E0000}"/>
    <cellStyle name="Moneda 8 4 3 3 2" xfId="2625" xr:uid="{00000000-0005-0000-0000-0000734E0000}"/>
    <cellStyle name="Moneda 8 4 3 4" xfId="2626" xr:uid="{00000000-0005-0000-0000-0000744E0000}"/>
    <cellStyle name="Moneda 8 4 3 4 2" xfId="2627" xr:uid="{00000000-0005-0000-0000-0000754E0000}"/>
    <cellStyle name="Moneda 8 4 3 5" xfId="2628" xr:uid="{00000000-0005-0000-0000-0000764E0000}"/>
    <cellStyle name="Moneda 8 4 4" xfId="2629" xr:uid="{00000000-0005-0000-0000-0000774E0000}"/>
    <cellStyle name="Moneda 8 4 4 2" xfId="2630" xr:uid="{00000000-0005-0000-0000-0000784E0000}"/>
    <cellStyle name="Moneda 8 4 5" xfId="2631" xr:uid="{00000000-0005-0000-0000-0000794E0000}"/>
    <cellStyle name="Moneda 8 4 5 2" xfId="2632" xr:uid="{00000000-0005-0000-0000-00007A4E0000}"/>
    <cellStyle name="Moneda 8 4 6" xfId="2633" xr:uid="{00000000-0005-0000-0000-00007B4E0000}"/>
    <cellStyle name="Moneda 8 4 6 2" xfId="2634" xr:uid="{00000000-0005-0000-0000-00007C4E0000}"/>
    <cellStyle name="Moneda 8 4 7" xfId="2635" xr:uid="{00000000-0005-0000-0000-00007D4E0000}"/>
    <cellStyle name="Moneda 8 5" xfId="2636" xr:uid="{00000000-0005-0000-0000-00007E4E0000}"/>
    <cellStyle name="Moneda 8 5 2" xfId="2637" xr:uid="{00000000-0005-0000-0000-00007F4E0000}"/>
    <cellStyle name="Moneda 8 5 2 2" xfId="2638" xr:uid="{00000000-0005-0000-0000-0000804E0000}"/>
    <cellStyle name="Moneda 8 5 2 2 2" xfId="2639" xr:uid="{00000000-0005-0000-0000-0000814E0000}"/>
    <cellStyle name="Moneda 8 5 2 2 2 2" xfId="2640" xr:uid="{00000000-0005-0000-0000-0000824E0000}"/>
    <cellStyle name="Moneda 8 5 2 2 3" xfId="2641" xr:uid="{00000000-0005-0000-0000-0000834E0000}"/>
    <cellStyle name="Moneda 8 5 2 2 3 2" xfId="2642" xr:uid="{00000000-0005-0000-0000-0000844E0000}"/>
    <cellStyle name="Moneda 8 5 2 2 4" xfId="2643" xr:uid="{00000000-0005-0000-0000-0000854E0000}"/>
    <cellStyle name="Moneda 8 5 2 2 4 2" xfId="2644" xr:uid="{00000000-0005-0000-0000-0000864E0000}"/>
    <cellStyle name="Moneda 8 5 2 2 5" xfId="2645" xr:uid="{00000000-0005-0000-0000-0000874E0000}"/>
    <cellStyle name="Moneda 8 5 2 3" xfId="2646" xr:uid="{00000000-0005-0000-0000-0000884E0000}"/>
    <cellStyle name="Moneda 8 5 2 3 2" xfId="2647" xr:uid="{00000000-0005-0000-0000-0000894E0000}"/>
    <cellStyle name="Moneda 8 5 2 4" xfId="2648" xr:uid="{00000000-0005-0000-0000-00008A4E0000}"/>
    <cellStyle name="Moneda 8 5 2 4 2" xfId="2649" xr:uid="{00000000-0005-0000-0000-00008B4E0000}"/>
    <cellStyle name="Moneda 8 5 2 5" xfId="2650" xr:uid="{00000000-0005-0000-0000-00008C4E0000}"/>
    <cellStyle name="Moneda 8 5 2 5 2" xfId="2651" xr:uid="{00000000-0005-0000-0000-00008D4E0000}"/>
    <cellStyle name="Moneda 8 5 2 6" xfId="2652" xr:uid="{00000000-0005-0000-0000-00008E4E0000}"/>
    <cellStyle name="Moneda 8 5 3" xfId="2653" xr:uid="{00000000-0005-0000-0000-00008F4E0000}"/>
    <cellStyle name="Moneda 8 5 3 2" xfId="2654" xr:uid="{00000000-0005-0000-0000-0000904E0000}"/>
    <cellStyle name="Moneda 8 5 3 2 2" xfId="2655" xr:uid="{00000000-0005-0000-0000-0000914E0000}"/>
    <cellStyle name="Moneda 8 5 3 3" xfId="2656" xr:uid="{00000000-0005-0000-0000-0000924E0000}"/>
    <cellStyle name="Moneda 8 5 3 3 2" xfId="2657" xr:uid="{00000000-0005-0000-0000-0000934E0000}"/>
    <cellStyle name="Moneda 8 5 3 4" xfId="2658" xr:uid="{00000000-0005-0000-0000-0000944E0000}"/>
    <cellStyle name="Moneda 8 5 3 4 2" xfId="2659" xr:uid="{00000000-0005-0000-0000-0000954E0000}"/>
    <cellStyle name="Moneda 8 5 3 5" xfId="2660" xr:uid="{00000000-0005-0000-0000-0000964E0000}"/>
    <cellStyle name="Moneda 8 5 4" xfId="2661" xr:uid="{00000000-0005-0000-0000-0000974E0000}"/>
    <cellStyle name="Moneda 8 5 4 2" xfId="2662" xr:uid="{00000000-0005-0000-0000-0000984E0000}"/>
    <cellStyle name="Moneda 8 5 5" xfId="2663" xr:uid="{00000000-0005-0000-0000-0000994E0000}"/>
    <cellStyle name="Moneda 8 5 5 2" xfId="2664" xr:uid="{00000000-0005-0000-0000-00009A4E0000}"/>
    <cellStyle name="Moneda 8 5 6" xfId="2665" xr:uid="{00000000-0005-0000-0000-00009B4E0000}"/>
    <cellStyle name="Moneda 8 5 6 2" xfId="2666" xr:uid="{00000000-0005-0000-0000-00009C4E0000}"/>
    <cellStyle name="Moneda 8 5 7" xfId="2667" xr:uid="{00000000-0005-0000-0000-00009D4E0000}"/>
    <cellStyle name="Moneda 8 6" xfId="2668" xr:uid="{00000000-0005-0000-0000-00009E4E0000}"/>
    <cellStyle name="Moneda 8 6 2" xfId="2669" xr:uid="{00000000-0005-0000-0000-00009F4E0000}"/>
    <cellStyle name="Moneda 8 6 2 2" xfId="2670" xr:uid="{00000000-0005-0000-0000-0000A04E0000}"/>
    <cellStyle name="Moneda 8 6 2 2 2" xfId="2671" xr:uid="{00000000-0005-0000-0000-0000A14E0000}"/>
    <cellStyle name="Moneda 8 6 2 3" xfId="2672" xr:uid="{00000000-0005-0000-0000-0000A24E0000}"/>
    <cellStyle name="Moneda 8 6 2 3 2" xfId="2673" xr:uid="{00000000-0005-0000-0000-0000A34E0000}"/>
    <cellStyle name="Moneda 8 6 2 4" xfId="2674" xr:uid="{00000000-0005-0000-0000-0000A44E0000}"/>
    <cellStyle name="Moneda 8 6 2 4 2" xfId="2675" xr:uid="{00000000-0005-0000-0000-0000A54E0000}"/>
    <cellStyle name="Moneda 8 6 2 5" xfId="2676" xr:uid="{00000000-0005-0000-0000-0000A64E0000}"/>
    <cellStyle name="Moneda 8 6 3" xfId="2677" xr:uid="{00000000-0005-0000-0000-0000A74E0000}"/>
    <cellStyle name="Moneda 8 6 3 2" xfId="2678" xr:uid="{00000000-0005-0000-0000-0000A84E0000}"/>
    <cellStyle name="Moneda 8 6 4" xfId="2679" xr:uid="{00000000-0005-0000-0000-0000A94E0000}"/>
    <cellStyle name="Moneda 8 6 4 2" xfId="2680" xr:uid="{00000000-0005-0000-0000-0000AA4E0000}"/>
    <cellStyle name="Moneda 8 6 5" xfId="2681" xr:uid="{00000000-0005-0000-0000-0000AB4E0000}"/>
    <cellStyle name="Moneda 8 6 5 2" xfId="2682" xr:uid="{00000000-0005-0000-0000-0000AC4E0000}"/>
    <cellStyle name="Moneda 8 6 6" xfId="2683" xr:uid="{00000000-0005-0000-0000-0000AD4E0000}"/>
    <cellStyle name="Moneda 8 7" xfId="2684" xr:uid="{00000000-0005-0000-0000-0000AE4E0000}"/>
    <cellStyle name="Moneda 8 7 2" xfId="2685" xr:uid="{00000000-0005-0000-0000-0000AF4E0000}"/>
    <cellStyle name="Moneda 8 7 2 2" xfId="2686" xr:uid="{00000000-0005-0000-0000-0000B04E0000}"/>
    <cellStyle name="Moneda 8 7 3" xfId="2687" xr:uid="{00000000-0005-0000-0000-0000B14E0000}"/>
    <cellStyle name="Moneda 8 7 3 2" xfId="2688" xr:uid="{00000000-0005-0000-0000-0000B24E0000}"/>
    <cellStyle name="Moneda 8 7 4" xfId="2689" xr:uid="{00000000-0005-0000-0000-0000B34E0000}"/>
    <cellStyle name="Moneda 8 7 4 2" xfId="2690" xr:uid="{00000000-0005-0000-0000-0000B44E0000}"/>
    <cellStyle name="Moneda 8 7 5" xfId="2691" xr:uid="{00000000-0005-0000-0000-0000B54E0000}"/>
    <cellStyle name="Moneda 8 8" xfId="2692" xr:uid="{00000000-0005-0000-0000-0000B64E0000}"/>
    <cellStyle name="Moneda 8 8 2" xfId="2693" xr:uid="{00000000-0005-0000-0000-0000B74E0000}"/>
    <cellStyle name="Moneda 8 8 2 2" xfId="2694" xr:uid="{00000000-0005-0000-0000-0000B84E0000}"/>
    <cellStyle name="Moneda 8 8 3" xfId="2695" xr:uid="{00000000-0005-0000-0000-0000B94E0000}"/>
    <cellStyle name="Moneda 8 8 3 2" xfId="2696" xr:uid="{00000000-0005-0000-0000-0000BA4E0000}"/>
    <cellStyle name="Moneda 8 8 4" xfId="2697" xr:uid="{00000000-0005-0000-0000-0000BB4E0000}"/>
    <cellStyle name="Moneda 8 8 4 2" xfId="2698" xr:uid="{00000000-0005-0000-0000-0000BC4E0000}"/>
    <cellStyle name="Moneda 8 8 5" xfId="2699" xr:uid="{00000000-0005-0000-0000-0000BD4E0000}"/>
    <cellStyle name="Moneda 8 9" xfId="2700" xr:uid="{00000000-0005-0000-0000-0000BE4E0000}"/>
    <cellStyle name="Moneda 8 9 2" xfId="2701" xr:uid="{00000000-0005-0000-0000-0000BF4E0000}"/>
    <cellStyle name="Moneda 9" xfId="2702" xr:uid="{00000000-0005-0000-0000-0000C04E0000}"/>
    <cellStyle name="Moneda 9 10" xfId="2703" xr:uid="{00000000-0005-0000-0000-0000C14E0000}"/>
    <cellStyle name="Moneda 9 11" xfId="2704" xr:uid="{00000000-0005-0000-0000-0000C24E0000}"/>
    <cellStyle name="Moneda 9 2" xfId="2705" xr:uid="{00000000-0005-0000-0000-0000C34E0000}"/>
    <cellStyle name="Moneda 9 2 2" xfId="2706" xr:uid="{00000000-0005-0000-0000-0000C44E0000}"/>
    <cellStyle name="Moneda 9 2 2 2" xfId="2707" xr:uid="{00000000-0005-0000-0000-0000C54E0000}"/>
    <cellStyle name="Moneda 9 2 2 2 2" xfId="2708" xr:uid="{00000000-0005-0000-0000-0000C64E0000}"/>
    <cellStyle name="Moneda 9 2 2 2 2 2" xfId="2709" xr:uid="{00000000-0005-0000-0000-0000C74E0000}"/>
    <cellStyle name="Moneda 9 2 2 2 3" xfId="2710" xr:uid="{00000000-0005-0000-0000-0000C84E0000}"/>
    <cellStyle name="Moneda 9 2 2 2 3 2" xfId="2711" xr:uid="{00000000-0005-0000-0000-0000C94E0000}"/>
    <cellStyle name="Moneda 9 2 2 2 4" xfId="2712" xr:uid="{00000000-0005-0000-0000-0000CA4E0000}"/>
    <cellStyle name="Moneda 9 2 2 2 4 2" xfId="2713" xr:uid="{00000000-0005-0000-0000-0000CB4E0000}"/>
    <cellStyle name="Moneda 9 2 2 2 5" xfId="2714" xr:uid="{00000000-0005-0000-0000-0000CC4E0000}"/>
    <cellStyle name="Moneda 9 2 2 3" xfId="2715" xr:uid="{00000000-0005-0000-0000-0000CD4E0000}"/>
    <cellStyle name="Moneda 9 2 2 3 2" xfId="2716" xr:uid="{00000000-0005-0000-0000-0000CE4E0000}"/>
    <cellStyle name="Moneda 9 2 2 4" xfId="2717" xr:uid="{00000000-0005-0000-0000-0000CF4E0000}"/>
    <cellStyle name="Moneda 9 2 2 4 2" xfId="2718" xr:uid="{00000000-0005-0000-0000-0000D04E0000}"/>
    <cellStyle name="Moneda 9 2 2 5" xfId="2719" xr:uid="{00000000-0005-0000-0000-0000D14E0000}"/>
    <cellStyle name="Moneda 9 2 2 5 2" xfId="2720" xr:uid="{00000000-0005-0000-0000-0000D24E0000}"/>
    <cellStyle name="Moneda 9 2 2 6" xfId="2721" xr:uid="{00000000-0005-0000-0000-0000D34E0000}"/>
    <cellStyle name="Moneda 9 2 3" xfId="2722" xr:uid="{00000000-0005-0000-0000-0000D44E0000}"/>
    <cellStyle name="Moneda 9 2 3 2" xfId="2723" xr:uid="{00000000-0005-0000-0000-0000D54E0000}"/>
    <cellStyle name="Moneda 9 2 3 2 2" xfId="2724" xr:uid="{00000000-0005-0000-0000-0000D64E0000}"/>
    <cellStyle name="Moneda 9 2 3 3" xfId="2725" xr:uid="{00000000-0005-0000-0000-0000D74E0000}"/>
    <cellStyle name="Moneda 9 2 3 3 2" xfId="2726" xr:uid="{00000000-0005-0000-0000-0000D84E0000}"/>
    <cellStyle name="Moneda 9 2 3 4" xfId="2727" xr:uid="{00000000-0005-0000-0000-0000D94E0000}"/>
    <cellStyle name="Moneda 9 2 3 4 2" xfId="2728" xr:uid="{00000000-0005-0000-0000-0000DA4E0000}"/>
    <cellStyle name="Moneda 9 2 3 5" xfId="2729" xr:uid="{00000000-0005-0000-0000-0000DB4E0000}"/>
    <cellStyle name="Moneda 9 2 4" xfId="2730" xr:uid="{00000000-0005-0000-0000-0000DC4E0000}"/>
    <cellStyle name="Moneda 9 2 4 2" xfId="2731" xr:uid="{00000000-0005-0000-0000-0000DD4E0000}"/>
    <cellStyle name="Moneda 9 2 5" xfId="2732" xr:uid="{00000000-0005-0000-0000-0000DE4E0000}"/>
    <cellStyle name="Moneda 9 2 5 2" xfId="2733" xr:uid="{00000000-0005-0000-0000-0000DF4E0000}"/>
    <cellStyle name="Moneda 9 2 6" xfId="2734" xr:uid="{00000000-0005-0000-0000-0000E04E0000}"/>
    <cellStyle name="Moneda 9 2 6 2" xfId="2735" xr:uid="{00000000-0005-0000-0000-0000E14E0000}"/>
    <cellStyle name="Moneda 9 2 7" xfId="2736" xr:uid="{00000000-0005-0000-0000-0000E24E0000}"/>
    <cellStyle name="Moneda 9 2 8" xfId="2737" xr:uid="{00000000-0005-0000-0000-0000E34E0000}"/>
    <cellStyle name="Moneda 9 3" xfId="2738" xr:uid="{00000000-0005-0000-0000-0000E44E0000}"/>
    <cellStyle name="Moneda 9 3 2" xfId="2739" xr:uid="{00000000-0005-0000-0000-0000E54E0000}"/>
    <cellStyle name="Moneda 9 3 2 2" xfId="2740" xr:uid="{00000000-0005-0000-0000-0000E64E0000}"/>
    <cellStyle name="Moneda 9 3 2 2 2" xfId="2741" xr:uid="{00000000-0005-0000-0000-0000E74E0000}"/>
    <cellStyle name="Moneda 9 3 2 2 2 2" xfId="2742" xr:uid="{00000000-0005-0000-0000-0000E84E0000}"/>
    <cellStyle name="Moneda 9 3 2 2 3" xfId="2743" xr:uid="{00000000-0005-0000-0000-0000E94E0000}"/>
    <cellStyle name="Moneda 9 3 2 2 3 2" xfId="2744" xr:uid="{00000000-0005-0000-0000-0000EA4E0000}"/>
    <cellStyle name="Moneda 9 3 2 2 4" xfId="2745" xr:uid="{00000000-0005-0000-0000-0000EB4E0000}"/>
    <cellStyle name="Moneda 9 3 2 2 4 2" xfId="2746" xr:uid="{00000000-0005-0000-0000-0000EC4E0000}"/>
    <cellStyle name="Moneda 9 3 2 2 5" xfId="2747" xr:uid="{00000000-0005-0000-0000-0000ED4E0000}"/>
    <cellStyle name="Moneda 9 3 2 3" xfId="2748" xr:uid="{00000000-0005-0000-0000-0000EE4E0000}"/>
    <cellStyle name="Moneda 9 3 2 3 2" xfId="2749" xr:uid="{00000000-0005-0000-0000-0000EF4E0000}"/>
    <cellStyle name="Moneda 9 3 2 4" xfId="2750" xr:uid="{00000000-0005-0000-0000-0000F04E0000}"/>
    <cellStyle name="Moneda 9 3 2 4 2" xfId="2751" xr:uid="{00000000-0005-0000-0000-0000F14E0000}"/>
    <cellStyle name="Moneda 9 3 2 5" xfId="2752" xr:uid="{00000000-0005-0000-0000-0000F24E0000}"/>
    <cellStyle name="Moneda 9 3 2 5 2" xfId="2753" xr:uid="{00000000-0005-0000-0000-0000F34E0000}"/>
    <cellStyle name="Moneda 9 3 2 6" xfId="2754" xr:uid="{00000000-0005-0000-0000-0000F44E0000}"/>
    <cellStyle name="Moneda 9 3 3" xfId="2755" xr:uid="{00000000-0005-0000-0000-0000F54E0000}"/>
    <cellStyle name="Moneda 9 3 3 2" xfId="2756" xr:uid="{00000000-0005-0000-0000-0000F64E0000}"/>
    <cellStyle name="Moneda 9 3 3 2 2" xfId="2757" xr:uid="{00000000-0005-0000-0000-0000F74E0000}"/>
    <cellStyle name="Moneda 9 3 3 3" xfId="2758" xr:uid="{00000000-0005-0000-0000-0000F84E0000}"/>
    <cellStyle name="Moneda 9 3 3 3 2" xfId="2759" xr:uid="{00000000-0005-0000-0000-0000F94E0000}"/>
    <cellStyle name="Moneda 9 3 3 4" xfId="2760" xr:uid="{00000000-0005-0000-0000-0000FA4E0000}"/>
    <cellStyle name="Moneda 9 3 3 4 2" xfId="2761" xr:uid="{00000000-0005-0000-0000-0000FB4E0000}"/>
    <cellStyle name="Moneda 9 3 3 5" xfId="2762" xr:uid="{00000000-0005-0000-0000-0000FC4E0000}"/>
    <cellStyle name="Moneda 9 3 4" xfId="2763" xr:uid="{00000000-0005-0000-0000-0000FD4E0000}"/>
    <cellStyle name="Moneda 9 3 4 2" xfId="2764" xr:uid="{00000000-0005-0000-0000-0000FE4E0000}"/>
    <cellStyle name="Moneda 9 3 5" xfId="2765" xr:uid="{00000000-0005-0000-0000-0000FF4E0000}"/>
    <cellStyle name="Moneda 9 3 5 2" xfId="2766" xr:uid="{00000000-0005-0000-0000-0000004F0000}"/>
    <cellStyle name="Moneda 9 3 6" xfId="2767" xr:uid="{00000000-0005-0000-0000-0000014F0000}"/>
    <cellStyle name="Moneda 9 3 6 2" xfId="2768" xr:uid="{00000000-0005-0000-0000-0000024F0000}"/>
    <cellStyle name="Moneda 9 3 7" xfId="2769" xr:uid="{00000000-0005-0000-0000-0000034F0000}"/>
    <cellStyle name="Moneda 9 4" xfId="2770" xr:uid="{00000000-0005-0000-0000-0000044F0000}"/>
    <cellStyle name="Moneda 9 4 2" xfId="2771" xr:uid="{00000000-0005-0000-0000-0000054F0000}"/>
    <cellStyle name="Moneda 9 4 2 2" xfId="2772" xr:uid="{00000000-0005-0000-0000-0000064F0000}"/>
    <cellStyle name="Moneda 9 4 2 2 2" xfId="2773" xr:uid="{00000000-0005-0000-0000-0000074F0000}"/>
    <cellStyle name="Moneda 9 4 2 2 2 2" xfId="2774" xr:uid="{00000000-0005-0000-0000-0000084F0000}"/>
    <cellStyle name="Moneda 9 4 2 2 3" xfId="2775" xr:uid="{00000000-0005-0000-0000-0000094F0000}"/>
    <cellStyle name="Moneda 9 4 2 2 3 2" xfId="2776" xr:uid="{00000000-0005-0000-0000-00000A4F0000}"/>
    <cellStyle name="Moneda 9 4 2 2 4" xfId="2777" xr:uid="{00000000-0005-0000-0000-00000B4F0000}"/>
    <cellStyle name="Moneda 9 4 2 2 4 2" xfId="2778" xr:uid="{00000000-0005-0000-0000-00000C4F0000}"/>
    <cellStyle name="Moneda 9 4 2 2 5" xfId="2779" xr:uid="{00000000-0005-0000-0000-00000D4F0000}"/>
    <cellStyle name="Moneda 9 4 2 3" xfId="2780" xr:uid="{00000000-0005-0000-0000-00000E4F0000}"/>
    <cellStyle name="Moneda 9 4 2 3 2" xfId="2781" xr:uid="{00000000-0005-0000-0000-00000F4F0000}"/>
    <cellStyle name="Moneda 9 4 2 4" xfId="2782" xr:uid="{00000000-0005-0000-0000-0000104F0000}"/>
    <cellStyle name="Moneda 9 4 2 4 2" xfId="2783" xr:uid="{00000000-0005-0000-0000-0000114F0000}"/>
    <cellStyle name="Moneda 9 4 2 5" xfId="2784" xr:uid="{00000000-0005-0000-0000-0000124F0000}"/>
    <cellStyle name="Moneda 9 4 2 5 2" xfId="2785" xr:uid="{00000000-0005-0000-0000-0000134F0000}"/>
    <cellStyle name="Moneda 9 4 2 6" xfId="2786" xr:uid="{00000000-0005-0000-0000-0000144F0000}"/>
    <cellStyle name="Moneda 9 4 3" xfId="2787" xr:uid="{00000000-0005-0000-0000-0000154F0000}"/>
    <cellStyle name="Moneda 9 4 3 2" xfId="2788" xr:uid="{00000000-0005-0000-0000-0000164F0000}"/>
    <cellStyle name="Moneda 9 4 3 2 2" xfId="2789" xr:uid="{00000000-0005-0000-0000-0000174F0000}"/>
    <cellStyle name="Moneda 9 4 3 3" xfId="2790" xr:uid="{00000000-0005-0000-0000-0000184F0000}"/>
    <cellStyle name="Moneda 9 4 3 3 2" xfId="2791" xr:uid="{00000000-0005-0000-0000-0000194F0000}"/>
    <cellStyle name="Moneda 9 4 3 4" xfId="2792" xr:uid="{00000000-0005-0000-0000-00001A4F0000}"/>
    <cellStyle name="Moneda 9 4 3 4 2" xfId="2793" xr:uid="{00000000-0005-0000-0000-00001B4F0000}"/>
    <cellStyle name="Moneda 9 4 3 5" xfId="2794" xr:uid="{00000000-0005-0000-0000-00001C4F0000}"/>
    <cellStyle name="Moneda 9 4 4" xfId="2795" xr:uid="{00000000-0005-0000-0000-00001D4F0000}"/>
    <cellStyle name="Moneda 9 4 4 2" xfId="2796" xr:uid="{00000000-0005-0000-0000-00001E4F0000}"/>
    <cellStyle name="Moneda 9 4 5" xfId="2797" xr:uid="{00000000-0005-0000-0000-00001F4F0000}"/>
    <cellStyle name="Moneda 9 4 5 2" xfId="2798" xr:uid="{00000000-0005-0000-0000-0000204F0000}"/>
    <cellStyle name="Moneda 9 4 6" xfId="2799" xr:uid="{00000000-0005-0000-0000-0000214F0000}"/>
    <cellStyle name="Moneda 9 4 6 2" xfId="2800" xr:uid="{00000000-0005-0000-0000-0000224F0000}"/>
    <cellStyle name="Moneda 9 4 7" xfId="2801" xr:uid="{00000000-0005-0000-0000-0000234F0000}"/>
    <cellStyle name="Moneda 9 5" xfId="2802" xr:uid="{00000000-0005-0000-0000-0000244F0000}"/>
    <cellStyle name="Moneda 9 5 2" xfId="2803" xr:uid="{00000000-0005-0000-0000-0000254F0000}"/>
    <cellStyle name="Moneda 9 5 2 2" xfId="2804" xr:uid="{00000000-0005-0000-0000-0000264F0000}"/>
    <cellStyle name="Moneda 9 5 2 2 2" xfId="2805" xr:uid="{00000000-0005-0000-0000-0000274F0000}"/>
    <cellStyle name="Moneda 9 5 2 3" xfId="2806" xr:uid="{00000000-0005-0000-0000-0000284F0000}"/>
    <cellStyle name="Moneda 9 5 2 3 2" xfId="2807" xr:uid="{00000000-0005-0000-0000-0000294F0000}"/>
    <cellStyle name="Moneda 9 5 2 4" xfId="2808" xr:uid="{00000000-0005-0000-0000-00002A4F0000}"/>
    <cellStyle name="Moneda 9 5 2 4 2" xfId="2809" xr:uid="{00000000-0005-0000-0000-00002B4F0000}"/>
    <cellStyle name="Moneda 9 5 2 5" xfId="2810" xr:uid="{00000000-0005-0000-0000-00002C4F0000}"/>
    <cellStyle name="Moneda 9 5 3" xfId="2811" xr:uid="{00000000-0005-0000-0000-00002D4F0000}"/>
    <cellStyle name="Moneda 9 5 3 2" xfId="2812" xr:uid="{00000000-0005-0000-0000-00002E4F0000}"/>
    <cellStyle name="Moneda 9 5 4" xfId="2813" xr:uid="{00000000-0005-0000-0000-00002F4F0000}"/>
    <cellStyle name="Moneda 9 5 4 2" xfId="2814" xr:uid="{00000000-0005-0000-0000-0000304F0000}"/>
    <cellStyle name="Moneda 9 5 5" xfId="2815" xr:uid="{00000000-0005-0000-0000-0000314F0000}"/>
    <cellStyle name="Moneda 9 5 5 2" xfId="2816" xr:uid="{00000000-0005-0000-0000-0000324F0000}"/>
    <cellStyle name="Moneda 9 5 6" xfId="2817" xr:uid="{00000000-0005-0000-0000-0000334F0000}"/>
    <cellStyle name="Moneda 9 6" xfId="2818" xr:uid="{00000000-0005-0000-0000-0000344F0000}"/>
    <cellStyle name="Moneda 9 6 2" xfId="2819" xr:uid="{00000000-0005-0000-0000-0000354F0000}"/>
    <cellStyle name="Moneda 9 6 2 2" xfId="2820" xr:uid="{00000000-0005-0000-0000-0000364F0000}"/>
    <cellStyle name="Moneda 9 6 3" xfId="2821" xr:uid="{00000000-0005-0000-0000-0000374F0000}"/>
    <cellStyle name="Moneda 9 6 3 2" xfId="2822" xr:uid="{00000000-0005-0000-0000-0000384F0000}"/>
    <cellStyle name="Moneda 9 6 4" xfId="2823" xr:uid="{00000000-0005-0000-0000-0000394F0000}"/>
    <cellStyle name="Moneda 9 6 4 2" xfId="2824" xr:uid="{00000000-0005-0000-0000-00003A4F0000}"/>
    <cellStyle name="Moneda 9 6 5" xfId="2825" xr:uid="{00000000-0005-0000-0000-00003B4F0000}"/>
    <cellStyle name="Moneda 9 7" xfId="2826" xr:uid="{00000000-0005-0000-0000-00003C4F0000}"/>
    <cellStyle name="Moneda 9 7 2" xfId="2827" xr:uid="{00000000-0005-0000-0000-00003D4F0000}"/>
    <cellStyle name="Moneda 9 8" xfId="2828" xr:uid="{00000000-0005-0000-0000-00003E4F0000}"/>
    <cellStyle name="Moneda 9 8 2" xfId="2829" xr:uid="{00000000-0005-0000-0000-00003F4F0000}"/>
    <cellStyle name="Moneda 9 9" xfId="2830" xr:uid="{00000000-0005-0000-0000-0000404F0000}"/>
    <cellStyle name="Moneda 9 9 2" xfId="2831" xr:uid="{00000000-0005-0000-0000-0000414F0000}"/>
    <cellStyle name="Neutral 2" xfId="2832" xr:uid="{00000000-0005-0000-0000-0000424F0000}"/>
    <cellStyle name="Normal" xfId="0" builtinId="0"/>
    <cellStyle name="Normal 13" xfId="37844" xr:uid="{4C8DDCFE-7DC4-4D16-97FF-51E5C828F511}"/>
    <cellStyle name="Normal 2" xfId="16" xr:uid="{00000000-0005-0000-0000-0000444F0000}"/>
    <cellStyle name="Normal 2 10" xfId="17" xr:uid="{00000000-0005-0000-0000-0000454F0000}"/>
    <cellStyle name="Normal 2 2" xfId="2833" xr:uid="{00000000-0005-0000-0000-0000464F0000}"/>
    <cellStyle name="Normal 2 2 2" xfId="2834" xr:uid="{00000000-0005-0000-0000-0000474F0000}"/>
    <cellStyle name="Normal 2 3" xfId="2835" xr:uid="{00000000-0005-0000-0000-0000484F0000}"/>
    <cellStyle name="Normal 2 3 2" xfId="2836" xr:uid="{00000000-0005-0000-0000-0000494F0000}"/>
    <cellStyle name="Normal 2 4" xfId="2837" xr:uid="{00000000-0005-0000-0000-00004A4F0000}"/>
    <cellStyle name="Normal 3" xfId="18" xr:uid="{00000000-0005-0000-0000-00004B4F0000}"/>
    <cellStyle name="Normal 3 2" xfId="19" xr:uid="{00000000-0005-0000-0000-00004C4F0000}"/>
    <cellStyle name="Normal 3 2 2" xfId="2838" xr:uid="{00000000-0005-0000-0000-00004D4F0000}"/>
    <cellStyle name="Normal 3 2 2 2" xfId="2839" xr:uid="{00000000-0005-0000-0000-00004E4F0000}"/>
    <cellStyle name="Normal 3 2 3" xfId="2840" xr:uid="{00000000-0005-0000-0000-00004F4F0000}"/>
    <cellStyle name="Normal 3 3" xfId="2841" xr:uid="{00000000-0005-0000-0000-0000504F0000}"/>
    <cellStyle name="Normal 3 4" xfId="2842" xr:uid="{00000000-0005-0000-0000-0000514F0000}"/>
    <cellStyle name="Normal 3 5" xfId="2843" xr:uid="{00000000-0005-0000-0000-0000524F0000}"/>
    <cellStyle name="Normal 3_CADENA DE VALOR" xfId="27" xr:uid="{00000000-0005-0000-0000-0000534F0000}"/>
    <cellStyle name="Normal 4" xfId="2844" xr:uid="{00000000-0005-0000-0000-0000544F0000}"/>
    <cellStyle name="Normal 4 2" xfId="20" xr:uid="{00000000-0005-0000-0000-0000554F0000}"/>
    <cellStyle name="Normal 5" xfId="2845" xr:uid="{00000000-0005-0000-0000-0000564F0000}"/>
    <cellStyle name="Normal 6 2" xfId="2846" xr:uid="{00000000-0005-0000-0000-0000574F0000}"/>
    <cellStyle name="Normal_CADENA DE VALOR" xfId="2866" xr:uid="{00000000-0005-0000-0000-0000584F0000}"/>
    <cellStyle name="Numeric" xfId="2847" xr:uid="{00000000-0005-0000-0000-0000594F0000}"/>
    <cellStyle name="NumericWithBorder" xfId="2848" xr:uid="{00000000-0005-0000-0000-00005A4F0000}"/>
    <cellStyle name="NumericWithBorder 2" xfId="2849" xr:uid="{00000000-0005-0000-0000-00005B4F0000}"/>
    <cellStyle name="NumericWithBorder 2 2" xfId="2850" xr:uid="{00000000-0005-0000-0000-00005C4F0000}"/>
    <cellStyle name="NumericWithBorder 2 3" xfId="2851" xr:uid="{00000000-0005-0000-0000-00005D4F0000}"/>
    <cellStyle name="NumericWithBorder 2 4" xfId="2852" xr:uid="{00000000-0005-0000-0000-00005E4F0000}"/>
    <cellStyle name="NumericWithBorder 3" xfId="2853" xr:uid="{00000000-0005-0000-0000-00005F4F0000}"/>
    <cellStyle name="NumericWithBorder 4" xfId="2854" xr:uid="{00000000-0005-0000-0000-0000604F0000}"/>
    <cellStyle name="NumericWithBorder 5" xfId="2855" xr:uid="{00000000-0005-0000-0000-0000614F0000}"/>
    <cellStyle name="Percent" xfId="2856" xr:uid="{00000000-0005-0000-0000-0000624F0000}"/>
    <cellStyle name="Percent 2" xfId="2857" xr:uid="{00000000-0005-0000-0000-0000634F0000}"/>
    <cellStyle name="Percent 2 2" xfId="2858" xr:uid="{00000000-0005-0000-0000-0000644F0000}"/>
    <cellStyle name="Porcentaje" xfId="21" builtinId="5"/>
    <cellStyle name="Porcentaje 2" xfId="24" xr:uid="{00000000-0005-0000-0000-0000664F0000}"/>
    <cellStyle name="Porcentaje 2 2" xfId="2859" xr:uid="{00000000-0005-0000-0000-0000674F0000}"/>
    <cellStyle name="Porcentaje 3" xfId="25" xr:uid="{00000000-0005-0000-0000-0000684F0000}"/>
    <cellStyle name="Porcentaje 3 2" xfId="2860" xr:uid="{00000000-0005-0000-0000-0000694F0000}"/>
    <cellStyle name="Porcentaje 4" xfId="26" xr:uid="{00000000-0005-0000-0000-00006A4F0000}"/>
    <cellStyle name="Porcentaje 5" xfId="2915" xr:uid="{00000000-0005-0000-0000-00006B4F0000}"/>
    <cellStyle name="Porcentaje 5 2" xfId="2921" xr:uid="{00000000-0005-0000-0000-00006C4F0000}"/>
    <cellStyle name="Porcentual 2" xfId="22" xr:uid="{00000000-0005-0000-0000-00006D4F0000}"/>
    <cellStyle name="Porcentual 2 2" xfId="23" xr:uid="{00000000-0005-0000-0000-00006E4F0000}"/>
    <cellStyle name="Porcentual 2 2 2" xfId="2861" xr:uid="{00000000-0005-0000-0000-00006F4F0000}"/>
    <cellStyle name="Porcentual 2 3" xfId="2862" xr:uid="{00000000-0005-0000-0000-0000704F0000}"/>
    <cellStyle name="Porcentual 2 3 2" xfId="2863" xr:uid="{00000000-0005-0000-0000-0000714F0000}"/>
    <cellStyle name="Porcentual 3" xfId="2864" xr:uid="{00000000-0005-0000-0000-0000724F0000}"/>
  </cellStyles>
  <dxfs count="0"/>
  <tableStyles count="0" defaultTableStyle="TableStyleMedium9" defaultPivotStyle="PivotStyleLight16"/>
  <colors>
    <mruColors>
      <color rgb="FF00FF00"/>
      <color rgb="FF0066FF"/>
      <color rgb="FF00FFFF"/>
      <color rgb="FFFFCCCC"/>
      <color rgb="FF009900"/>
      <color rgb="FF99CC00"/>
      <color rgb="FF75DBFF"/>
      <color rgb="FF7BB800"/>
      <color rgb="FF669900"/>
      <color rgb="FFD2D7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174990</xdr:rowOff>
    </xdr:from>
    <xdr:to>
      <xdr:col>3</xdr:col>
      <xdr:colOff>1491651</xdr:colOff>
      <xdr:row>3</xdr:row>
      <xdr:rowOff>110070</xdr:rowOff>
    </xdr:to>
    <xdr:pic>
      <xdr:nvPicPr>
        <xdr:cNvPr id="2" name="Imagen 1">
          <a:extLst>
            <a:ext uri="{FF2B5EF4-FFF2-40B4-BE49-F238E27FC236}">
              <a16:creationId xmlns:a16="http://schemas.microsoft.com/office/drawing/2014/main" id="{7C6F3D8D-19BD-45DE-AE29-C467C0D344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72679"/>
          <a:ext cx="2856990" cy="11751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394340</xdr:colOff>
      <xdr:row>0</xdr:row>
      <xdr:rowOff>35503</xdr:rowOff>
    </xdr:from>
    <xdr:to>
      <xdr:col>4</xdr:col>
      <xdr:colOff>621595</xdr:colOff>
      <xdr:row>2</xdr:row>
      <xdr:rowOff>56285</xdr:rowOff>
    </xdr:to>
    <xdr:pic>
      <xdr:nvPicPr>
        <xdr:cNvPr id="2" name="Imagen 1">
          <a:extLst>
            <a:ext uri="{FF2B5EF4-FFF2-40B4-BE49-F238E27FC236}">
              <a16:creationId xmlns:a16="http://schemas.microsoft.com/office/drawing/2014/main" id="{A1E439C9-CCA7-4C84-9A69-FB8F996BAA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4340" y="35503"/>
          <a:ext cx="4383619" cy="11248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68992</xdr:colOff>
      <xdr:row>0</xdr:row>
      <xdr:rowOff>116162</xdr:rowOff>
    </xdr:from>
    <xdr:to>
      <xdr:col>2</xdr:col>
      <xdr:colOff>1614407</xdr:colOff>
      <xdr:row>2</xdr:row>
      <xdr:rowOff>258305</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2" y="116162"/>
          <a:ext cx="3628000" cy="1143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542399</xdr:colOff>
      <xdr:row>2</xdr:row>
      <xdr:rowOff>107831</xdr:rowOff>
    </xdr:to>
    <xdr:pic>
      <xdr:nvPicPr>
        <xdr:cNvPr id="2" name="Imagen 1">
          <a:extLst>
            <a:ext uri="{FF2B5EF4-FFF2-40B4-BE49-F238E27FC236}">
              <a16:creationId xmlns:a16="http://schemas.microsoft.com/office/drawing/2014/main" id="{4EE80F5C-7F39-7140-DAB8-CE8760B50C7D}"/>
            </a:ext>
          </a:extLst>
        </xdr:cNvPr>
        <xdr:cNvPicPr>
          <a:picLocks noChangeAspect="1"/>
        </xdr:cNvPicPr>
      </xdr:nvPicPr>
      <xdr:blipFill>
        <a:blip xmlns:r="http://schemas.openxmlformats.org/officeDocument/2006/relationships" r:embed="rId1"/>
        <a:stretch>
          <a:fillRect/>
        </a:stretch>
      </xdr:blipFill>
      <xdr:spPr>
        <a:xfrm>
          <a:off x="0" y="1"/>
          <a:ext cx="3633531" cy="8266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83835</xdr:colOff>
      <xdr:row>0</xdr:row>
      <xdr:rowOff>96864</xdr:rowOff>
    </xdr:from>
    <xdr:to>
      <xdr:col>1</xdr:col>
      <xdr:colOff>1291525</xdr:colOff>
      <xdr:row>2</xdr:row>
      <xdr:rowOff>306026</xdr:rowOff>
    </xdr:to>
    <xdr:pic>
      <xdr:nvPicPr>
        <xdr:cNvPr id="2" name="Imagen 1">
          <a:extLst>
            <a:ext uri="{FF2B5EF4-FFF2-40B4-BE49-F238E27FC236}">
              <a16:creationId xmlns:a16="http://schemas.microsoft.com/office/drawing/2014/main" id="{0459CA54-B07A-4102-8105-AB65D5144AEF}"/>
            </a:ext>
          </a:extLst>
        </xdr:cNvPr>
        <xdr:cNvPicPr>
          <a:picLocks noChangeAspect="1"/>
        </xdr:cNvPicPr>
      </xdr:nvPicPr>
      <xdr:blipFill>
        <a:blip xmlns:r="http://schemas.openxmlformats.org/officeDocument/2006/relationships" r:embed="rId1"/>
        <a:stretch>
          <a:fillRect/>
        </a:stretch>
      </xdr:blipFill>
      <xdr:spPr>
        <a:xfrm>
          <a:off x="83835" y="96864"/>
          <a:ext cx="2305487" cy="10325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A/NCSA/PA%20NCSA%2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abSelected="1" view="pageBreakPreview" topLeftCell="A2" zoomScale="50" zoomScaleNormal="70" zoomScaleSheetLayoutView="50" zoomScalePageLayoutView="60" workbookViewId="0">
      <selection activeCell="G13" sqref="G13"/>
    </sheetView>
  </sheetViews>
  <sheetFormatPr baseColWidth="10" defaultColWidth="10.85546875" defaultRowHeight="15" x14ac:dyDescent="0.25"/>
  <cols>
    <col min="1" max="1" width="9.5703125" customWidth="1"/>
    <col min="2" max="2" width="9.7109375" customWidth="1"/>
    <col min="3" max="3" width="8.85546875" customWidth="1"/>
    <col min="4" max="4" width="26.7109375" customWidth="1"/>
    <col min="5" max="5" width="7.42578125" customWidth="1"/>
    <col min="6" max="6" width="33.7109375" customWidth="1"/>
    <col min="7" max="7" width="17.42578125" customWidth="1"/>
    <col min="8" max="8" width="15.140625" customWidth="1"/>
    <col min="9" max="9" width="16.28515625" style="6" customWidth="1"/>
    <col min="10" max="10" width="19.7109375" style="6" hidden="1" customWidth="1"/>
    <col min="11" max="23" width="10.7109375" style="6" hidden="1" customWidth="1"/>
    <col min="24" max="24" width="14.85546875" style="6" hidden="1" customWidth="1"/>
    <col min="25" max="25" width="15" style="6" hidden="1" customWidth="1"/>
    <col min="26" max="26" width="17.28515625" style="6" hidden="1" customWidth="1"/>
    <col min="27" max="27" width="17" style="6" hidden="1" customWidth="1"/>
    <col min="28" max="29" width="25.42578125" style="6" customWidth="1"/>
    <col min="30" max="30" width="15.7109375" style="6" hidden="1" customWidth="1"/>
    <col min="31" max="32" width="10.7109375" style="6" hidden="1" customWidth="1"/>
    <col min="33" max="33" width="11.85546875" style="6" hidden="1" customWidth="1"/>
    <col min="34" max="38" width="10.7109375" style="6" hidden="1" customWidth="1"/>
    <col min="39" max="39" width="11.5703125" style="6" hidden="1" customWidth="1"/>
    <col min="40" max="49" width="10.7109375" style="6" hidden="1" customWidth="1"/>
    <col min="50" max="50" width="12.5703125" style="6" hidden="1" customWidth="1"/>
    <col min="51" max="54" width="10.7109375" style="6" hidden="1" customWidth="1"/>
    <col min="55" max="55" width="16" style="6" hidden="1" customWidth="1"/>
    <col min="56" max="56" width="17" style="6" hidden="1" customWidth="1"/>
    <col min="57" max="57" width="15" style="6" hidden="1" customWidth="1"/>
    <col min="58" max="59" width="23.5703125" style="6" customWidth="1"/>
    <col min="60" max="60" width="18.7109375" style="6" hidden="1" customWidth="1"/>
    <col min="61" max="73" width="10.7109375" style="6" hidden="1" customWidth="1"/>
    <col min="74" max="74" width="10.42578125" style="6" hidden="1" customWidth="1"/>
    <col min="75" max="83" width="10.7109375" style="6" hidden="1" customWidth="1"/>
    <col min="84" max="84" width="12.28515625" style="6" hidden="1" customWidth="1"/>
    <col min="85" max="85" width="15" style="6" hidden="1" customWidth="1"/>
    <col min="86" max="86" width="14.7109375" style="6" hidden="1" customWidth="1"/>
    <col min="87" max="87" width="15.42578125" style="6" hidden="1" customWidth="1"/>
    <col min="88" max="89" width="29.140625" style="6" customWidth="1"/>
    <col min="90" max="90" width="18.7109375" style="6" hidden="1" customWidth="1"/>
    <col min="91" max="91" width="14.5703125" style="6" hidden="1" customWidth="1"/>
    <col min="92" max="113" width="10.7109375" style="6" hidden="1" customWidth="1"/>
    <col min="114" max="114" width="13" style="6" hidden="1" customWidth="1"/>
    <col min="115" max="115" width="15" style="6" hidden="1" customWidth="1"/>
    <col min="116" max="116" width="14.7109375" style="6" hidden="1" customWidth="1"/>
    <col min="117" max="117" width="15.42578125" style="6" hidden="1" customWidth="1"/>
    <col min="118" max="119" width="23.85546875" style="6" customWidth="1"/>
    <col min="120" max="120" width="21.140625" style="6" customWidth="1"/>
    <col min="121" max="132" width="14.85546875" style="6" customWidth="1"/>
    <col min="133" max="144" width="15.42578125" style="6" hidden="1" customWidth="1"/>
    <col min="145" max="149" width="20.85546875" style="6" customWidth="1"/>
    <col min="150" max="150" width="18.28515625" customWidth="1"/>
    <col min="151" max="151" width="20.85546875" customWidth="1"/>
    <col min="152" max="152" width="17" customWidth="1"/>
    <col min="153" max="153" width="21.42578125" customWidth="1"/>
    <col min="154" max="154" width="18.42578125" customWidth="1"/>
    <col min="155" max="155" width="119.140625" customWidth="1"/>
    <col min="156" max="157" width="47.85546875" customWidth="1"/>
    <col min="158" max="158" width="44.5703125" customWidth="1"/>
    <col min="159" max="159" width="61.5703125" customWidth="1"/>
  </cols>
  <sheetData>
    <row r="1" spans="1:159" ht="15.75" thickBot="1" x14ac:dyDescent="0.3">
      <c r="C1" s="2"/>
      <c r="D1" s="2"/>
      <c r="E1" s="2"/>
      <c r="F1" s="2"/>
      <c r="G1" s="2"/>
      <c r="H1" s="2"/>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2"/>
      <c r="EU1" s="2"/>
      <c r="EV1" s="2"/>
      <c r="EW1" s="2"/>
      <c r="EX1" s="2"/>
      <c r="EY1" s="2"/>
      <c r="EZ1" s="2"/>
      <c r="FA1" s="2"/>
      <c r="FB1" s="2"/>
      <c r="FC1" s="2"/>
    </row>
    <row r="2" spans="1:159" s="9" customFormat="1" ht="37.5" x14ac:dyDescent="0.5">
      <c r="A2" s="824"/>
      <c r="B2" s="825"/>
      <c r="C2" s="825"/>
      <c r="D2" s="825"/>
      <c r="E2" s="825"/>
      <c r="F2" s="826"/>
      <c r="G2" s="833" t="s">
        <v>39</v>
      </c>
      <c r="H2" s="833"/>
      <c r="I2" s="833"/>
      <c r="J2" s="833"/>
      <c r="K2" s="833"/>
      <c r="L2" s="833"/>
      <c r="M2" s="833"/>
      <c r="N2" s="833"/>
      <c r="O2" s="833"/>
      <c r="P2" s="833"/>
      <c r="Q2" s="833"/>
      <c r="R2" s="833"/>
      <c r="S2" s="833"/>
      <c r="T2" s="833"/>
      <c r="U2" s="833"/>
      <c r="V2" s="833"/>
      <c r="W2" s="833"/>
      <c r="X2" s="833"/>
      <c r="Y2" s="833"/>
      <c r="Z2" s="833"/>
      <c r="AA2" s="833"/>
      <c r="AB2" s="833"/>
      <c r="AC2" s="833"/>
      <c r="AD2" s="833"/>
      <c r="AE2" s="833"/>
      <c r="AF2" s="833"/>
      <c r="AG2" s="833"/>
      <c r="AH2" s="833"/>
      <c r="AI2" s="833"/>
      <c r="AJ2" s="833"/>
      <c r="AK2" s="833"/>
      <c r="AL2" s="833"/>
      <c r="AM2" s="833"/>
      <c r="AN2" s="833"/>
      <c r="AO2" s="833"/>
      <c r="AP2" s="833"/>
      <c r="AQ2" s="833"/>
      <c r="AR2" s="833"/>
      <c r="AS2" s="833"/>
      <c r="AT2" s="833"/>
      <c r="AU2" s="833"/>
      <c r="AV2" s="833"/>
      <c r="AW2" s="833"/>
      <c r="AX2" s="833"/>
      <c r="AY2" s="833"/>
      <c r="AZ2" s="833"/>
      <c r="BA2" s="833"/>
      <c r="BB2" s="833"/>
      <c r="BC2" s="833"/>
      <c r="BD2" s="833"/>
      <c r="BE2" s="833"/>
      <c r="BF2" s="833"/>
      <c r="BG2" s="833"/>
      <c r="BH2" s="833"/>
      <c r="BI2" s="833"/>
      <c r="BJ2" s="833"/>
      <c r="BK2" s="833"/>
      <c r="BL2" s="833"/>
      <c r="BM2" s="833"/>
      <c r="BN2" s="833"/>
      <c r="BO2" s="833"/>
      <c r="BP2" s="833"/>
      <c r="BQ2" s="833"/>
      <c r="BR2" s="833"/>
      <c r="BS2" s="833"/>
      <c r="BT2" s="833"/>
      <c r="BU2" s="833"/>
      <c r="BV2" s="833"/>
      <c r="BW2" s="833"/>
      <c r="BX2" s="833"/>
      <c r="BY2" s="833"/>
      <c r="BZ2" s="833"/>
      <c r="CA2" s="833"/>
      <c r="CB2" s="833"/>
      <c r="CC2" s="833"/>
      <c r="CD2" s="833"/>
      <c r="CE2" s="833"/>
      <c r="CF2" s="833"/>
      <c r="CG2" s="833"/>
      <c r="CH2" s="833"/>
      <c r="CI2" s="833"/>
      <c r="CJ2" s="833"/>
      <c r="CK2" s="833"/>
      <c r="CL2" s="833"/>
      <c r="CM2" s="833"/>
      <c r="CN2" s="833"/>
      <c r="CO2" s="833"/>
      <c r="CP2" s="833"/>
      <c r="CQ2" s="833"/>
      <c r="CR2" s="833"/>
      <c r="CS2" s="833"/>
      <c r="CT2" s="833"/>
      <c r="CU2" s="833"/>
      <c r="CV2" s="833"/>
      <c r="CW2" s="833"/>
      <c r="CX2" s="833"/>
      <c r="CY2" s="833"/>
      <c r="CZ2" s="833"/>
      <c r="DA2" s="833"/>
      <c r="DB2" s="833"/>
      <c r="DC2" s="833"/>
      <c r="DD2" s="833"/>
      <c r="DE2" s="833"/>
      <c r="DF2" s="833"/>
      <c r="DG2" s="833"/>
      <c r="DH2" s="833"/>
      <c r="DI2" s="833"/>
      <c r="DJ2" s="833"/>
      <c r="DK2" s="833"/>
      <c r="DL2" s="833"/>
      <c r="DM2" s="833"/>
      <c r="DN2" s="833"/>
      <c r="DO2" s="833"/>
      <c r="DP2" s="833"/>
      <c r="DQ2" s="833"/>
      <c r="DR2" s="833"/>
      <c r="DS2" s="833"/>
      <c r="DT2" s="833"/>
      <c r="DU2" s="833"/>
      <c r="DV2" s="833"/>
      <c r="DW2" s="833"/>
      <c r="DX2" s="833"/>
      <c r="DY2" s="833"/>
      <c r="DZ2" s="833"/>
      <c r="EA2" s="833"/>
      <c r="EB2" s="833"/>
      <c r="EC2" s="833"/>
      <c r="ED2" s="833"/>
      <c r="EE2" s="833"/>
      <c r="EF2" s="833"/>
      <c r="EG2" s="833"/>
      <c r="EH2" s="833"/>
      <c r="EI2" s="833"/>
      <c r="EJ2" s="833"/>
      <c r="EK2" s="833"/>
      <c r="EL2" s="833"/>
      <c r="EM2" s="833"/>
      <c r="EN2" s="833"/>
      <c r="EO2" s="833"/>
      <c r="EP2" s="833"/>
      <c r="EQ2" s="833"/>
      <c r="ER2" s="833"/>
      <c r="ES2" s="833"/>
      <c r="ET2" s="833"/>
      <c r="EU2" s="833"/>
      <c r="EV2" s="833"/>
      <c r="EW2" s="833"/>
      <c r="EX2" s="833"/>
      <c r="EY2" s="833"/>
      <c r="EZ2" s="833"/>
      <c r="FA2" s="833"/>
      <c r="FB2" s="833"/>
      <c r="FC2" s="834"/>
    </row>
    <row r="3" spans="1:159" s="9" customFormat="1" ht="60" customHeight="1" thickBot="1" x14ac:dyDescent="0.65">
      <c r="A3" s="827"/>
      <c r="B3" s="828"/>
      <c r="C3" s="828"/>
      <c r="D3" s="828"/>
      <c r="E3" s="828"/>
      <c r="F3" s="829"/>
      <c r="G3" s="835" t="s">
        <v>267</v>
      </c>
      <c r="H3" s="835"/>
      <c r="I3" s="835"/>
      <c r="J3" s="835"/>
      <c r="K3" s="835"/>
      <c r="L3" s="835"/>
      <c r="M3" s="835"/>
      <c r="N3" s="835"/>
      <c r="O3" s="835"/>
      <c r="P3" s="835"/>
      <c r="Q3" s="835"/>
      <c r="R3" s="835"/>
      <c r="S3" s="835"/>
      <c r="T3" s="835"/>
      <c r="U3" s="835"/>
      <c r="V3" s="835"/>
      <c r="W3" s="835"/>
      <c r="X3" s="835"/>
      <c r="Y3" s="835"/>
      <c r="Z3" s="835"/>
      <c r="AA3" s="835"/>
      <c r="AB3" s="835"/>
      <c r="AC3" s="835"/>
      <c r="AD3" s="835"/>
      <c r="AE3" s="835"/>
      <c r="AF3" s="835"/>
      <c r="AG3" s="835"/>
      <c r="AH3" s="835"/>
      <c r="AI3" s="835"/>
      <c r="AJ3" s="835"/>
      <c r="AK3" s="835"/>
      <c r="AL3" s="835"/>
      <c r="AM3" s="835"/>
      <c r="AN3" s="835"/>
      <c r="AO3" s="835"/>
      <c r="AP3" s="835"/>
      <c r="AQ3" s="835"/>
      <c r="AR3" s="835"/>
      <c r="AS3" s="835"/>
      <c r="AT3" s="835"/>
      <c r="AU3" s="835"/>
      <c r="AV3" s="835"/>
      <c r="AW3" s="835"/>
      <c r="AX3" s="835"/>
      <c r="AY3" s="835"/>
      <c r="AZ3" s="835"/>
      <c r="BA3" s="835"/>
      <c r="BB3" s="835"/>
      <c r="BC3" s="835"/>
      <c r="BD3" s="835"/>
      <c r="BE3" s="835"/>
      <c r="BF3" s="835"/>
      <c r="BG3" s="835"/>
      <c r="BH3" s="835"/>
      <c r="BI3" s="835"/>
      <c r="BJ3" s="835"/>
      <c r="BK3" s="835"/>
      <c r="BL3" s="835"/>
      <c r="BM3" s="835"/>
      <c r="BN3" s="835"/>
      <c r="BO3" s="835"/>
      <c r="BP3" s="835"/>
      <c r="BQ3" s="835"/>
      <c r="BR3" s="835"/>
      <c r="BS3" s="835"/>
      <c r="BT3" s="835"/>
      <c r="BU3" s="835"/>
      <c r="BV3" s="835"/>
      <c r="BW3" s="835"/>
      <c r="BX3" s="835"/>
      <c r="BY3" s="835"/>
      <c r="BZ3" s="835"/>
      <c r="CA3" s="835"/>
      <c r="CB3" s="835"/>
      <c r="CC3" s="835"/>
      <c r="CD3" s="835"/>
      <c r="CE3" s="835"/>
      <c r="CF3" s="835"/>
      <c r="CG3" s="835"/>
      <c r="CH3" s="835"/>
      <c r="CI3" s="835"/>
      <c r="CJ3" s="835"/>
      <c r="CK3" s="835"/>
      <c r="CL3" s="835"/>
      <c r="CM3" s="835"/>
      <c r="CN3" s="835"/>
      <c r="CO3" s="835"/>
      <c r="CP3" s="835"/>
      <c r="CQ3" s="835"/>
      <c r="CR3" s="835"/>
      <c r="CS3" s="835"/>
      <c r="CT3" s="835"/>
      <c r="CU3" s="835"/>
      <c r="CV3" s="835"/>
      <c r="CW3" s="835"/>
      <c r="CX3" s="835"/>
      <c r="CY3" s="835"/>
      <c r="CZ3" s="835"/>
      <c r="DA3" s="835"/>
      <c r="DB3" s="835"/>
      <c r="DC3" s="835"/>
      <c r="DD3" s="835"/>
      <c r="DE3" s="835"/>
      <c r="DF3" s="835"/>
      <c r="DG3" s="835"/>
      <c r="DH3" s="835"/>
      <c r="DI3" s="835"/>
      <c r="DJ3" s="835"/>
      <c r="DK3" s="835"/>
      <c r="DL3" s="835"/>
      <c r="DM3" s="835"/>
      <c r="DN3" s="835"/>
      <c r="DO3" s="835"/>
      <c r="DP3" s="835"/>
      <c r="DQ3" s="835"/>
      <c r="DR3" s="835"/>
      <c r="DS3" s="835"/>
      <c r="DT3" s="835"/>
      <c r="DU3" s="835"/>
      <c r="DV3" s="835"/>
      <c r="DW3" s="835"/>
      <c r="DX3" s="835"/>
      <c r="DY3" s="835"/>
      <c r="DZ3" s="835"/>
      <c r="EA3" s="835"/>
      <c r="EB3" s="835"/>
      <c r="EC3" s="835"/>
      <c r="ED3" s="835"/>
      <c r="EE3" s="835"/>
      <c r="EF3" s="835"/>
      <c r="EG3" s="835"/>
      <c r="EH3" s="835"/>
      <c r="EI3" s="835"/>
      <c r="EJ3" s="835"/>
      <c r="EK3" s="835"/>
      <c r="EL3" s="835"/>
      <c r="EM3" s="835"/>
      <c r="EN3" s="835"/>
      <c r="EO3" s="835"/>
      <c r="EP3" s="835"/>
      <c r="EQ3" s="835"/>
      <c r="ER3" s="835"/>
      <c r="ES3" s="835"/>
      <c r="ET3" s="835"/>
      <c r="EU3" s="835"/>
      <c r="EV3" s="835"/>
      <c r="EW3" s="835"/>
      <c r="EX3" s="835"/>
      <c r="EY3" s="835"/>
      <c r="EZ3" s="835"/>
      <c r="FA3" s="835"/>
      <c r="FB3" s="835"/>
      <c r="FC3" s="835"/>
    </row>
    <row r="4" spans="1:159" s="8" customFormat="1" ht="27" thickBot="1" x14ac:dyDescent="0.45">
      <c r="A4" s="830"/>
      <c r="B4" s="831"/>
      <c r="C4" s="831"/>
      <c r="D4" s="831"/>
      <c r="E4" s="831"/>
      <c r="F4" s="832"/>
      <c r="G4" s="836" t="s">
        <v>48</v>
      </c>
      <c r="H4" s="836"/>
      <c r="I4" s="836"/>
      <c r="J4" s="836"/>
      <c r="K4" s="836"/>
      <c r="L4" s="836"/>
      <c r="M4" s="836"/>
      <c r="N4" s="836"/>
      <c r="O4" s="836"/>
      <c r="P4" s="836"/>
      <c r="Q4" s="836"/>
      <c r="R4" s="836"/>
      <c r="S4" s="836"/>
      <c r="T4" s="836"/>
      <c r="U4" s="836"/>
      <c r="V4" s="836"/>
      <c r="W4" s="836"/>
      <c r="X4" s="836"/>
      <c r="Y4" s="836"/>
      <c r="Z4" s="836"/>
      <c r="AA4" s="836"/>
      <c r="AB4" s="836"/>
      <c r="AC4" s="836"/>
      <c r="AD4" s="836"/>
      <c r="AE4" s="836"/>
      <c r="AF4" s="836"/>
      <c r="AG4" s="836"/>
      <c r="AH4" s="836"/>
      <c r="AI4" s="836"/>
      <c r="AJ4" s="836"/>
      <c r="AK4" s="836"/>
      <c r="AL4" s="836"/>
      <c r="AM4" s="836"/>
      <c r="AN4" s="836"/>
      <c r="AO4" s="836"/>
      <c r="AP4" s="836"/>
      <c r="AQ4" s="836"/>
      <c r="AR4" s="836"/>
      <c r="AS4" s="836"/>
      <c r="AT4" s="836"/>
      <c r="AU4" s="836"/>
      <c r="AV4" s="836"/>
      <c r="AW4" s="836"/>
      <c r="AX4" s="836"/>
      <c r="AY4" s="836"/>
      <c r="AZ4" s="836"/>
      <c r="BA4" s="836"/>
      <c r="BB4" s="836"/>
      <c r="BC4" s="836"/>
      <c r="BD4" s="836"/>
      <c r="BE4" s="836"/>
      <c r="BF4" s="836"/>
      <c r="BG4" s="836"/>
      <c r="BH4" s="836"/>
      <c r="BI4" s="836"/>
      <c r="BJ4" s="836"/>
      <c r="BK4" s="836"/>
      <c r="BL4" s="836"/>
      <c r="BM4" s="836"/>
      <c r="BN4" s="836"/>
      <c r="BO4" s="836"/>
      <c r="BP4" s="836"/>
      <c r="BQ4" s="836"/>
      <c r="BR4" s="836"/>
      <c r="BS4" s="836"/>
      <c r="BT4" s="836"/>
      <c r="BU4" s="836"/>
      <c r="BV4" s="836"/>
      <c r="BW4" s="836"/>
      <c r="BX4" s="836"/>
      <c r="BY4" s="836"/>
      <c r="BZ4" s="836"/>
      <c r="CA4" s="836"/>
      <c r="CB4" s="836"/>
      <c r="CC4" s="836"/>
      <c r="CD4" s="836"/>
      <c r="CE4" s="836"/>
      <c r="CF4" s="836"/>
      <c r="CG4" s="836"/>
      <c r="CH4" s="836"/>
      <c r="CI4" s="836"/>
      <c r="CJ4" s="836"/>
      <c r="CK4" s="836"/>
      <c r="CL4" s="836"/>
      <c r="CM4" s="836"/>
      <c r="CN4" s="836"/>
      <c r="CO4" s="836"/>
      <c r="CP4" s="836"/>
      <c r="CQ4" s="836"/>
      <c r="CR4" s="836"/>
      <c r="CS4" s="836"/>
      <c r="CT4" s="836"/>
      <c r="CU4" s="836"/>
      <c r="CV4" s="836"/>
      <c r="CW4" s="836"/>
      <c r="CX4" s="836"/>
      <c r="CY4" s="836"/>
      <c r="CZ4" s="836"/>
      <c r="DA4" s="836"/>
      <c r="DB4" s="836"/>
      <c r="DC4" s="836"/>
      <c r="DD4" s="836"/>
      <c r="DE4" s="836"/>
      <c r="DF4" s="836"/>
      <c r="DG4" s="836"/>
      <c r="DH4" s="836"/>
      <c r="DI4" s="836"/>
      <c r="DJ4" s="836"/>
      <c r="DK4" s="836"/>
      <c r="DL4" s="836"/>
      <c r="DM4" s="836"/>
      <c r="DN4" s="836"/>
      <c r="DO4" s="836"/>
      <c r="DP4" s="836"/>
      <c r="DQ4" s="836"/>
      <c r="DR4" s="836"/>
      <c r="DS4" s="836"/>
      <c r="DT4" s="836"/>
      <c r="DU4" s="836"/>
      <c r="DV4" s="836"/>
      <c r="DW4" s="836"/>
      <c r="DX4" s="836"/>
      <c r="DY4" s="836"/>
      <c r="DZ4" s="836"/>
      <c r="EA4" s="836"/>
      <c r="EB4" s="836"/>
      <c r="EC4" s="836"/>
      <c r="ED4" s="836"/>
      <c r="EE4" s="836"/>
      <c r="EF4" s="836"/>
      <c r="EG4" s="836"/>
      <c r="EH4" s="836"/>
      <c r="EI4" s="836"/>
      <c r="EJ4" s="836"/>
      <c r="EK4" s="836"/>
      <c r="EL4" s="836"/>
      <c r="EM4" s="836"/>
      <c r="EN4" s="836"/>
      <c r="EO4" s="836"/>
      <c r="EP4" s="836"/>
      <c r="EQ4" s="836"/>
      <c r="ER4" s="836"/>
      <c r="ES4" s="836"/>
      <c r="ET4" s="837" t="s">
        <v>250</v>
      </c>
      <c r="EU4" s="838"/>
      <c r="EV4" s="838"/>
      <c r="EW4" s="838"/>
      <c r="EX4" s="838"/>
      <c r="EY4" s="838"/>
      <c r="EZ4" s="838"/>
      <c r="FA4" s="838"/>
      <c r="FB4" s="838"/>
      <c r="FC4" s="839"/>
    </row>
    <row r="5" spans="1:159" ht="40.5" customHeight="1" thickBot="1" x14ac:dyDescent="0.3">
      <c r="A5" s="820" t="s">
        <v>0</v>
      </c>
      <c r="B5" s="821"/>
      <c r="C5" s="821"/>
      <c r="D5" s="821"/>
      <c r="E5" s="821"/>
      <c r="F5" s="821"/>
      <c r="G5" s="822" t="s">
        <v>278</v>
      </c>
      <c r="H5" s="823"/>
      <c r="I5" s="823"/>
      <c r="J5" s="823"/>
      <c r="K5" s="823"/>
      <c r="L5" s="823"/>
      <c r="M5" s="823"/>
      <c r="N5" s="823"/>
      <c r="O5" s="823"/>
      <c r="P5" s="823"/>
      <c r="Q5" s="823"/>
      <c r="R5" s="823"/>
      <c r="S5" s="823"/>
      <c r="T5" s="823"/>
      <c r="U5" s="823"/>
      <c r="V5" s="823"/>
      <c r="W5" s="823"/>
      <c r="X5" s="823"/>
      <c r="Y5" s="823"/>
      <c r="Z5" s="823"/>
      <c r="AA5" s="823"/>
      <c r="AB5" s="823"/>
      <c r="AC5" s="823"/>
      <c r="AD5" s="823"/>
      <c r="AE5" s="823"/>
      <c r="AF5" s="823"/>
      <c r="AG5" s="823"/>
      <c r="AH5" s="823"/>
      <c r="AI5" s="823"/>
      <c r="AJ5" s="823"/>
      <c r="AK5" s="823"/>
      <c r="AL5" s="823"/>
      <c r="AM5" s="823"/>
      <c r="AN5" s="823"/>
      <c r="AO5" s="823"/>
      <c r="AP5" s="823"/>
      <c r="AQ5" s="823"/>
      <c r="AR5" s="823"/>
      <c r="AS5" s="823"/>
      <c r="AT5" s="823"/>
      <c r="AU5" s="823"/>
      <c r="AV5" s="823"/>
      <c r="AW5" s="823"/>
      <c r="AX5" s="823"/>
      <c r="AY5" s="823"/>
      <c r="AZ5" s="823"/>
      <c r="BA5" s="823"/>
      <c r="BB5" s="823"/>
      <c r="BC5" s="823"/>
      <c r="BD5" s="823"/>
      <c r="BE5" s="823"/>
      <c r="BF5" s="823"/>
      <c r="BG5" s="823"/>
      <c r="BH5" s="823"/>
      <c r="BI5" s="823"/>
      <c r="BJ5" s="823"/>
      <c r="BK5" s="823"/>
      <c r="BL5" s="823"/>
      <c r="BM5" s="823"/>
      <c r="BN5" s="823"/>
      <c r="BO5" s="823"/>
      <c r="BP5" s="823"/>
      <c r="BQ5" s="823"/>
      <c r="BR5" s="823"/>
      <c r="BS5" s="823"/>
      <c r="BT5" s="823"/>
      <c r="BU5" s="823"/>
      <c r="BV5" s="823"/>
      <c r="BW5" s="823"/>
      <c r="BX5" s="823"/>
      <c r="BY5" s="823"/>
      <c r="BZ5" s="823"/>
      <c r="CA5" s="823"/>
      <c r="CB5" s="823"/>
      <c r="CC5" s="823"/>
      <c r="CD5" s="823"/>
      <c r="CE5" s="823"/>
      <c r="CF5" s="823"/>
      <c r="CG5" s="823"/>
      <c r="CH5" s="823"/>
      <c r="CI5" s="823"/>
      <c r="CJ5" s="823"/>
      <c r="CK5" s="823"/>
      <c r="CL5" s="823"/>
      <c r="CM5" s="823"/>
      <c r="CN5" s="823"/>
      <c r="CO5" s="823"/>
      <c r="CP5" s="823"/>
      <c r="CQ5" s="823"/>
      <c r="CR5" s="823"/>
      <c r="CS5" s="823"/>
      <c r="CT5" s="823"/>
      <c r="CU5" s="823"/>
      <c r="CV5" s="823"/>
      <c r="CW5" s="823"/>
      <c r="CX5" s="823"/>
      <c r="CY5" s="823"/>
      <c r="CZ5" s="823"/>
      <c r="DA5" s="823"/>
      <c r="DB5" s="823"/>
      <c r="DC5" s="823"/>
      <c r="DD5" s="823"/>
      <c r="DE5" s="823"/>
      <c r="DF5" s="823"/>
      <c r="DG5" s="823"/>
      <c r="DH5" s="823"/>
      <c r="DI5" s="823"/>
      <c r="DJ5" s="823"/>
      <c r="DK5" s="823"/>
      <c r="DL5" s="823"/>
      <c r="DM5" s="823"/>
      <c r="DN5" s="823"/>
      <c r="DO5" s="823"/>
      <c r="DP5" s="823"/>
      <c r="DQ5" s="823"/>
      <c r="DR5" s="823"/>
      <c r="DS5" s="823"/>
      <c r="DT5" s="823"/>
      <c r="DU5" s="823"/>
      <c r="DV5" s="823"/>
      <c r="DW5" s="823"/>
      <c r="DX5" s="823"/>
      <c r="DY5" s="823"/>
      <c r="DZ5" s="823"/>
      <c r="EA5" s="823"/>
      <c r="EB5" s="823"/>
      <c r="EC5" s="823"/>
      <c r="ED5" s="823"/>
      <c r="EE5" s="823"/>
      <c r="EF5" s="823"/>
      <c r="EG5" s="823"/>
      <c r="EH5" s="823"/>
      <c r="EI5" s="823"/>
      <c r="EJ5" s="823"/>
      <c r="EK5" s="823"/>
      <c r="EL5" s="823"/>
      <c r="EM5" s="823"/>
      <c r="EN5" s="823"/>
      <c r="EO5" s="823"/>
      <c r="EP5" s="823"/>
      <c r="EQ5" s="823"/>
      <c r="ER5" s="823"/>
      <c r="ES5" s="823"/>
      <c r="ET5" s="823"/>
      <c r="EU5" s="823"/>
      <c r="EV5" s="823"/>
      <c r="EW5" s="823"/>
      <c r="EX5" s="823"/>
      <c r="EY5" s="823"/>
      <c r="EZ5" s="823"/>
      <c r="FA5" s="823"/>
      <c r="FB5" s="823"/>
      <c r="FC5" s="823"/>
    </row>
    <row r="6" spans="1:159" ht="33" customHeight="1" thickBot="1" x14ac:dyDescent="0.3">
      <c r="A6" s="820" t="s">
        <v>2</v>
      </c>
      <c r="B6" s="821"/>
      <c r="C6" s="821"/>
      <c r="D6" s="821"/>
      <c r="E6" s="821"/>
      <c r="F6" s="821"/>
      <c r="G6" s="822" t="s">
        <v>279</v>
      </c>
      <c r="H6" s="823"/>
      <c r="I6" s="823"/>
      <c r="J6" s="823"/>
      <c r="K6" s="823"/>
      <c r="L6" s="823"/>
      <c r="M6" s="823"/>
      <c r="N6" s="823"/>
      <c r="O6" s="823"/>
      <c r="P6" s="823"/>
      <c r="Q6" s="823"/>
      <c r="R6" s="823"/>
      <c r="S6" s="823"/>
      <c r="T6" s="823"/>
      <c r="U6" s="823"/>
      <c r="V6" s="823"/>
      <c r="W6" s="823"/>
      <c r="X6" s="823"/>
      <c r="Y6" s="823"/>
      <c r="Z6" s="823"/>
      <c r="AA6" s="823"/>
      <c r="AB6" s="823"/>
      <c r="AC6" s="823"/>
      <c r="AD6" s="823"/>
      <c r="AE6" s="823"/>
      <c r="AF6" s="823"/>
      <c r="AG6" s="823"/>
      <c r="AH6" s="823"/>
      <c r="AI6" s="823"/>
      <c r="AJ6" s="823"/>
      <c r="AK6" s="823"/>
      <c r="AL6" s="823"/>
      <c r="AM6" s="823"/>
      <c r="AN6" s="823"/>
      <c r="AO6" s="823"/>
      <c r="AP6" s="823"/>
      <c r="AQ6" s="823"/>
      <c r="AR6" s="823"/>
      <c r="AS6" s="823"/>
      <c r="AT6" s="823"/>
      <c r="AU6" s="823"/>
      <c r="AV6" s="823"/>
      <c r="AW6" s="823"/>
      <c r="AX6" s="823"/>
      <c r="AY6" s="823"/>
      <c r="AZ6" s="823"/>
      <c r="BA6" s="823"/>
      <c r="BB6" s="823"/>
      <c r="BC6" s="823"/>
      <c r="BD6" s="823"/>
      <c r="BE6" s="823"/>
      <c r="BF6" s="823"/>
      <c r="BG6" s="823"/>
      <c r="BH6" s="823"/>
      <c r="BI6" s="823"/>
      <c r="BJ6" s="823"/>
      <c r="BK6" s="823"/>
      <c r="BL6" s="823"/>
      <c r="BM6" s="823"/>
      <c r="BN6" s="823"/>
      <c r="BO6" s="823"/>
      <c r="BP6" s="823"/>
      <c r="BQ6" s="823"/>
      <c r="BR6" s="823"/>
      <c r="BS6" s="823"/>
      <c r="BT6" s="823"/>
      <c r="BU6" s="823"/>
      <c r="BV6" s="823"/>
      <c r="BW6" s="823"/>
      <c r="BX6" s="823"/>
      <c r="BY6" s="823"/>
      <c r="BZ6" s="823"/>
      <c r="CA6" s="823"/>
      <c r="CB6" s="823"/>
      <c r="CC6" s="823"/>
      <c r="CD6" s="823"/>
      <c r="CE6" s="823"/>
      <c r="CF6" s="823"/>
      <c r="CG6" s="823"/>
      <c r="CH6" s="823"/>
      <c r="CI6" s="823"/>
      <c r="CJ6" s="823"/>
      <c r="CK6" s="823"/>
      <c r="CL6" s="823"/>
      <c r="CM6" s="823"/>
      <c r="CN6" s="823"/>
      <c r="CO6" s="823"/>
      <c r="CP6" s="823"/>
      <c r="CQ6" s="823"/>
      <c r="CR6" s="823"/>
      <c r="CS6" s="823"/>
      <c r="CT6" s="823"/>
      <c r="CU6" s="823"/>
      <c r="CV6" s="823"/>
      <c r="CW6" s="823"/>
      <c r="CX6" s="823"/>
      <c r="CY6" s="823"/>
      <c r="CZ6" s="823"/>
      <c r="DA6" s="823"/>
      <c r="DB6" s="823"/>
      <c r="DC6" s="823"/>
      <c r="DD6" s="823"/>
      <c r="DE6" s="823"/>
      <c r="DF6" s="823"/>
      <c r="DG6" s="823"/>
      <c r="DH6" s="823"/>
      <c r="DI6" s="823"/>
      <c r="DJ6" s="823"/>
      <c r="DK6" s="823"/>
      <c r="DL6" s="823"/>
      <c r="DM6" s="823"/>
      <c r="DN6" s="823"/>
      <c r="DO6" s="823"/>
      <c r="DP6" s="823"/>
      <c r="DQ6" s="823"/>
      <c r="DR6" s="823"/>
      <c r="DS6" s="823"/>
      <c r="DT6" s="823"/>
      <c r="DU6" s="823"/>
      <c r="DV6" s="823"/>
      <c r="DW6" s="823"/>
      <c r="DX6" s="823"/>
      <c r="DY6" s="823"/>
      <c r="DZ6" s="823"/>
      <c r="EA6" s="823"/>
      <c r="EB6" s="823"/>
      <c r="EC6" s="823"/>
      <c r="ED6" s="823"/>
      <c r="EE6" s="823"/>
      <c r="EF6" s="823"/>
      <c r="EG6" s="823"/>
      <c r="EH6" s="823"/>
      <c r="EI6" s="823"/>
      <c r="EJ6" s="823"/>
      <c r="EK6" s="823"/>
      <c r="EL6" s="823"/>
      <c r="EM6" s="823"/>
      <c r="EN6" s="823"/>
      <c r="EO6" s="823"/>
      <c r="EP6" s="823"/>
      <c r="EQ6" s="823"/>
      <c r="ER6" s="823"/>
      <c r="ES6" s="823"/>
      <c r="ET6" s="823"/>
      <c r="EU6" s="823"/>
      <c r="EV6" s="823"/>
      <c r="EW6" s="823"/>
      <c r="EX6" s="823"/>
      <c r="EY6" s="823"/>
      <c r="EZ6" s="823"/>
      <c r="FA6" s="823"/>
      <c r="FB6" s="823"/>
      <c r="FC6" s="823"/>
    </row>
    <row r="7" spans="1:159" ht="28.5" customHeight="1" thickBot="1" x14ac:dyDescent="0.3">
      <c r="A7" s="820" t="s">
        <v>56</v>
      </c>
      <c r="B7" s="821"/>
      <c r="C7" s="821"/>
      <c r="D7" s="821"/>
      <c r="E7" s="821"/>
      <c r="F7" s="821"/>
      <c r="G7" s="822" t="s">
        <v>330</v>
      </c>
      <c r="H7" s="823"/>
      <c r="I7" s="823"/>
      <c r="J7" s="823"/>
      <c r="K7" s="823"/>
      <c r="L7" s="823"/>
      <c r="M7" s="823"/>
      <c r="N7" s="823"/>
      <c r="O7" s="823"/>
      <c r="P7" s="823"/>
      <c r="Q7" s="823"/>
      <c r="R7" s="823"/>
      <c r="S7" s="823"/>
      <c r="T7" s="823"/>
      <c r="U7" s="823"/>
      <c r="V7" s="823"/>
      <c r="W7" s="823"/>
      <c r="X7" s="823"/>
      <c r="Y7" s="823"/>
      <c r="Z7" s="823"/>
      <c r="AA7" s="823"/>
      <c r="AB7" s="823"/>
      <c r="AC7" s="823"/>
      <c r="AD7" s="823"/>
      <c r="AE7" s="823"/>
      <c r="AF7" s="823"/>
      <c r="AG7" s="823"/>
      <c r="AH7" s="823"/>
      <c r="AI7" s="823"/>
      <c r="AJ7" s="823"/>
      <c r="AK7" s="823"/>
      <c r="AL7" s="823"/>
      <c r="AM7" s="823"/>
      <c r="AN7" s="823"/>
      <c r="AO7" s="823"/>
      <c r="AP7" s="823"/>
      <c r="AQ7" s="823"/>
      <c r="AR7" s="823"/>
      <c r="AS7" s="823"/>
      <c r="AT7" s="823"/>
      <c r="AU7" s="823"/>
      <c r="AV7" s="823"/>
      <c r="AW7" s="823"/>
      <c r="AX7" s="823"/>
      <c r="AY7" s="823"/>
      <c r="AZ7" s="823"/>
      <c r="BA7" s="823"/>
      <c r="BB7" s="823"/>
      <c r="BC7" s="823"/>
      <c r="BD7" s="823"/>
      <c r="BE7" s="823"/>
      <c r="BF7" s="823"/>
      <c r="BG7" s="823"/>
      <c r="BH7" s="823"/>
      <c r="BI7" s="823"/>
      <c r="BJ7" s="823"/>
      <c r="BK7" s="823"/>
      <c r="BL7" s="823"/>
      <c r="BM7" s="823"/>
      <c r="BN7" s="823"/>
      <c r="BO7" s="823"/>
      <c r="BP7" s="823"/>
      <c r="BQ7" s="823"/>
      <c r="BR7" s="823"/>
      <c r="BS7" s="823"/>
      <c r="BT7" s="823"/>
      <c r="BU7" s="823"/>
      <c r="BV7" s="823"/>
      <c r="BW7" s="823"/>
      <c r="BX7" s="823"/>
      <c r="BY7" s="823"/>
      <c r="BZ7" s="823"/>
      <c r="CA7" s="823"/>
      <c r="CB7" s="823"/>
      <c r="CC7" s="823"/>
      <c r="CD7" s="823"/>
      <c r="CE7" s="823"/>
      <c r="CF7" s="823"/>
      <c r="CG7" s="823"/>
      <c r="CH7" s="823"/>
      <c r="CI7" s="823"/>
      <c r="CJ7" s="823"/>
      <c r="CK7" s="823"/>
      <c r="CL7" s="823"/>
      <c r="CM7" s="823"/>
      <c r="CN7" s="823"/>
      <c r="CO7" s="823"/>
      <c r="CP7" s="823"/>
      <c r="CQ7" s="823"/>
      <c r="CR7" s="823"/>
      <c r="CS7" s="823"/>
      <c r="CT7" s="823"/>
      <c r="CU7" s="823"/>
      <c r="CV7" s="823"/>
      <c r="CW7" s="823"/>
      <c r="CX7" s="823"/>
      <c r="CY7" s="823"/>
      <c r="CZ7" s="823"/>
      <c r="DA7" s="823"/>
      <c r="DB7" s="823"/>
      <c r="DC7" s="823"/>
      <c r="DD7" s="823"/>
      <c r="DE7" s="823"/>
      <c r="DF7" s="823"/>
      <c r="DG7" s="823"/>
      <c r="DH7" s="823"/>
      <c r="DI7" s="823"/>
      <c r="DJ7" s="823"/>
      <c r="DK7" s="823"/>
      <c r="DL7" s="823"/>
      <c r="DM7" s="823"/>
      <c r="DN7" s="823"/>
      <c r="DO7" s="823"/>
      <c r="DP7" s="823"/>
      <c r="DQ7" s="823"/>
      <c r="DR7" s="823"/>
      <c r="DS7" s="823"/>
      <c r="DT7" s="823"/>
      <c r="DU7" s="823"/>
      <c r="DV7" s="823"/>
      <c r="DW7" s="823"/>
      <c r="DX7" s="823"/>
      <c r="DY7" s="823"/>
      <c r="DZ7" s="823"/>
      <c r="EA7" s="823"/>
      <c r="EB7" s="823"/>
      <c r="EC7" s="823"/>
      <c r="ED7" s="823"/>
      <c r="EE7" s="823"/>
      <c r="EF7" s="823"/>
      <c r="EG7" s="823"/>
      <c r="EH7" s="823"/>
      <c r="EI7" s="823"/>
      <c r="EJ7" s="823"/>
      <c r="EK7" s="823"/>
      <c r="EL7" s="823"/>
      <c r="EM7" s="823"/>
      <c r="EN7" s="823"/>
      <c r="EO7" s="823"/>
      <c r="EP7" s="823"/>
      <c r="EQ7" s="823"/>
      <c r="ER7" s="823"/>
      <c r="ES7" s="823"/>
      <c r="ET7" s="823"/>
      <c r="EU7" s="823"/>
      <c r="EV7" s="823"/>
      <c r="EW7" s="823"/>
      <c r="EX7" s="823"/>
      <c r="EY7" s="823"/>
      <c r="EZ7" s="823"/>
      <c r="FA7" s="823"/>
      <c r="FB7" s="823"/>
      <c r="FC7" s="823"/>
    </row>
    <row r="8" spans="1:159" ht="36" customHeight="1" thickBot="1" x14ac:dyDescent="0.3">
      <c r="A8" s="820" t="s">
        <v>1</v>
      </c>
      <c r="B8" s="821"/>
      <c r="C8" s="821"/>
      <c r="D8" s="821"/>
      <c r="E8" s="821"/>
      <c r="F8" s="821"/>
      <c r="G8" s="840" t="s">
        <v>331</v>
      </c>
      <c r="H8" s="841"/>
      <c r="I8" s="841"/>
      <c r="J8" s="841"/>
      <c r="K8" s="841"/>
      <c r="L8" s="841"/>
      <c r="M8" s="841"/>
      <c r="N8" s="841"/>
      <c r="O8" s="841"/>
      <c r="P8" s="841"/>
      <c r="Q8" s="841"/>
      <c r="R8" s="841"/>
      <c r="S8" s="841"/>
      <c r="T8" s="841"/>
      <c r="U8" s="841"/>
      <c r="V8" s="841"/>
      <c r="W8" s="841"/>
      <c r="X8" s="841"/>
      <c r="Y8" s="841"/>
      <c r="Z8" s="841"/>
      <c r="AA8" s="841"/>
      <c r="AB8" s="841"/>
      <c r="AC8" s="841"/>
      <c r="AD8" s="841"/>
      <c r="AE8" s="841"/>
      <c r="AF8" s="841"/>
      <c r="AG8" s="841"/>
      <c r="AH8" s="841"/>
      <c r="AI8" s="841"/>
      <c r="AJ8" s="841"/>
      <c r="AK8" s="841"/>
      <c r="AL8" s="841"/>
      <c r="AM8" s="841"/>
      <c r="AN8" s="841"/>
      <c r="AO8" s="841"/>
      <c r="AP8" s="841"/>
      <c r="AQ8" s="841"/>
      <c r="AR8" s="841"/>
      <c r="AS8" s="841"/>
      <c r="AT8" s="841"/>
      <c r="AU8" s="841"/>
      <c r="AV8" s="841"/>
      <c r="AW8" s="841"/>
      <c r="AX8" s="841"/>
      <c r="AY8" s="841"/>
      <c r="AZ8" s="841"/>
      <c r="BA8" s="841"/>
      <c r="BB8" s="841"/>
      <c r="BC8" s="841"/>
      <c r="BD8" s="841"/>
      <c r="BE8" s="841"/>
      <c r="BF8" s="841"/>
      <c r="BG8" s="841"/>
      <c r="BH8" s="841"/>
      <c r="BI8" s="841"/>
      <c r="BJ8" s="841"/>
      <c r="BK8" s="841"/>
      <c r="BL8" s="841"/>
      <c r="BM8" s="841"/>
      <c r="BN8" s="841"/>
      <c r="BO8" s="841"/>
      <c r="BP8" s="841"/>
      <c r="BQ8" s="841"/>
      <c r="BR8" s="841"/>
      <c r="BS8" s="841"/>
      <c r="BT8" s="841"/>
      <c r="BU8" s="841"/>
      <c r="BV8" s="841"/>
      <c r="BW8" s="841"/>
      <c r="BX8" s="841"/>
      <c r="BY8" s="841"/>
      <c r="BZ8" s="841"/>
      <c r="CA8" s="841"/>
      <c r="CB8" s="841"/>
      <c r="CC8" s="841"/>
      <c r="CD8" s="841"/>
      <c r="CE8" s="841"/>
      <c r="CF8" s="841"/>
      <c r="CG8" s="841"/>
      <c r="CH8" s="841"/>
      <c r="CI8" s="841"/>
      <c r="CJ8" s="841"/>
      <c r="CK8" s="841"/>
      <c r="CL8" s="841"/>
      <c r="CM8" s="841"/>
      <c r="CN8" s="841"/>
      <c r="CO8" s="841"/>
      <c r="CP8" s="841"/>
      <c r="CQ8" s="841"/>
      <c r="CR8" s="841"/>
      <c r="CS8" s="841"/>
      <c r="CT8" s="841"/>
      <c r="CU8" s="841"/>
      <c r="CV8" s="841"/>
      <c r="CW8" s="841"/>
      <c r="CX8" s="841"/>
      <c r="CY8" s="841"/>
      <c r="CZ8" s="841"/>
      <c r="DA8" s="841"/>
      <c r="DB8" s="841"/>
      <c r="DC8" s="841"/>
      <c r="DD8" s="841"/>
      <c r="DE8" s="841"/>
      <c r="DF8" s="841"/>
      <c r="DG8" s="841"/>
      <c r="DH8" s="841"/>
      <c r="DI8" s="841"/>
      <c r="DJ8" s="841"/>
      <c r="DK8" s="841"/>
      <c r="DL8" s="841"/>
      <c r="DM8" s="841"/>
      <c r="DN8" s="841"/>
      <c r="DO8" s="841"/>
      <c r="DP8" s="841"/>
      <c r="DQ8" s="841"/>
      <c r="DR8" s="841"/>
      <c r="DS8" s="841"/>
      <c r="DT8" s="841"/>
      <c r="DU8" s="841"/>
      <c r="DV8" s="841"/>
      <c r="DW8" s="841"/>
      <c r="DX8" s="841"/>
      <c r="DY8" s="841"/>
      <c r="DZ8" s="841"/>
      <c r="EA8" s="841"/>
      <c r="EB8" s="841"/>
      <c r="EC8" s="841"/>
      <c r="ED8" s="841"/>
      <c r="EE8" s="841"/>
      <c r="EF8" s="841"/>
      <c r="EG8" s="841"/>
      <c r="EH8" s="841"/>
      <c r="EI8" s="841"/>
      <c r="EJ8" s="841"/>
      <c r="EK8" s="841"/>
      <c r="EL8" s="841"/>
      <c r="EM8" s="841"/>
      <c r="EN8" s="841"/>
      <c r="EO8" s="841"/>
      <c r="EP8" s="841"/>
      <c r="EQ8" s="841"/>
      <c r="ER8" s="841"/>
      <c r="ES8" s="841"/>
      <c r="ET8" s="841"/>
      <c r="EU8" s="841"/>
      <c r="EV8" s="841"/>
      <c r="EW8" s="841"/>
      <c r="EX8" s="841"/>
      <c r="EY8" s="841"/>
      <c r="EZ8" s="841"/>
      <c r="FA8" s="841"/>
      <c r="FB8" s="841"/>
      <c r="FC8" s="841"/>
    </row>
    <row r="9" spans="1:159" ht="18.75" thickBot="1" x14ac:dyDescent="0.3">
      <c r="A9" s="23"/>
      <c r="B9" s="22"/>
      <c r="C9" s="22"/>
      <c r="D9" s="22"/>
      <c r="E9" s="22"/>
      <c r="F9" s="22"/>
      <c r="G9" s="20"/>
      <c r="H9" s="20"/>
      <c r="I9" s="20"/>
      <c r="J9" s="20"/>
      <c r="K9" s="20"/>
      <c r="L9" s="20"/>
      <c r="M9" s="20"/>
      <c r="N9" s="20"/>
      <c r="O9" s="20"/>
      <c r="P9" s="20"/>
      <c r="Q9" s="20"/>
      <c r="R9" s="20"/>
      <c r="S9" s="20"/>
      <c r="T9" s="20"/>
      <c r="U9" s="54"/>
      <c r="V9" s="20"/>
      <c r="W9" s="20"/>
      <c r="X9" s="20"/>
      <c r="Y9" s="54"/>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row>
    <row r="10" spans="1:159" s="1" customFormat="1" ht="36" customHeight="1" thickBot="1" x14ac:dyDescent="0.25">
      <c r="A10" s="845" t="s">
        <v>70</v>
      </c>
      <c r="B10" s="846"/>
      <c r="C10" s="846"/>
      <c r="D10" s="846"/>
      <c r="E10" s="846"/>
      <c r="F10" s="846"/>
      <c r="G10" s="846"/>
      <c r="H10" s="846"/>
      <c r="I10" s="847"/>
      <c r="J10" s="846" t="s">
        <v>237</v>
      </c>
      <c r="K10" s="846"/>
      <c r="L10" s="846"/>
      <c r="M10" s="846"/>
      <c r="N10" s="846"/>
      <c r="O10" s="846"/>
      <c r="P10" s="846"/>
      <c r="Q10" s="846"/>
      <c r="R10" s="846"/>
      <c r="S10" s="846"/>
      <c r="T10" s="846"/>
      <c r="U10" s="846"/>
      <c r="V10" s="846"/>
      <c r="W10" s="846"/>
      <c r="X10" s="846"/>
      <c r="Y10" s="846"/>
      <c r="Z10" s="846"/>
      <c r="AA10" s="846"/>
      <c r="AB10" s="846"/>
      <c r="AC10" s="846"/>
      <c r="AD10" s="846"/>
      <c r="AE10" s="846"/>
      <c r="AF10" s="846"/>
      <c r="AG10" s="846"/>
      <c r="AH10" s="846"/>
      <c r="AI10" s="846"/>
      <c r="AJ10" s="846"/>
      <c r="AK10" s="846"/>
      <c r="AL10" s="846"/>
      <c r="AM10" s="846"/>
      <c r="AN10" s="846"/>
      <c r="AO10" s="846"/>
      <c r="AP10" s="846"/>
      <c r="AQ10" s="846"/>
      <c r="AR10" s="846"/>
      <c r="AS10" s="846"/>
      <c r="AT10" s="846"/>
      <c r="AU10" s="846"/>
      <c r="AV10" s="846"/>
      <c r="AW10" s="846"/>
      <c r="AX10" s="846"/>
      <c r="AY10" s="846"/>
      <c r="AZ10" s="846"/>
      <c r="BA10" s="846"/>
      <c r="BB10" s="846"/>
      <c r="BC10" s="846"/>
      <c r="BD10" s="846"/>
      <c r="BE10" s="846"/>
      <c r="BF10" s="846"/>
      <c r="BG10" s="846"/>
      <c r="BH10" s="846"/>
      <c r="BI10" s="846"/>
      <c r="BJ10" s="846"/>
      <c r="BK10" s="846"/>
      <c r="BL10" s="846"/>
      <c r="BM10" s="846"/>
      <c r="BN10" s="846"/>
      <c r="BO10" s="846"/>
      <c r="BP10" s="846"/>
      <c r="BQ10" s="846"/>
      <c r="BR10" s="846"/>
      <c r="BS10" s="846"/>
      <c r="BT10" s="846"/>
      <c r="BU10" s="846"/>
      <c r="BV10" s="846"/>
      <c r="BW10" s="846"/>
      <c r="BX10" s="846"/>
      <c r="BY10" s="846"/>
      <c r="BZ10" s="846"/>
      <c r="CA10" s="846"/>
      <c r="CB10" s="846"/>
      <c r="CC10" s="846"/>
      <c r="CD10" s="846"/>
      <c r="CE10" s="846"/>
      <c r="CF10" s="846"/>
      <c r="CG10" s="846"/>
      <c r="CH10" s="846"/>
      <c r="CI10" s="846"/>
      <c r="CJ10" s="846"/>
      <c r="CK10" s="846"/>
      <c r="CL10" s="846"/>
      <c r="CM10" s="846"/>
      <c r="CN10" s="846"/>
      <c r="CO10" s="846"/>
      <c r="CP10" s="846"/>
      <c r="CQ10" s="846"/>
      <c r="CR10" s="846"/>
      <c r="CS10" s="846"/>
      <c r="CT10" s="846"/>
      <c r="CU10" s="846"/>
      <c r="CV10" s="846"/>
      <c r="CW10" s="846"/>
      <c r="CX10" s="846"/>
      <c r="CY10" s="846"/>
      <c r="CZ10" s="846"/>
      <c r="DA10" s="846"/>
      <c r="DB10" s="846"/>
      <c r="DC10" s="846"/>
      <c r="DD10" s="846"/>
      <c r="DE10" s="846"/>
      <c r="DF10" s="846"/>
      <c r="DG10" s="846"/>
      <c r="DH10" s="846"/>
      <c r="DI10" s="846"/>
      <c r="DJ10" s="846"/>
      <c r="DK10" s="846"/>
      <c r="DL10" s="846"/>
      <c r="DM10" s="846"/>
      <c r="DN10" s="846"/>
      <c r="DO10" s="846"/>
      <c r="DP10" s="846"/>
      <c r="DQ10" s="846"/>
      <c r="DR10" s="846"/>
      <c r="DS10" s="846"/>
      <c r="DT10" s="846"/>
      <c r="DU10" s="846"/>
      <c r="DV10" s="846"/>
      <c r="DW10" s="846"/>
      <c r="DX10" s="846"/>
      <c r="DY10" s="846"/>
      <c r="DZ10" s="846"/>
      <c r="EA10" s="846"/>
      <c r="EB10" s="846"/>
      <c r="EC10" s="846"/>
      <c r="ED10" s="846"/>
      <c r="EE10" s="846"/>
      <c r="EF10" s="846"/>
      <c r="EG10" s="846"/>
      <c r="EH10" s="846"/>
      <c r="EI10" s="846"/>
      <c r="EJ10" s="846"/>
      <c r="EK10" s="846"/>
      <c r="EL10" s="846"/>
      <c r="EM10" s="846"/>
      <c r="EN10" s="846"/>
      <c r="EO10" s="846"/>
      <c r="EP10" s="846"/>
      <c r="EQ10" s="846"/>
      <c r="ER10" s="846"/>
      <c r="ES10" s="847"/>
      <c r="ET10" s="848" t="s">
        <v>229</v>
      </c>
      <c r="EU10" s="848" t="s">
        <v>230</v>
      </c>
      <c r="EV10" s="850" t="s">
        <v>231</v>
      </c>
      <c r="EW10" s="852" t="s">
        <v>262</v>
      </c>
      <c r="EX10" s="850" t="s">
        <v>256</v>
      </c>
      <c r="EY10" s="857" t="s">
        <v>257</v>
      </c>
      <c r="EZ10" s="860" t="s">
        <v>258</v>
      </c>
      <c r="FA10" s="860" t="s">
        <v>259</v>
      </c>
      <c r="FB10" s="860" t="s">
        <v>261</v>
      </c>
      <c r="FC10" s="842" t="s">
        <v>260</v>
      </c>
    </row>
    <row r="11" spans="1:159" s="1" customFormat="1" ht="24.75" customHeight="1" thickBot="1" x14ac:dyDescent="0.25">
      <c r="A11" s="845" t="s">
        <v>80</v>
      </c>
      <c r="B11" s="846"/>
      <c r="C11" s="846"/>
      <c r="D11" s="846"/>
      <c r="E11" s="846"/>
      <c r="F11" s="846"/>
      <c r="G11" s="846"/>
      <c r="H11" s="846"/>
      <c r="I11" s="847"/>
      <c r="J11" s="854" t="s">
        <v>49</v>
      </c>
      <c r="K11" s="855"/>
      <c r="L11" s="855"/>
      <c r="M11" s="855"/>
      <c r="N11" s="855"/>
      <c r="O11" s="855"/>
      <c r="P11" s="855"/>
      <c r="Q11" s="855"/>
      <c r="R11" s="855"/>
      <c r="S11" s="855"/>
      <c r="T11" s="855"/>
      <c r="U11" s="855"/>
      <c r="V11" s="855"/>
      <c r="W11" s="855"/>
      <c r="X11" s="855"/>
      <c r="Y11" s="855"/>
      <c r="Z11" s="855"/>
      <c r="AA11" s="855"/>
      <c r="AB11" s="855"/>
      <c r="AC11" s="856"/>
      <c r="AD11" s="854" t="s">
        <v>50</v>
      </c>
      <c r="AE11" s="855"/>
      <c r="AF11" s="855"/>
      <c r="AG11" s="855"/>
      <c r="AH11" s="855"/>
      <c r="AI11" s="855"/>
      <c r="AJ11" s="855"/>
      <c r="AK11" s="855"/>
      <c r="AL11" s="855"/>
      <c r="AM11" s="855"/>
      <c r="AN11" s="855"/>
      <c r="AO11" s="855"/>
      <c r="AP11" s="855"/>
      <c r="AQ11" s="855"/>
      <c r="AR11" s="855"/>
      <c r="AS11" s="855"/>
      <c r="AT11" s="855"/>
      <c r="AU11" s="855"/>
      <c r="AV11" s="855"/>
      <c r="AW11" s="855"/>
      <c r="AX11" s="855"/>
      <c r="AY11" s="855"/>
      <c r="AZ11" s="855"/>
      <c r="BA11" s="855"/>
      <c r="BB11" s="855"/>
      <c r="BC11" s="855"/>
      <c r="BD11" s="855"/>
      <c r="BE11" s="855"/>
      <c r="BF11" s="855"/>
      <c r="BG11" s="856"/>
      <c r="BH11" s="854" t="s">
        <v>62</v>
      </c>
      <c r="BI11" s="855"/>
      <c r="BJ11" s="855"/>
      <c r="BK11" s="855"/>
      <c r="BL11" s="855"/>
      <c r="BM11" s="855"/>
      <c r="BN11" s="855"/>
      <c r="BO11" s="855"/>
      <c r="BP11" s="855"/>
      <c r="BQ11" s="855"/>
      <c r="BR11" s="855"/>
      <c r="BS11" s="855"/>
      <c r="BT11" s="855"/>
      <c r="BU11" s="855"/>
      <c r="BV11" s="855"/>
      <c r="BW11" s="855"/>
      <c r="BX11" s="855"/>
      <c r="BY11" s="855"/>
      <c r="BZ11" s="855"/>
      <c r="CA11" s="855"/>
      <c r="CB11" s="855"/>
      <c r="CC11" s="855"/>
      <c r="CD11" s="855"/>
      <c r="CE11" s="855"/>
      <c r="CF11" s="855"/>
      <c r="CG11" s="855"/>
      <c r="CH11" s="855"/>
      <c r="CI11" s="855"/>
      <c r="CJ11" s="855"/>
      <c r="CK11" s="856"/>
      <c r="CL11" s="855" t="s">
        <v>63</v>
      </c>
      <c r="CM11" s="855"/>
      <c r="CN11" s="855"/>
      <c r="CO11" s="855"/>
      <c r="CP11" s="855"/>
      <c r="CQ11" s="855"/>
      <c r="CR11" s="855"/>
      <c r="CS11" s="855"/>
      <c r="CT11" s="855"/>
      <c r="CU11" s="855"/>
      <c r="CV11" s="855"/>
      <c r="CW11" s="855"/>
      <c r="CX11" s="855"/>
      <c r="CY11" s="855"/>
      <c r="CZ11" s="855"/>
      <c r="DA11" s="855"/>
      <c r="DB11" s="855"/>
      <c r="DC11" s="855"/>
      <c r="DD11" s="855"/>
      <c r="DE11" s="855"/>
      <c r="DF11" s="855"/>
      <c r="DG11" s="855"/>
      <c r="DH11" s="855"/>
      <c r="DI11" s="855"/>
      <c r="DJ11" s="855"/>
      <c r="DK11" s="855"/>
      <c r="DL11" s="855"/>
      <c r="DM11" s="855"/>
      <c r="DN11" s="855"/>
      <c r="DO11" s="855"/>
      <c r="DP11" s="854" t="s">
        <v>64</v>
      </c>
      <c r="DQ11" s="855"/>
      <c r="DR11" s="855"/>
      <c r="DS11" s="855"/>
      <c r="DT11" s="855"/>
      <c r="DU11" s="855"/>
      <c r="DV11" s="855"/>
      <c r="DW11" s="855"/>
      <c r="DX11" s="855"/>
      <c r="DY11" s="855"/>
      <c r="DZ11" s="855"/>
      <c r="EA11" s="855"/>
      <c r="EB11" s="855"/>
      <c r="EC11" s="855"/>
      <c r="ED11" s="855"/>
      <c r="EE11" s="855"/>
      <c r="EF11" s="855"/>
      <c r="EG11" s="855"/>
      <c r="EH11" s="855"/>
      <c r="EI11" s="855"/>
      <c r="EJ11" s="855"/>
      <c r="EK11" s="855"/>
      <c r="EL11" s="855"/>
      <c r="EM11" s="855"/>
      <c r="EN11" s="855"/>
      <c r="EO11" s="855"/>
      <c r="EP11" s="855"/>
      <c r="EQ11" s="855"/>
      <c r="ER11" s="855"/>
      <c r="ES11" s="855"/>
      <c r="ET11" s="849"/>
      <c r="EU11" s="849"/>
      <c r="EV11" s="851"/>
      <c r="EW11" s="853"/>
      <c r="EX11" s="851"/>
      <c r="EY11" s="858"/>
      <c r="EZ11" s="861"/>
      <c r="FA11" s="861"/>
      <c r="FB11" s="861"/>
      <c r="FC11" s="843"/>
    </row>
    <row r="12" spans="1:159" s="1" customFormat="1" ht="103.5" customHeight="1" x14ac:dyDescent="0.2">
      <c r="A12" s="215" t="s">
        <v>71</v>
      </c>
      <c r="B12" s="215" t="s">
        <v>72</v>
      </c>
      <c r="C12" s="216" t="s">
        <v>73</v>
      </c>
      <c r="D12" s="216" t="s">
        <v>74</v>
      </c>
      <c r="E12" s="216" t="s">
        <v>75</v>
      </c>
      <c r="F12" s="216" t="s">
        <v>76</v>
      </c>
      <c r="G12" s="216" t="s">
        <v>77</v>
      </c>
      <c r="H12" s="216" t="s">
        <v>78</v>
      </c>
      <c r="I12" s="217" t="s">
        <v>79</v>
      </c>
      <c r="J12" s="83" t="s">
        <v>246</v>
      </c>
      <c r="K12" s="82" t="s">
        <v>217</v>
      </c>
      <c r="L12" s="85" t="s">
        <v>227</v>
      </c>
      <c r="M12" s="82" t="s">
        <v>218</v>
      </c>
      <c r="N12" s="85" t="s">
        <v>58</v>
      </c>
      <c r="O12" s="82" t="s">
        <v>219</v>
      </c>
      <c r="P12" s="85" t="s">
        <v>59</v>
      </c>
      <c r="Q12" s="82" t="s">
        <v>220</v>
      </c>
      <c r="R12" s="85" t="s">
        <v>60</v>
      </c>
      <c r="S12" s="82" t="s">
        <v>221</v>
      </c>
      <c r="T12" s="85" t="s">
        <v>61</v>
      </c>
      <c r="U12" s="82" t="s">
        <v>222</v>
      </c>
      <c r="V12" s="85" t="s">
        <v>51</v>
      </c>
      <c r="W12" s="82" t="s">
        <v>223</v>
      </c>
      <c r="X12" s="81" t="s">
        <v>228</v>
      </c>
      <c r="Y12" s="211" t="s">
        <v>226</v>
      </c>
      <c r="Z12" s="218" t="s">
        <v>263</v>
      </c>
      <c r="AA12" s="219" t="s">
        <v>264</v>
      </c>
      <c r="AB12" s="220" t="s">
        <v>265</v>
      </c>
      <c r="AC12" s="219" t="s">
        <v>266</v>
      </c>
      <c r="AD12" s="83" t="s">
        <v>246</v>
      </c>
      <c r="AE12" s="82" t="s">
        <v>212</v>
      </c>
      <c r="AF12" s="85" t="s">
        <v>52</v>
      </c>
      <c r="AG12" s="82" t="s">
        <v>213</v>
      </c>
      <c r="AH12" s="85" t="s">
        <v>53</v>
      </c>
      <c r="AI12" s="82" t="s">
        <v>214</v>
      </c>
      <c r="AJ12" s="85" t="s">
        <v>54</v>
      </c>
      <c r="AK12" s="82" t="s">
        <v>215</v>
      </c>
      <c r="AL12" s="85" t="s">
        <v>55</v>
      </c>
      <c r="AM12" s="82" t="s">
        <v>216</v>
      </c>
      <c r="AN12" s="85" t="s">
        <v>57</v>
      </c>
      <c r="AO12" s="82" t="s">
        <v>217</v>
      </c>
      <c r="AP12" s="85" t="s">
        <v>227</v>
      </c>
      <c r="AQ12" s="82" t="s">
        <v>218</v>
      </c>
      <c r="AR12" s="85" t="s">
        <v>58</v>
      </c>
      <c r="AS12" s="82" t="s">
        <v>219</v>
      </c>
      <c r="AT12" s="85" t="s">
        <v>59</v>
      </c>
      <c r="AU12" s="82" t="s">
        <v>220</v>
      </c>
      <c r="AV12" s="85" t="s">
        <v>60</v>
      </c>
      <c r="AW12" s="82" t="s">
        <v>221</v>
      </c>
      <c r="AX12" s="85" t="s">
        <v>61</v>
      </c>
      <c r="AY12" s="82" t="s">
        <v>222</v>
      </c>
      <c r="AZ12" s="85" t="s">
        <v>51</v>
      </c>
      <c r="BA12" s="82" t="s">
        <v>223</v>
      </c>
      <c r="BB12" s="81" t="s">
        <v>228</v>
      </c>
      <c r="BC12" s="211" t="s">
        <v>226</v>
      </c>
      <c r="BD12" s="221" t="s">
        <v>254</v>
      </c>
      <c r="BE12" s="219" t="s">
        <v>253</v>
      </c>
      <c r="BF12" s="220" t="s">
        <v>252</v>
      </c>
      <c r="BG12" s="219" t="s">
        <v>251</v>
      </c>
      <c r="BH12" s="83" t="s">
        <v>246</v>
      </c>
      <c r="BI12" s="82" t="s">
        <v>212</v>
      </c>
      <c r="BJ12" s="85" t="s">
        <v>52</v>
      </c>
      <c r="BK12" s="82" t="s">
        <v>213</v>
      </c>
      <c r="BL12" s="85" t="s">
        <v>53</v>
      </c>
      <c r="BM12" s="82" t="s">
        <v>214</v>
      </c>
      <c r="BN12" s="85" t="s">
        <v>54</v>
      </c>
      <c r="BO12" s="82" t="s">
        <v>215</v>
      </c>
      <c r="BP12" s="85" t="s">
        <v>55</v>
      </c>
      <c r="BQ12" s="82" t="s">
        <v>216</v>
      </c>
      <c r="BR12" s="85" t="s">
        <v>57</v>
      </c>
      <c r="BS12" s="82" t="s">
        <v>217</v>
      </c>
      <c r="BT12" s="85" t="s">
        <v>227</v>
      </c>
      <c r="BU12" s="82" t="s">
        <v>218</v>
      </c>
      <c r="BV12" s="85" t="s">
        <v>58</v>
      </c>
      <c r="BW12" s="82" t="s">
        <v>219</v>
      </c>
      <c r="BX12" s="85" t="s">
        <v>59</v>
      </c>
      <c r="BY12" s="82" t="s">
        <v>220</v>
      </c>
      <c r="BZ12" s="85" t="s">
        <v>60</v>
      </c>
      <c r="CA12" s="82" t="s">
        <v>221</v>
      </c>
      <c r="CB12" s="85" t="s">
        <v>61</v>
      </c>
      <c r="CC12" s="82" t="s">
        <v>222</v>
      </c>
      <c r="CD12" s="85" t="s">
        <v>51</v>
      </c>
      <c r="CE12" s="82" t="s">
        <v>223</v>
      </c>
      <c r="CF12" s="81" t="s">
        <v>228</v>
      </c>
      <c r="CG12" s="211" t="s">
        <v>226</v>
      </c>
      <c r="CH12" s="220" t="s">
        <v>232</v>
      </c>
      <c r="CI12" s="219" t="s">
        <v>233</v>
      </c>
      <c r="CJ12" s="220" t="s">
        <v>234</v>
      </c>
      <c r="CK12" s="219" t="s">
        <v>235</v>
      </c>
      <c r="CL12" s="222" t="s">
        <v>246</v>
      </c>
      <c r="CM12" s="82" t="s">
        <v>212</v>
      </c>
      <c r="CN12" s="85" t="s">
        <v>52</v>
      </c>
      <c r="CO12" s="82" t="s">
        <v>213</v>
      </c>
      <c r="CP12" s="85" t="s">
        <v>53</v>
      </c>
      <c r="CQ12" s="82" t="s">
        <v>214</v>
      </c>
      <c r="CR12" s="85" t="s">
        <v>54</v>
      </c>
      <c r="CS12" s="82" t="s">
        <v>215</v>
      </c>
      <c r="CT12" s="85" t="s">
        <v>55</v>
      </c>
      <c r="CU12" s="82" t="s">
        <v>216</v>
      </c>
      <c r="CV12" s="227" t="s">
        <v>57</v>
      </c>
      <c r="CW12" s="82" t="s">
        <v>217</v>
      </c>
      <c r="CX12" s="85" t="s">
        <v>227</v>
      </c>
      <c r="CY12" s="82" t="s">
        <v>218</v>
      </c>
      <c r="CZ12" s="85" t="s">
        <v>58</v>
      </c>
      <c r="DA12" s="82" t="s">
        <v>219</v>
      </c>
      <c r="DB12" s="227" t="s">
        <v>59</v>
      </c>
      <c r="DC12" s="82" t="s">
        <v>220</v>
      </c>
      <c r="DD12" s="85" t="s">
        <v>60</v>
      </c>
      <c r="DE12" s="82" t="s">
        <v>221</v>
      </c>
      <c r="DF12" s="85" t="s">
        <v>61</v>
      </c>
      <c r="DG12" s="82" t="s">
        <v>222</v>
      </c>
      <c r="DH12" s="85" t="s">
        <v>51</v>
      </c>
      <c r="DI12" s="82" t="s">
        <v>223</v>
      </c>
      <c r="DJ12" s="81" t="s">
        <v>228</v>
      </c>
      <c r="DK12" s="211" t="s">
        <v>226</v>
      </c>
      <c r="DL12" s="66" t="s">
        <v>238</v>
      </c>
      <c r="DM12" s="67" t="s">
        <v>239</v>
      </c>
      <c r="DN12" s="68" t="s">
        <v>240</v>
      </c>
      <c r="DO12" s="67" t="s">
        <v>241</v>
      </c>
      <c r="DP12" s="222" t="s">
        <v>246</v>
      </c>
      <c r="DQ12" s="82" t="s">
        <v>212</v>
      </c>
      <c r="DR12" s="85" t="s">
        <v>52</v>
      </c>
      <c r="DS12" s="82" t="s">
        <v>213</v>
      </c>
      <c r="DT12" s="85" t="s">
        <v>53</v>
      </c>
      <c r="DU12" s="82" t="s">
        <v>214</v>
      </c>
      <c r="DV12" s="85" t="s">
        <v>54</v>
      </c>
      <c r="DW12" s="82" t="s">
        <v>215</v>
      </c>
      <c r="DX12" s="85" t="s">
        <v>55</v>
      </c>
      <c r="DY12" s="82" t="s">
        <v>216</v>
      </c>
      <c r="DZ12" s="85" t="s">
        <v>57</v>
      </c>
      <c r="EA12" s="82" t="s">
        <v>217</v>
      </c>
      <c r="EB12" s="85" t="s">
        <v>227</v>
      </c>
      <c r="EC12" s="82" t="s">
        <v>218</v>
      </c>
      <c r="ED12" s="85" t="s">
        <v>58</v>
      </c>
      <c r="EE12" s="82" t="s">
        <v>219</v>
      </c>
      <c r="EF12" s="85" t="s">
        <v>59</v>
      </c>
      <c r="EG12" s="82" t="s">
        <v>220</v>
      </c>
      <c r="EH12" s="85" t="s">
        <v>60</v>
      </c>
      <c r="EI12" s="82" t="s">
        <v>221</v>
      </c>
      <c r="EJ12" s="85" t="s">
        <v>61</v>
      </c>
      <c r="EK12" s="82" t="s">
        <v>222</v>
      </c>
      <c r="EL12" s="85" t="s">
        <v>51</v>
      </c>
      <c r="EM12" s="82" t="s">
        <v>223</v>
      </c>
      <c r="EN12" s="81" t="s">
        <v>228</v>
      </c>
      <c r="EO12" s="211" t="s">
        <v>226</v>
      </c>
      <c r="EP12" s="66" t="s">
        <v>242</v>
      </c>
      <c r="EQ12" s="67" t="s">
        <v>243</v>
      </c>
      <c r="ER12" s="68" t="s">
        <v>244</v>
      </c>
      <c r="ES12" s="223" t="s">
        <v>245</v>
      </c>
      <c r="ET12" s="849"/>
      <c r="EU12" s="849"/>
      <c r="EV12" s="851"/>
      <c r="EW12" s="853"/>
      <c r="EX12" s="851"/>
      <c r="EY12" s="859"/>
      <c r="EZ12" s="862"/>
      <c r="FA12" s="862"/>
      <c r="FB12" s="862"/>
      <c r="FC12" s="844"/>
    </row>
    <row r="13" spans="1:159" s="1" customFormat="1" ht="192.75" customHeight="1" x14ac:dyDescent="0.2">
      <c r="A13" s="580">
        <v>5</v>
      </c>
      <c r="B13" s="580">
        <v>56</v>
      </c>
      <c r="C13" s="580">
        <v>531</v>
      </c>
      <c r="D13" s="581" t="s">
        <v>322</v>
      </c>
      <c r="E13" s="580">
        <v>580</v>
      </c>
      <c r="F13" s="582" t="s">
        <v>382</v>
      </c>
      <c r="G13" s="580" t="s">
        <v>323</v>
      </c>
      <c r="H13" s="582" t="s">
        <v>280</v>
      </c>
      <c r="I13" s="542">
        <v>12</v>
      </c>
      <c r="J13" s="543">
        <v>0.63</v>
      </c>
      <c r="K13" s="543"/>
      <c r="L13" s="544"/>
      <c r="M13" s="543">
        <v>0</v>
      </c>
      <c r="N13" s="544">
        <v>0</v>
      </c>
      <c r="O13" s="543">
        <v>0</v>
      </c>
      <c r="P13" s="544">
        <v>0</v>
      </c>
      <c r="Q13" s="543">
        <v>0</v>
      </c>
      <c r="R13" s="544">
        <v>0</v>
      </c>
      <c r="S13" s="543">
        <v>0</v>
      </c>
      <c r="T13" s="544">
        <v>0</v>
      </c>
      <c r="U13" s="543">
        <v>0</v>
      </c>
      <c r="V13" s="544">
        <v>0</v>
      </c>
      <c r="W13" s="543">
        <v>0.59</v>
      </c>
      <c r="X13" s="545">
        <v>0.59</v>
      </c>
      <c r="Y13" s="583">
        <f>W13+U13+S13+Q13+O13+M13+K13</f>
        <v>0.59</v>
      </c>
      <c r="Z13" s="583">
        <f>W13+U13+S13+Q13+O13+M13+K13</f>
        <v>0.59</v>
      </c>
      <c r="AA13" s="583">
        <f>X13+V13+T13+R13+P13+N13+L13</f>
        <v>0.59</v>
      </c>
      <c r="AB13" s="583">
        <f>W13+U13+S13+Q13+O13+M13+K13</f>
        <v>0.59</v>
      </c>
      <c r="AC13" s="583">
        <f>X13+V13+T13+R13+P13+N13+L13</f>
        <v>0.59</v>
      </c>
      <c r="AD13" s="546">
        <v>0.71</v>
      </c>
      <c r="AE13" s="543">
        <v>0</v>
      </c>
      <c r="AF13" s="547">
        <v>0</v>
      </c>
      <c r="AG13" s="543">
        <v>0</v>
      </c>
      <c r="AH13" s="547">
        <v>0</v>
      </c>
      <c r="AI13" s="543">
        <v>0</v>
      </c>
      <c r="AJ13" s="547">
        <v>0</v>
      </c>
      <c r="AK13" s="543">
        <v>0</v>
      </c>
      <c r="AL13" s="547">
        <v>0</v>
      </c>
      <c r="AM13" s="543">
        <v>7.21</v>
      </c>
      <c r="AN13" s="547">
        <f>7.8-AC13</f>
        <v>7.21</v>
      </c>
      <c r="AO13" s="543">
        <v>0</v>
      </c>
      <c r="AP13" s="547">
        <v>0</v>
      </c>
      <c r="AQ13" s="543">
        <v>0</v>
      </c>
      <c r="AR13" s="547">
        <v>0</v>
      </c>
      <c r="AS13" s="543">
        <v>0</v>
      </c>
      <c r="AT13" s="547">
        <v>0</v>
      </c>
      <c r="AU13" s="543">
        <v>0</v>
      </c>
      <c r="AV13" s="547">
        <v>0</v>
      </c>
      <c r="AW13" s="543">
        <v>0</v>
      </c>
      <c r="AX13" s="547">
        <v>0</v>
      </c>
      <c r="AY13" s="543">
        <v>0</v>
      </c>
      <c r="AZ13" s="547">
        <v>0</v>
      </c>
      <c r="BA13" s="543">
        <v>0</v>
      </c>
      <c r="BB13" s="547">
        <v>0</v>
      </c>
      <c r="BC13" s="548">
        <f>BA13+AY13+AW13+AU13+AQ13+AO13+AM13+AK13+AI13+AG13+AS13+AE13</f>
        <v>7.21</v>
      </c>
      <c r="BD13" s="548">
        <f>AM13+AK13+AI13+AG13+AO13+AE13+AQ13+AS13+AU13+AW13+AY13+BA13</f>
        <v>7.21</v>
      </c>
      <c r="BE13" s="548">
        <f>AF13+AH13+AJ13+AL13+AN13+AP13+AR13+AT13+AV13+AX13+AZ13+BB13</f>
        <v>7.21</v>
      </c>
      <c r="BF13" s="548">
        <f>BA13+AY13+AW13+AU13+AQ13+AO13+AM13+AK13+AI13+AG13+AS13+AE13</f>
        <v>7.21</v>
      </c>
      <c r="BG13" s="548">
        <f>AF13+AH13+AJ13+AL13+AN13+AP13+AR13+AT13+AV13+AX13+AZ13+BB13</f>
        <v>7.21</v>
      </c>
      <c r="BH13" s="549">
        <v>2</v>
      </c>
      <c r="BI13" s="584">
        <v>0</v>
      </c>
      <c r="BJ13" s="584">
        <v>0</v>
      </c>
      <c r="BK13" s="584">
        <v>0</v>
      </c>
      <c r="BL13" s="549">
        <v>0</v>
      </c>
      <c r="BM13" s="584">
        <v>0</v>
      </c>
      <c r="BN13" s="584">
        <v>0</v>
      </c>
      <c r="BO13" s="584">
        <v>0</v>
      </c>
      <c r="BP13" s="584">
        <v>0</v>
      </c>
      <c r="BQ13" s="584">
        <v>0</v>
      </c>
      <c r="BR13" s="584">
        <v>0</v>
      </c>
      <c r="BS13" s="584">
        <v>2</v>
      </c>
      <c r="BT13" s="584">
        <v>2</v>
      </c>
      <c r="BU13" s="584">
        <v>0</v>
      </c>
      <c r="BV13" s="584">
        <v>0</v>
      </c>
      <c r="BW13" s="584">
        <v>0</v>
      </c>
      <c r="BX13" s="584">
        <v>0</v>
      </c>
      <c r="BY13" s="584">
        <v>0</v>
      </c>
      <c r="BZ13" s="584">
        <v>0</v>
      </c>
      <c r="CA13" s="584">
        <v>0</v>
      </c>
      <c r="CB13" s="584">
        <v>0</v>
      </c>
      <c r="CC13" s="584">
        <v>0</v>
      </c>
      <c r="CD13" s="584"/>
      <c r="CE13" s="584">
        <v>0</v>
      </c>
      <c r="CF13" s="584">
        <v>0</v>
      </c>
      <c r="CG13" s="585">
        <f>BI13+BK13+BM13+BO13+BQ13+BS13+BU13+BW13+BY13+CA13+CC13+CE13</f>
        <v>2</v>
      </c>
      <c r="CH13" s="585">
        <f>BI13+BK13+BM13+BO13+BQ13+BS13+BU13+BW13+BY13+CA13+CC13+CE13</f>
        <v>2</v>
      </c>
      <c r="CI13" s="585">
        <f>BJ13+BL13+BN13+BP13+BR13+BT13+BV13+BX13+BZ13+CB13+CD13+CF13</f>
        <v>2</v>
      </c>
      <c r="CJ13" s="585">
        <f>BI13+BK13+BM13+BO13+BQ13+BS13+BU13+BW13+BY13+CA13+CC13+CE13</f>
        <v>2</v>
      </c>
      <c r="CK13" s="585">
        <f>BJ13+BL13+BN13+BP13+BR13+BT13+BV13+BX13+BZ13+CB13+CD13+CF13</f>
        <v>2</v>
      </c>
      <c r="CL13" s="584">
        <v>1.2</v>
      </c>
      <c r="CM13" s="584">
        <v>0</v>
      </c>
      <c r="CN13" s="584">
        <v>0</v>
      </c>
      <c r="CO13" s="584">
        <v>0</v>
      </c>
      <c r="CP13" s="584">
        <v>0</v>
      </c>
      <c r="CQ13" s="584">
        <v>0</v>
      </c>
      <c r="CR13" s="584">
        <v>0</v>
      </c>
      <c r="CS13" s="584">
        <v>0</v>
      </c>
      <c r="CT13" s="584">
        <v>0</v>
      </c>
      <c r="CU13" s="584">
        <v>0</v>
      </c>
      <c r="CV13" s="586">
        <v>0</v>
      </c>
      <c r="CW13" s="584">
        <v>0</v>
      </c>
      <c r="CX13" s="584">
        <v>0</v>
      </c>
      <c r="CY13" s="584">
        <v>0</v>
      </c>
      <c r="CZ13" s="586">
        <v>0</v>
      </c>
      <c r="DA13" s="584">
        <v>0</v>
      </c>
      <c r="DB13" s="586">
        <v>0</v>
      </c>
      <c r="DC13" s="586">
        <v>1.2</v>
      </c>
      <c r="DD13" s="586">
        <v>0</v>
      </c>
      <c r="DE13" s="584">
        <v>0</v>
      </c>
      <c r="DF13" s="584">
        <v>0</v>
      </c>
      <c r="DG13" s="586">
        <v>0</v>
      </c>
      <c r="DH13" s="586">
        <v>0</v>
      </c>
      <c r="DI13" s="586">
        <v>0</v>
      </c>
      <c r="DJ13" s="586">
        <v>0</v>
      </c>
      <c r="DK13" s="548">
        <f>CM13+CO13+CQ13+CS13+CU13+CW13+CY13+DA13+DC13+DE13+DG13+DI13</f>
        <v>1.2</v>
      </c>
      <c r="DL13" s="550">
        <f>CM13+CO13+CQ13+CS13+CU13+CW13+CY13+DA13+DC13*DE13+DG13+DI13</f>
        <v>0</v>
      </c>
      <c r="DM13" s="550">
        <f>CN13+CP13+CR13+CT13+CV13+CX13+CZ13+DB13+DD13*DF13+DH13+DJ13</f>
        <v>0</v>
      </c>
      <c r="DN13" s="587">
        <f>CM13+CO13+CQ13+CS13+CU13+CW13+CY13+DA13+DC13+DE13+DG13+DI13</f>
        <v>1.2</v>
      </c>
      <c r="DO13" s="586">
        <v>0</v>
      </c>
      <c r="DP13" s="586">
        <v>1</v>
      </c>
      <c r="DQ13" s="588">
        <v>0</v>
      </c>
      <c r="DR13" s="588">
        <v>0</v>
      </c>
      <c r="DS13" s="112">
        <v>0</v>
      </c>
      <c r="DT13" s="112">
        <v>0</v>
      </c>
      <c r="DU13" s="112">
        <v>0</v>
      </c>
      <c r="DV13" s="112">
        <v>0</v>
      </c>
      <c r="DW13" s="588">
        <v>0</v>
      </c>
      <c r="DX13" s="588">
        <v>0</v>
      </c>
      <c r="DY13" s="112">
        <v>0</v>
      </c>
      <c r="DZ13" s="112">
        <v>0</v>
      </c>
      <c r="EA13" s="112">
        <v>1</v>
      </c>
      <c r="EB13" s="112"/>
      <c r="EC13" s="112"/>
      <c r="ED13" s="112"/>
      <c r="EE13" s="112"/>
      <c r="EF13" s="112"/>
      <c r="EG13" s="112"/>
      <c r="EH13" s="112"/>
      <c r="EI13" s="112"/>
      <c r="EJ13" s="112"/>
      <c r="EK13" s="112"/>
      <c r="EL13" s="112"/>
      <c r="EM13" s="112"/>
      <c r="EN13" s="112"/>
      <c r="EO13" s="551">
        <f>DQ13+DS13+DU13+DW13+DY13+EA13+EC13+EE13+EG13+EI13+EK13+EM13</f>
        <v>1</v>
      </c>
      <c r="EP13" s="550">
        <f>DQ13+DS13+DU13+DW13</f>
        <v>0</v>
      </c>
      <c r="EQ13" s="550">
        <f>DR13+DT13+DV13+DX13</f>
        <v>0</v>
      </c>
      <c r="ER13" s="587">
        <f>DQ13+DS13+DU13+DW13+DY13+EA13+EC13+EE13+EG13+EI13+EK13+EM13</f>
        <v>1</v>
      </c>
      <c r="ES13" s="586">
        <f>DR13+DT13+DV13+DX13+DZ13+EB13+ED13+EF13+EH13+EJ13+EL13+EN13</f>
        <v>0</v>
      </c>
      <c r="ET13" s="552">
        <f>IFERROR(DZ13/DY13,0)</f>
        <v>0</v>
      </c>
      <c r="EU13" s="196">
        <f>IFERROR(EQ13/EP13,0)</f>
        <v>0</v>
      </c>
      <c r="EV13" s="553">
        <f>ES13/ER13</f>
        <v>0</v>
      </c>
      <c r="EW13" s="553">
        <f>(AC13+BG13++CK13+DO13+EQ13)/(AB13+BF13+CJ13+DN13+EP13)</f>
        <v>0.89090909090909098</v>
      </c>
      <c r="EX13" s="553">
        <f>(AC13+BG13+CK13+DO13+ES13)/I13</f>
        <v>0.81666666666666676</v>
      </c>
      <c r="EY13" s="589" t="s">
        <v>650</v>
      </c>
      <c r="EZ13" s="595" t="s">
        <v>544</v>
      </c>
      <c r="FA13" s="595" t="s">
        <v>588</v>
      </c>
      <c r="FB13" s="590" t="s">
        <v>426</v>
      </c>
      <c r="FC13" s="591" t="s">
        <v>531</v>
      </c>
    </row>
    <row r="14" spans="1:159" s="1" customFormat="1" ht="200.25" customHeight="1" x14ac:dyDescent="0.2">
      <c r="A14" s="580">
        <v>5</v>
      </c>
      <c r="B14" s="580">
        <v>56</v>
      </c>
      <c r="C14" s="580">
        <v>540</v>
      </c>
      <c r="D14" s="581" t="s">
        <v>324</v>
      </c>
      <c r="E14" s="592">
        <v>589</v>
      </c>
      <c r="F14" s="582" t="s">
        <v>381</v>
      </c>
      <c r="G14" s="582" t="s">
        <v>325</v>
      </c>
      <c r="H14" s="582" t="s">
        <v>280</v>
      </c>
      <c r="I14" s="554">
        <f>AC14+BG14+CJ14+CL14+DP14</f>
        <v>1</v>
      </c>
      <c r="J14" s="593">
        <v>0.125</v>
      </c>
      <c r="K14" s="593"/>
      <c r="L14" s="555"/>
      <c r="M14" s="593">
        <v>5.0000000000000001E-3</v>
      </c>
      <c r="N14" s="554">
        <v>5.0000000000000001E-3</v>
      </c>
      <c r="O14" s="556">
        <v>0.02</v>
      </c>
      <c r="P14" s="554">
        <v>0.02</v>
      </c>
      <c r="Q14" s="556">
        <v>2.0799999999999999E-2</v>
      </c>
      <c r="R14" s="554">
        <v>2.0799999999999999E-2</v>
      </c>
      <c r="S14" s="556">
        <v>2.29E-2</v>
      </c>
      <c r="T14" s="554">
        <v>2.29E-2</v>
      </c>
      <c r="U14" s="556">
        <v>3.3399999999999999E-2</v>
      </c>
      <c r="V14" s="554">
        <v>3.3399999999999999E-2</v>
      </c>
      <c r="W14" s="593">
        <v>1.2500000000000001E-2</v>
      </c>
      <c r="X14" s="556">
        <v>1.2500000000000001E-2</v>
      </c>
      <c r="Y14" s="557">
        <f>W14+U14+S14+Q14+O14+M14+K14</f>
        <v>0.11460000000000001</v>
      </c>
      <c r="Z14" s="557">
        <f>W14+U14+S14+Q14+O14+M14+K14</f>
        <v>0.11460000000000001</v>
      </c>
      <c r="AA14" s="557">
        <f>X14+V14+T14+R14+P14+N14+L14</f>
        <v>0.11460000000000001</v>
      </c>
      <c r="AB14" s="557">
        <f>W14+U14+S14+Q14+O14+M14+K14</f>
        <v>0.11460000000000001</v>
      </c>
      <c r="AC14" s="557">
        <f>X14+V14+T14+R14+P14+N14+L14</f>
        <v>0.11460000000000001</v>
      </c>
      <c r="AD14" s="554">
        <v>0.26040000000000002</v>
      </c>
      <c r="AE14" s="593">
        <v>1.04E-2</v>
      </c>
      <c r="AF14" s="554">
        <v>1.04E-2</v>
      </c>
      <c r="AG14" s="593">
        <v>5.0299999999999997E-2</v>
      </c>
      <c r="AH14" s="554">
        <v>5.0299999999999997E-2</v>
      </c>
      <c r="AI14" s="593">
        <v>4.4000000000000003E-3</v>
      </c>
      <c r="AJ14" s="554">
        <v>4.4000000000000003E-3</v>
      </c>
      <c r="AK14" s="593">
        <v>4.4000000000000003E-3</v>
      </c>
      <c r="AL14" s="554">
        <v>4.4000000000000003E-3</v>
      </c>
      <c r="AM14" s="593">
        <v>1.77E-2</v>
      </c>
      <c r="AN14" s="554">
        <v>1.77E-2</v>
      </c>
      <c r="AO14" s="593">
        <v>3.5299999999999998E-2</v>
      </c>
      <c r="AP14" s="554">
        <v>7.0000000000000001E-3</v>
      </c>
      <c r="AQ14" s="593">
        <v>7.3000000000000001E-3</v>
      </c>
      <c r="AR14" s="554">
        <v>7.3000000000000001E-3</v>
      </c>
      <c r="AS14" s="593">
        <v>2.4899999999999999E-2</v>
      </c>
      <c r="AT14" s="554">
        <v>6.0000000000000001E-3</v>
      </c>
      <c r="AU14" s="593">
        <v>1.66E-2</v>
      </c>
      <c r="AV14" s="554">
        <v>1.66E-2</v>
      </c>
      <c r="AW14" s="593">
        <v>2.9700000000000001E-2</v>
      </c>
      <c r="AX14" s="554">
        <v>1.66E-2</v>
      </c>
      <c r="AY14" s="593">
        <v>2.9700000000000001E-2</v>
      </c>
      <c r="AZ14" s="554">
        <v>4.5400000000000003E-2</v>
      </c>
      <c r="BA14" s="593">
        <v>9.2999999999999992E-3</v>
      </c>
      <c r="BB14" s="554">
        <v>4.3900000000000002E-2</v>
      </c>
      <c r="BC14" s="557">
        <f>BA14+AY14+AW14+AU14+AQ14+AO14+AM14+AK14+AI14+AG14+AS14+AE14</f>
        <v>0.24</v>
      </c>
      <c r="BD14" s="557">
        <f>AM14+AK14+AI14+AG14+AO14+AE14+AQ14+AS14+AU14+AW14+AY14+BA14</f>
        <v>0.24000000000000002</v>
      </c>
      <c r="BE14" s="557">
        <f>AF14+AH14+AJ14+AL14+AN14+AP14+AR14+AT14+AV14+AX14+AZ14+BB14</f>
        <v>0.23</v>
      </c>
      <c r="BF14" s="557">
        <f>BA14+AY14+AW14+AU14+AQ14+AO14+AM14+AK14+AI14+AG14+AS14+AE14</f>
        <v>0.24</v>
      </c>
      <c r="BG14" s="557">
        <f>AF14+AH14+AJ14+AL14+AN14+AP14+AR14+AT14+AV14+AX14+AZ14+BB14</f>
        <v>0.23</v>
      </c>
      <c r="BH14" s="556">
        <v>0.26</v>
      </c>
      <c r="BI14" s="557">
        <v>6.6E-3</v>
      </c>
      <c r="BJ14" s="557">
        <v>6.6E-3</v>
      </c>
      <c r="BK14" s="557">
        <v>1.6299999999999999E-2</v>
      </c>
      <c r="BL14" s="557">
        <v>1.6299999999999999E-2</v>
      </c>
      <c r="BM14" s="557">
        <v>1.6299999999999999E-2</v>
      </c>
      <c r="BN14" s="557">
        <v>1.6299999999999999E-2</v>
      </c>
      <c r="BO14" s="557">
        <v>2.0400000000000001E-2</v>
      </c>
      <c r="BP14" s="557">
        <v>2.0400000000000001E-2</v>
      </c>
      <c r="BQ14" s="557">
        <v>2.24E-2</v>
      </c>
      <c r="BR14" s="557">
        <v>2.24E-2</v>
      </c>
      <c r="BS14" s="557">
        <v>2.7900000000000001E-2</v>
      </c>
      <c r="BT14" s="557">
        <v>2.7900000000000001E-2</v>
      </c>
      <c r="BU14" s="557">
        <v>1.83E-2</v>
      </c>
      <c r="BV14" s="557">
        <v>1.83E-2</v>
      </c>
      <c r="BW14" s="557">
        <v>2.0899999999999998E-2</v>
      </c>
      <c r="BX14" s="557">
        <v>2.0899999999999998E-2</v>
      </c>
      <c r="BY14" s="557">
        <v>3.9199999999999999E-2</v>
      </c>
      <c r="BZ14" s="557">
        <v>3.9199999999999999E-2</v>
      </c>
      <c r="CA14" s="557">
        <v>2.7900000000000001E-2</v>
      </c>
      <c r="CB14" s="557">
        <v>2.7900000000000001E-2</v>
      </c>
      <c r="CC14" s="557">
        <v>2.2800000000000001E-2</v>
      </c>
      <c r="CD14" s="557">
        <v>2.2800000000000001E-2</v>
      </c>
      <c r="CE14" s="557">
        <v>2.1000000000000001E-2</v>
      </c>
      <c r="CF14" s="557">
        <v>2.1000000000000001E-2</v>
      </c>
      <c r="CG14" s="558">
        <f>+BI14+BK14+BM14+BO14+BQ14+BS14+BU14+BW14+BY14+CA14+CC14+CE14</f>
        <v>0.26000000000000006</v>
      </c>
      <c r="CH14" s="559">
        <f>BI14+BK14+BM14+BO14+BQ14+BS14+BU14+BW14+BY14+CA14+CC14+CE14</f>
        <v>0.26000000000000006</v>
      </c>
      <c r="CI14" s="559">
        <f>BJ14+BL14+BN14+BP14+BR14+BT14++BV14+BX14+BZ14+CB14+CD14+CF14</f>
        <v>0.26000000000000006</v>
      </c>
      <c r="CJ14" s="559">
        <f>BI14+BK14+BM14+BO14+BQ14+BS14+BU14+BW14+BY14+CA14+CC14+CE14</f>
        <v>0.26000000000000006</v>
      </c>
      <c r="CK14" s="559">
        <f>BJ14+BL14+BN14+BP14+BR14+BT14+BV14+BX14+BZ14+CB14+CD14+CF14</f>
        <v>0.26000000000000006</v>
      </c>
      <c r="CL14" s="556">
        <v>0.26</v>
      </c>
      <c r="CM14" s="560">
        <v>1.12E-2</v>
      </c>
      <c r="CN14" s="560">
        <v>1.12E-2</v>
      </c>
      <c r="CO14" s="560">
        <v>1.4E-2</v>
      </c>
      <c r="CP14" s="560">
        <v>1.4E-2</v>
      </c>
      <c r="CQ14" s="560">
        <v>1.7000000000000001E-2</v>
      </c>
      <c r="CR14" s="560">
        <v>1.7000000000000001E-2</v>
      </c>
      <c r="CS14" s="560">
        <v>3.0700000000000002E-2</v>
      </c>
      <c r="CT14" s="560">
        <v>3.0700000000000002E-2</v>
      </c>
      <c r="CU14" s="560">
        <v>1.9300000000000001E-2</v>
      </c>
      <c r="CV14" s="561">
        <v>1.9300000000000001E-2</v>
      </c>
      <c r="CW14" s="562">
        <v>1.4200000000000001E-2</v>
      </c>
      <c r="CX14" s="562">
        <v>1.4200000000000001E-2</v>
      </c>
      <c r="CY14" s="562">
        <v>1.9300000000000001E-2</v>
      </c>
      <c r="CZ14" s="561">
        <v>1.9300000000000001E-2</v>
      </c>
      <c r="DA14" s="560">
        <v>2.8500000000000001E-2</v>
      </c>
      <c r="DB14" s="561">
        <v>2.8500000000000001E-2</v>
      </c>
      <c r="DC14" s="561">
        <v>2.64E-2</v>
      </c>
      <c r="DD14" s="561">
        <v>3.1800000000000002E-2</v>
      </c>
      <c r="DE14" s="562">
        <v>3.4000000000000002E-2</v>
      </c>
      <c r="DF14" s="562">
        <v>3.9300000000000002E-2</v>
      </c>
      <c r="DG14" s="562">
        <v>1.7000000000000001E-2</v>
      </c>
      <c r="DH14" s="562">
        <v>1.46E-2</v>
      </c>
      <c r="DI14" s="561">
        <v>2.8400000000000002E-2</v>
      </c>
      <c r="DJ14" s="563">
        <v>2.01E-2</v>
      </c>
      <c r="DK14" s="557">
        <f>CM14+CO14+CQ14+CS14+CU14+CW14+CY14+DA14+DC14+DE14+DG14+DI14</f>
        <v>0.26</v>
      </c>
      <c r="DL14" s="557">
        <f>CM14+CO14+CQ14+CS14+CU14+CW14+CY14+DA14+DC14+DE14+DG14+DI14</f>
        <v>0.26</v>
      </c>
      <c r="DM14" s="557">
        <f>CN14+CP14+CR14+CT14+CV14+CX14+CZ14+DB14+DD14+DF14+DH14+DJ14</f>
        <v>0.26</v>
      </c>
      <c r="DN14" s="563">
        <f>CM14+CO14+CQ14+CS14+CU14+CW14+CY14+DA14+DC14+DE14+DG14+DI14</f>
        <v>0.26</v>
      </c>
      <c r="DO14" s="563">
        <f>CN14+CP14+CR14+CT14+CV14+CX14+CZ14+DB14+DD14+DF14+DH14+DJ14</f>
        <v>0.26</v>
      </c>
      <c r="DP14" s="563">
        <v>0.13539999999999999</v>
      </c>
      <c r="DQ14" s="564">
        <v>1.1599999999999999E-2</v>
      </c>
      <c r="DR14" s="564">
        <v>1.1599999999999999E-2</v>
      </c>
      <c r="DS14" s="564">
        <v>2.3199999999999998E-2</v>
      </c>
      <c r="DT14" s="594">
        <v>2.3199999999999998E-2</v>
      </c>
      <c r="DU14" s="594">
        <v>3.8699999999999998E-2</v>
      </c>
      <c r="DV14" s="594">
        <v>3.8699999999999998E-2</v>
      </c>
      <c r="DW14" s="564">
        <v>5.2200000000000003E-2</v>
      </c>
      <c r="DX14" s="564">
        <v>5.2200000000000003E-2</v>
      </c>
      <c r="DY14" s="564">
        <v>9.7000000000000003E-3</v>
      </c>
      <c r="DZ14" s="564">
        <v>9.7000000000000003E-3</v>
      </c>
      <c r="EA14" s="564">
        <v>0</v>
      </c>
      <c r="EB14" s="564"/>
      <c r="EC14" s="583"/>
      <c r="ED14" s="583"/>
      <c r="EE14" s="583"/>
      <c r="EF14" s="583"/>
      <c r="EG14" s="583"/>
      <c r="EH14" s="583"/>
      <c r="EI14" s="112"/>
      <c r="EJ14" s="112"/>
      <c r="EK14" s="112"/>
      <c r="EL14" s="112"/>
      <c r="EM14" s="112"/>
      <c r="EN14" s="112"/>
      <c r="EO14" s="563">
        <f>DQ14+DS14+DU14+DW14+DY14+EA14+EC14+EE14+EG14+EI14+EK14+EM14</f>
        <v>0.13540000000000002</v>
      </c>
      <c r="EP14" s="564">
        <f>DQ14+DS14+DU14+DW14</f>
        <v>0.12570000000000001</v>
      </c>
      <c r="EQ14" s="564">
        <f>DR14+DT14+DV14+DX14</f>
        <v>0.12570000000000001</v>
      </c>
      <c r="ER14" s="563">
        <f>DQ14+DS14+DU14+DW14+DY14+EA14+EC14+EE14+EG14+EI14+EK14+EM14</f>
        <v>0.13540000000000002</v>
      </c>
      <c r="ES14" s="563">
        <f>DR14+DT14+DV14+DX14+DZ14+EB14+ED14+EF14+EH14+EJ14+EL14+EN14</f>
        <v>0.13540000000000002</v>
      </c>
      <c r="ET14" s="552">
        <f>IFERROR(DZ14/DY14,0)</f>
        <v>1</v>
      </c>
      <c r="EU14" s="196">
        <f>IFERROR(EQ14/EP14,0)</f>
        <v>1</v>
      </c>
      <c r="EV14" s="553">
        <f>ES14/ER14</f>
        <v>1</v>
      </c>
      <c r="EW14" s="553">
        <f>(AC14+BG14++CK14+DO14+EQ14)/(AB14+BF14+CJ14+DN14+EP14)</f>
        <v>0.99000299910027001</v>
      </c>
      <c r="EX14" s="553">
        <f>(AC14+BG14+CK14+DO14+ES14)/I14</f>
        <v>1</v>
      </c>
      <c r="EY14" s="589" t="s">
        <v>646</v>
      </c>
      <c r="EZ14" s="595" t="s">
        <v>281</v>
      </c>
      <c r="FA14" s="595" t="s">
        <v>225</v>
      </c>
      <c r="FB14" s="590" t="s">
        <v>391</v>
      </c>
      <c r="FC14" s="591" t="s">
        <v>647</v>
      </c>
    </row>
    <row r="15" spans="1:159" s="19" customFormat="1" ht="39.75" customHeight="1" x14ac:dyDescent="0.25">
      <c r="A15" s="69"/>
      <c r="B15" s="69"/>
      <c r="C15" s="70"/>
      <c r="D15" s="71"/>
      <c r="F15" s="72"/>
      <c r="G15" s="73"/>
      <c r="H15" s="334"/>
      <c r="I15" s="70"/>
      <c r="J15" s="70"/>
      <c r="K15" s="70"/>
      <c r="L15" s="70"/>
      <c r="M15" s="70"/>
      <c r="N15" s="70"/>
      <c r="O15" s="70"/>
      <c r="P15" s="70"/>
      <c r="Q15" s="70"/>
      <c r="R15" s="84"/>
      <c r="S15" s="70"/>
      <c r="T15" s="84"/>
      <c r="U15" s="70"/>
      <c r="V15" s="74"/>
      <c r="W15" s="70"/>
      <c r="X15" s="335"/>
      <c r="Y15" s="70"/>
      <c r="Z15" s="70"/>
      <c r="AA15" s="70"/>
      <c r="AB15" s="70"/>
      <c r="AC15" s="74"/>
      <c r="AD15" s="84"/>
      <c r="AE15" s="70"/>
      <c r="AF15" s="70"/>
      <c r="AG15" s="70"/>
      <c r="AH15" s="70"/>
      <c r="AI15" s="70"/>
      <c r="AJ15" s="70"/>
      <c r="AK15" s="70"/>
      <c r="AL15" s="70"/>
      <c r="AM15" s="70"/>
      <c r="AN15" s="84"/>
      <c r="AO15" s="6"/>
      <c r="AP15" s="6"/>
      <c r="AQ15" s="70"/>
      <c r="AR15" s="70"/>
      <c r="AS15" s="84"/>
      <c r="AT15" s="84"/>
      <c r="AU15" s="70"/>
      <c r="AV15" s="70"/>
      <c r="AW15" s="70"/>
      <c r="AX15" s="70"/>
      <c r="AY15" s="70"/>
      <c r="AZ15" s="70"/>
      <c r="BA15" s="70"/>
      <c r="BB15" s="70"/>
      <c r="BC15" s="77"/>
      <c r="BD15" s="77"/>
      <c r="BE15" s="77"/>
      <c r="BF15" s="78"/>
      <c r="BG15" s="74"/>
      <c r="BH15" s="78"/>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8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5"/>
      <c r="DQ15" s="70"/>
      <c r="DR15" s="70"/>
      <c r="DS15" s="70"/>
      <c r="DT15" s="70"/>
      <c r="DU15" s="70"/>
      <c r="DV15" s="70"/>
      <c r="DW15" s="70"/>
      <c r="DX15" s="70"/>
      <c r="DY15" s="70"/>
      <c r="DZ15" s="84"/>
      <c r="EA15" s="70"/>
      <c r="EB15" s="70"/>
      <c r="EC15" s="70"/>
      <c r="ED15" s="70"/>
      <c r="EE15" s="70"/>
      <c r="EF15" s="70"/>
      <c r="EG15" s="70"/>
      <c r="EH15" s="70"/>
      <c r="EI15" s="70"/>
      <c r="EJ15" s="70"/>
      <c r="EK15" s="70"/>
      <c r="EL15" s="70"/>
      <c r="EM15" s="70"/>
      <c r="EN15" s="70"/>
      <c r="EO15" s="70"/>
      <c r="EP15" s="70"/>
      <c r="EQ15" s="70"/>
      <c r="ER15" s="70"/>
      <c r="ES15" s="70"/>
      <c r="ET15" s="336"/>
      <c r="EU15" s="336"/>
      <c r="EV15" s="337"/>
      <c r="EW15" s="338"/>
      <c r="EX15" s="338"/>
      <c r="EY15" s="76"/>
      <c r="EZ15" s="86"/>
      <c r="FA15" s="86"/>
      <c r="FB15" s="87"/>
      <c r="FC15" s="86"/>
    </row>
    <row r="16" spans="1:159" ht="26.25" x14ac:dyDescent="0.4">
      <c r="D16" s="12" t="s">
        <v>35</v>
      </c>
      <c r="Y16" s="61"/>
      <c r="Z16" s="58"/>
      <c r="AA16" s="59"/>
      <c r="AC16" s="58"/>
      <c r="AV16" s="65"/>
      <c r="AW16" s="65"/>
      <c r="AX16" s="65"/>
      <c r="AY16" s="65"/>
      <c r="AZ16" s="65"/>
      <c r="BA16" s="65"/>
      <c r="BB16" s="65"/>
      <c r="BC16" s="65"/>
      <c r="BD16" s="65"/>
      <c r="BE16" s="65"/>
      <c r="BF16" s="65"/>
      <c r="BG16" s="65"/>
      <c r="CL16" s="111"/>
      <c r="DP16" s="111"/>
      <c r="DT16" s="111"/>
      <c r="EZ16" s="86"/>
      <c r="FA16" s="86"/>
      <c r="FB16" s="87"/>
      <c r="FC16" s="86"/>
    </row>
    <row r="17" spans="4:159" ht="44.25" customHeight="1" x14ac:dyDescent="0.25">
      <c r="D17" s="21" t="s">
        <v>36</v>
      </c>
      <c r="E17" s="865" t="s">
        <v>37</v>
      </c>
      <c r="F17" s="865"/>
      <c r="G17" s="865"/>
      <c r="H17" s="865"/>
      <c r="I17" s="865"/>
      <c r="J17" s="865"/>
      <c r="K17" s="866" t="s">
        <v>38</v>
      </c>
      <c r="L17" s="866"/>
      <c r="M17" s="866"/>
      <c r="N17" s="866"/>
      <c r="O17" s="866"/>
      <c r="P17" s="866"/>
      <c r="Q17" s="866"/>
      <c r="R17" s="866"/>
      <c r="S17" s="866"/>
      <c r="Z17" s="58"/>
      <c r="AE17" s="339"/>
      <c r="AF17" s="340"/>
      <c r="AG17" s="340"/>
      <c r="AH17" s="340"/>
      <c r="AI17" s="340"/>
      <c r="AJ17" s="340"/>
      <c r="AK17" s="340"/>
      <c r="AL17" s="340"/>
      <c r="AM17" s="340"/>
      <c r="AN17" s="340"/>
      <c r="AO17" s="340"/>
      <c r="AP17" s="340"/>
      <c r="AQ17" s="340"/>
      <c r="AR17" s="340"/>
      <c r="AS17" s="340"/>
      <c r="AT17" s="340"/>
      <c r="AU17" s="340"/>
      <c r="AV17" s="340"/>
      <c r="AW17" s="340"/>
      <c r="AX17" s="340"/>
      <c r="AY17" s="340"/>
      <c r="AZ17" s="340"/>
      <c r="BA17" s="340"/>
      <c r="BB17" s="341"/>
      <c r="DP17" s="471"/>
      <c r="DQ17" s="472"/>
      <c r="DR17" s="472"/>
      <c r="DS17" s="472"/>
      <c r="DT17" s="472"/>
      <c r="DU17" s="472"/>
    </row>
    <row r="18" spans="4:159" ht="22.5" customHeight="1" x14ac:dyDescent="0.25">
      <c r="D18" s="11">
        <v>13</v>
      </c>
      <c r="E18" s="863" t="s">
        <v>81</v>
      </c>
      <c r="F18" s="863"/>
      <c r="G18" s="863"/>
      <c r="H18" s="863"/>
      <c r="I18" s="863"/>
      <c r="J18" s="863"/>
      <c r="K18" s="864" t="s">
        <v>82</v>
      </c>
      <c r="L18" s="864"/>
      <c r="M18" s="864"/>
      <c r="N18" s="864"/>
      <c r="O18" s="864"/>
      <c r="P18" s="864"/>
      <c r="Q18" s="864"/>
      <c r="R18" s="864"/>
      <c r="S18" s="864"/>
      <c r="Y18" s="867"/>
      <c r="Z18" s="868"/>
      <c r="AA18" s="868"/>
      <c r="AB18" s="868"/>
      <c r="AC18" s="868"/>
      <c r="AD18" s="868"/>
      <c r="AE18" s="868"/>
      <c r="AF18" s="868"/>
      <c r="AG18" s="868"/>
      <c r="AH18" s="868"/>
      <c r="AI18" s="868"/>
      <c r="AJ18" s="868"/>
      <c r="AK18" s="868"/>
      <c r="AL18" s="868"/>
      <c r="AM18" s="868"/>
      <c r="AN18" s="868"/>
      <c r="AO18" s="868"/>
      <c r="AP18" s="868"/>
      <c r="AQ18" s="868"/>
      <c r="AR18" s="868"/>
      <c r="AS18" s="868"/>
      <c r="AT18" s="868"/>
      <c r="AU18" s="868"/>
      <c r="AV18" s="868"/>
      <c r="AW18" s="868"/>
      <c r="AX18" s="868"/>
      <c r="AY18" s="868"/>
      <c r="AZ18" s="868"/>
      <c r="BA18" s="868"/>
      <c r="BB18" s="868"/>
      <c r="BC18" s="868"/>
      <c r="BD18" s="868"/>
      <c r="BE18" s="868"/>
      <c r="BF18" s="868"/>
      <c r="BG18" s="868"/>
      <c r="DP18" s="471"/>
      <c r="DQ18" s="111"/>
      <c r="EZ18" s="86"/>
      <c r="FA18" s="86"/>
      <c r="FB18" s="87"/>
      <c r="FC18" s="86"/>
    </row>
    <row r="19" spans="4:159" ht="26.25" customHeight="1" x14ac:dyDescent="0.25">
      <c r="D19" s="11">
        <v>14</v>
      </c>
      <c r="E19" s="863" t="s">
        <v>273</v>
      </c>
      <c r="F19" s="863"/>
      <c r="G19" s="863"/>
      <c r="H19" s="863"/>
      <c r="I19" s="863"/>
      <c r="J19" s="863"/>
      <c r="K19" s="864" t="s">
        <v>329</v>
      </c>
      <c r="L19" s="864"/>
      <c r="M19" s="864"/>
      <c r="N19" s="864"/>
      <c r="O19" s="864"/>
      <c r="P19" s="864"/>
      <c r="Q19" s="864"/>
      <c r="R19" s="864"/>
      <c r="S19" s="864"/>
      <c r="EZ19" s="86"/>
      <c r="FA19" s="86"/>
      <c r="FB19" s="87"/>
      <c r="FC19" s="86"/>
    </row>
    <row r="20" spans="4:159" x14ac:dyDescent="0.25">
      <c r="EZ20" s="86"/>
      <c r="FA20" s="86"/>
      <c r="FB20" s="87"/>
      <c r="FC20" s="86"/>
    </row>
    <row r="21" spans="4:159" x14ac:dyDescent="0.25">
      <c r="AV21" s="58"/>
      <c r="AW21" s="58"/>
      <c r="AX21" s="58"/>
      <c r="AY21" s="58"/>
      <c r="AZ21" s="58"/>
      <c r="BA21" s="58"/>
      <c r="BB21" s="58"/>
      <c r="BC21" s="58"/>
      <c r="BD21" s="58"/>
      <c r="BE21" s="58"/>
      <c r="BF21" s="58"/>
      <c r="BG21" s="58"/>
    </row>
    <row r="25" spans="4:159" x14ac:dyDescent="0.25">
      <c r="AC25" s="65"/>
    </row>
  </sheetData>
  <sheetProtection formatCells="0" formatColumns="0" formatRows="0" insertHyperlinks="0" sort="0" autoFilter="0" pivotTables="0"/>
  <mergeCells count="38">
    <mergeCell ref="E19:J19"/>
    <mergeCell ref="K19:S19"/>
    <mergeCell ref="CL11:DO11"/>
    <mergeCell ref="DP11:ES11"/>
    <mergeCell ref="E17:J17"/>
    <mergeCell ref="K17:S17"/>
    <mergeCell ref="E18:J18"/>
    <mergeCell ref="K18:S18"/>
    <mergeCell ref="Y18:BG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3">
    <dataValidation type="textLength" allowBlank="1" showInputMessage="1" showErrorMessage="1" sqref="EZ13:FA14" xr:uid="{00000000-0002-0000-0000-000000000000}">
      <formula1>1</formula1>
      <formula2>500</formula2>
    </dataValidation>
    <dataValidation type="textLength" allowBlank="1" showInputMessage="1" showErrorMessage="1" sqref="EY13:EY14" xr:uid="{00000000-0002-0000-0000-000001000000}">
      <formula1>1</formula1>
      <formula2>3000</formula2>
    </dataValidation>
    <dataValidation type="list" allowBlank="1" showInputMessage="1" showErrorMessage="1" sqref="H13" xr:uid="{00000000-0002-0000-0000-000002000000}">
      <formula1>"suma, personas"</formula1>
    </dataValidation>
  </dataValidations>
  <printOptions horizontalCentered="1" verticalCentered="1"/>
  <pageMargins left="0" right="0" top="0.55118110236220474" bottom="0" header="0.31496062992125984" footer="0.31496062992125984"/>
  <pageSetup scale="14"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H58"/>
  <sheetViews>
    <sheetView zoomScale="44" zoomScaleNormal="44" workbookViewId="0">
      <selection activeCell="Z14" sqref="Z14"/>
    </sheetView>
  </sheetViews>
  <sheetFormatPr baseColWidth="10" defaultColWidth="10.85546875" defaultRowHeight="20.25" customHeight="1" x14ac:dyDescent="0.25"/>
  <cols>
    <col min="1" max="1" width="12.5703125" customWidth="1"/>
    <col min="2" max="2" width="7.5703125" customWidth="1"/>
    <col min="3" max="3" width="24.5703125" customWidth="1"/>
    <col min="4" max="5" width="17.5703125" style="3" customWidth="1"/>
    <col min="6" max="6" width="17.5703125" style="7" customWidth="1"/>
    <col min="7" max="7" width="25.85546875" style="4" customWidth="1"/>
    <col min="8" max="8" width="22.42578125" style="4" hidden="1" customWidth="1"/>
    <col min="9" max="10" width="15.7109375" style="4" hidden="1" customWidth="1"/>
    <col min="11" max="14" width="19.28515625" style="4" hidden="1" customWidth="1"/>
    <col min="15" max="18" width="15.7109375" style="4" hidden="1" customWidth="1"/>
    <col min="19" max="19" width="18" style="4" hidden="1" customWidth="1"/>
    <col min="20" max="20" width="16.5703125" style="4" hidden="1" customWidth="1"/>
    <col min="21" max="21" width="21.140625" style="4" hidden="1" customWidth="1"/>
    <col min="22" max="22" width="21" style="4" hidden="1" customWidth="1"/>
    <col min="23" max="23" width="26.28515625" style="4" hidden="1" customWidth="1"/>
    <col min="24" max="24" width="22.140625" style="4" hidden="1" customWidth="1"/>
    <col min="25" max="25" width="23.28515625" style="4" hidden="1" customWidth="1"/>
    <col min="26" max="26" width="25" style="4" customWidth="1"/>
    <col min="27" max="27" width="28" style="4" customWidth="1"/>
    <col min="28" max="28" width="26.140625" style="4" hidden="1" customWidth="1"/>
    <col min="29" max="29" width="22.140625" style="4" hidden="1" customWidth="1"/>
    <col min="30" max="30" width="25.7109375" style="4" hidden="1" customWidth="1"/>
    <col min="31" max="31" width="21.28515625" style="4" hidden="1" customWidth="1"/>
    <col min="32" max="32" width="26.140625" style="4" hidden="1" customWidth="1"/>
    <col min="33" max="33" width="22.5703125" style="4" hidden="1" customWidth="1"/>
    <col min="34" max="34" width="21" style="4" hidden="1" customWidth="1"/>
    <col min="35" max="35" width="21.5703125" style="4" hidden="1" customWidth="1"/>
    <col min="36" max="36" width="22.7109375" style="4" hidden="1" customWidth="1"/>
    <col min="37" max="37" width="20.7109375" style="4" hidden="1" customWidth="1"/>
    <col min="38" max="38" width="19.7109375" style="4" hidden="1" customWidth="1"/>
    <col min="39" max="39" width="21.85546875" style="4" hidden="1" customWidth="1"/>
    <col min="40" max="40" width="23.7109375" style="4" hidden="1" customWidth="1"/>
    <col min="41" max="41" width="19.140625" style="4" hidden="1" customWidth="1"/>
    <col min="42" max="42" width="24.140625" style="4" hidden="1" customWidth="1"/>
    <col min="43" max="43" width="22.5703125" style="4" hidden="1" customWidth="1"/>
    <col min="44" max="44" width="23.7109375" style="4" hidden="1" customWidth="1"/>
    <col min="45" max="45" width="20.7109375" style="4" hidden="1" customWidth="1"/>
    <col min="46" max="46" width="22.5703125" style="4" hidden="1" customWidth="1"/>
    <col min="47" max="47" width="19.7109375" style="4" hidden="1" customWidth="1"/>
    <col min="48" max="48" width="19.140625" style="4" hidden="1" customWidth="1"/>
    <col min="49" max="49" width="24.28515625" style="4" hidden="1" customWidth="1"/>
    <col min="50" max="50" width="24" style="4" hidden="1" customWidth="1"/>
    <col min="51" max="51" width="20.140625" style="4" hidden="1" customWidth="1"/>
    <col min="52" max="52" width="26.85546875" style="4" hidden="1" customWidth="1"/>
    <col min="53" max="54" width="23.42578125" style="4" hidden="1" customWidth="1"/>
    <col min="55" max="55" width="25.7109375" style="4" hidden="1" customWidth="1"/>
    <col min="56" max="56" width="24.7109375" style="4" customWidth="1"/>
    <col min="57" max="57" width="24.5703125" style="4" customWidth="1"/>
    <col min="58" max="58" width="26.42578125" style="4" hidden="1" customWidth="1"/>
    <col min="59" max="59" width="28.42578125" style="4" hidden="1" customWidth="1"/>
    <col min="60" max="60" width="29.85546875" style="4" hidden="1" customWidth="1"/>
    <col min="61" max="61" width="27.85546875" style="4" hidden="1" customWidth="1"/>
    <col min="62" max="62" width="28.7109375" style="4" hidden="1" customWidth="1"/>
    <col min="63" max="63" width="32.140625" style="4" hidden="1" customWidth="1"/>
    <col min="64" max="64" width="35.140625" style="4" hidden="1" customWidth="1"/>
    <col min="65" max="66" width="30.28515625" style="4" hidden="1" customWidth="1"/>
    <col min="67" max="67" width="22.42578125" style="4" hidden="1" customWidth="1"/>
    <col min="68" max="68" width="27" style="4" hidden="1" customWidth="1"/>
    <col min="69" max="69" width="34.140625" style="4" hidden="1" customWidth="1"/>
    <col min="70" max="70" width="29.7109375" style="4" hidden="1" customWidth="1"/>
    <col min="71" max="71" width="27.28515625" style="4" hidden="1" customWidth="1"/>
    <col min="72" max="72" width="29.7109375" style="4" hidden="1" customWidth="1"/>
    <col min="73" max="73" width="30.42578125" style="4" hidden="1" customWidth="1"/>
    <col min="74" max="74" width="31.5703125" style="4" hidden="1" customWidth="1"/>
    <col min="75" max="76" width="22.42578125" style="4" hidden="1" customWidth="1"/>
    <col min="77" max="77" width="23.28515625" style="4" hidden="1" customWidth="1"/>
    <col min="78" max="78" width="22.42578125" style="4" hidden="1" customWidth="1"/>
    <col min="79" max="79" width="31.5703125" style="4" hidden="1" customWidth="1"/>
    <col min="80" max="80" width="28.7109375" style="4" hidden="1" customWidth="1"/>
    <col min="81" max="81" width="22.7109375" style="4" hidden="1" customWidth="1"/>
    <col min="82" max="82" width="25.85546875" style="4" hidden="1" customWidth="1"/>
    <col min="83" max="83" width="27" style="4" hidden="1" customWidth="1"/>
    <col min="84" max="84" width="26.85546875" style="4" hidden="1" customWidth="1"/>
    <col min="85" max="85" width="25.5703125" style="4" hidden="1" customWidth="1"/>
    <col min="86" max="86" width="24" style="4" customWidth="1"/>
    <col min="87" max="87" width="23.85546875" style="4" customWidth="1"/>
    <col min="88" max="88" width="26.85546875" style="4" hidden="1" customWidth="1"/>
    <col min="89" max="92" width="23.5703125" style="4" hidden="1" customWidth="1"/>
    <col min="93" max="97" width="19.42578125" style="4" hidden="1" customWidth="1"/>
    <col min="98" max="98" width="17.5703125" style="4" hidden="1" customWidth="1"/>
    <col min="99" max="103" width="24" style="4" hidden="1" customWidth="1"/>
    <col min="104" max="104" width="21" style="4" hidden="1" customWidth="1"/>
    <col min="105" max="107" width="22.42578125" style="4" hidden="1" customWidth="1"/>
    <col min="108" max="108" width="19.140625" style="4" hidden="1" customWidth="1"/>
    <col min="109" max="112" width="28.42578125" style="4" hidden="1" customWidth="1"/>
    <col min="113" max="113" width="28.85546875" style="4" hidden="1" customWidth="1"/>
    <col min="114" max="114" width="29.5703125" style="4" hidden="1" customWidth="1"/>
    <col min="115" max="115" width="30.85546875" style="4" hidden="1" customWidth="1"/>
    <col min="116" max="117" width="30.28515625" style="4" customWidth="1"/>
    <col min="118" max="118" width="28.42578125" style="4" customWidth="1"/>
    <col min="119" max="119" width="23.42578125" style="4" customWidth="1"/>
    <col min="120" max="120" width="25.85546875" style="4" customWidth="1"/>
    <col min="121" max="121" width="24.85546875" style="4" customWidth="1"/>
    <col min="122" max="122" width="24" style="4" customWidth="1"/>
    <col min="123" max="123" width="23.42578125" style="4" customWidth="1"/>
    <col min="124" max="125" width="23" style="4" customWidth="1"/>
    <col min="126" max="126" width="24.7109375" style="4" customWidth="1"/>
    <col min="127" max="127" width="21.140625" style="4" customWidth="1"/>
    <col min="128" max="128" width="22.42578125" style="4" customWidth="1"/>
    <col min="129" max="129" width="24.7109375" style="4" customWidth="1"/>
    <col min="130" max="142" width="15.7109375" style="4" hidden="1" customWidth="1"/>
    <col min="143" max="143" width="22.28515625" style="4" customWidth="1"/>
    <col min="144" max="145" width="26.140625" style="4" customWidth="1"/>
    <col min="146" max="147" width="25.5703125" style="4" customWidth="1"/>
    <col min="148" max="149" width="27.85546875" style="6" customWidth="1"/>
    <col min="150" max="151" width="27.85546875" customWidth="1"/>
    <col min="152" max="152" width="23.5703125" customWidth="1"/>
    <col min="153" max="153" width="89.7109375" customWidth="1"/>
    <col min="154" max="154" width="26.42578125" customWidth="1"/>
    <col min="155" max="155" width="22.7109375" customWidth="1"/>
    <col min="156" max="156" width="35.42578125" customWidth="1"/>
    <col min="157" max="157" width="44.85546875" customWidth="1"/>
    <col min="158" max="158" width="6" bestFit="1" customWidth="1"/>
    <col min="159" max="159" width="13.28515625" customWidth="1"/>
  </cols>
  <sheetData>
    <row r="1" spans="1:159" s="9" customFormat="1" ht="32.25" customHeight="1" x14ac:dyDescent="0.5">
      <c r="A1" s="955"/>
      <c r="B1" s="956"/>
      <c r="C1" s="956"/>
      <c r="D1" s="956"/>
      <c r="E1" s="957"/>
      <c r="F1" s="833" t="s">
        <v>39</v>
      </c>
      <c r="G1" s="833"/>
      <c r="H1" s="833"/>
      <c r="I1" s="833"/>
      <c r="J1" s="833"/>
      <c r="K1" s="833"/>
      <c r="L1" s="833"/>
      <c r="M1" s="833"/>
      <c r="N1" s="833"/>
      <c r="O1" s="833"/>
      <c r="P1" s="833"/>
      <c r="Q1" s="833"/>
      <c r="R1" s="833"/>
      <c r="S1" s="833"/>
      <c r="T1" s="833"/>
      <c r="U1" s="833"/>
      <c r="V1" s="833"/>
      <c r="W1" s="833"/>
      <c r="X1" s="833"/>
      <c r="Y1" s="833"/>
      <c r="Z1" s="833"/>
      <c r="AA1" s="833"/>
      <c r="AB1" s="833"/>
      <c r="AC1" s="833"/>
      <c r="AD1" s="833"/>
      <c r="AE1" s="833"/>
      <c r="AF1" s="833"/>
      <c r="AG1" s="833"/>
      <c r="AH1" s="833"/>
      <c r="AI1" s="833"/>
      <c r="AJ1" s="833"/>
      <c r="AK1" s="833"/>
      <c r="AL1" s="833"/>
      <c r="AM1" s="833"/>
      <c r="AN1" s="833"/>
      <c r="AO1" s="833"/>
      <c r="AP1" s="833"/>
      <c r="AQ1" s="833"/>
      <c r="AR1" s="833"/>
      <c r="AS1" s="833"/>
      <c r="AT1" s="833"/>
      <c r="AU1" s="833"/>
      <c r="AV1" s="833"/>
      <c r="AW1" s="833"/>
      <c r="AX1" s="833"/>
      <c r="AY1" s="833"/>
      <c r="AZ1" s="833"/>
      <c r="BA1" s="833"/>
      <c r="BB1" s="833"/>
      <c r="BC1" s="833"/>
      <c r="BD1" s="833"/>
      <c r="BE1" s="833"/>
      <c r="BF1" s="833"/>
      <c r="BG1" s="833"/>
      <c r="BH1" s="833"/>
      <c r="BI1" s="833"/>
      <c r="BJ1" s="833"/>
      <c r="BK1" s="833"/>
      <c r="BL1" s="833"/>
      <c r="BM1" s="833"/>
      <c r="BN1" s="833"/>
      <c r="BO1" s="833"/>
      <c r="BP1" s="833"/>
      <c r="BQ1" s="833"/>
      <c r="BR1" s="833"/>
      <c r="BS1" s="833"/>
      <c r="BT1" s="833"/>
      <c r="BU1" s="833"/>
      <c r="BV1" s="833"/>
      <c r="BW1" s="833"/>
      <c r="BX1" s="833"/>
      <c r="BY1" s="833"/>
      <c r="BZ1" s="833"/>
      <c r="CA1" s="833"/>
      <c r="CB1" s="833"/>
      <c r="CC1" s="833"/>
      <c r="CD1" s="833"/>
      <c r="CE1" s="833"/>
      <c r="CF1" s="833"/>
      <c r="CG1" s="833"/>
      <c r="CH1" s="833"/>
      <c r="CI1" s="833"/>
      <c r="CJ1" s="833"/>
      <c r="CK1" s="833"/>
      <c r="CL1" s="833"/>
      <c r="CM1" s="833"/>
      <c r="CN1" s="833"/>
      <c r="CO1" s="833"/>
      <c r="CP1" s="833"/>
      <c r="CQ1" s="833"/>
      <c r="CR1" s="833"/>
      <c r="CS1" s="833"/>
      <c r="CT1" s="833"/>
      <c r="CU1" s="833"/>
      <c r="CV1" s="833"/>
      <c r="CW1" s="833"/>
      <c r="CX1" s="833"/>
      <c r="CY1" s="833"/>
      <c r="CZ1" s="833"/>
      <c r="DA1" s="833"/>
      <c r="DB1" s="833"/>
      <c r="DC1" s="833"/>
      <c r="DD1" s="833"/>
      <c r="DE1" s="833"/>
      <c r="DF1" s="833"/>
      <c r="DG1" s="833"/>
      <c r="DH1" s="833"/>
      <c r="DI1" s="833"/>
      <c r="DJ1" s="833"/>
      <c r="DK1" s="833"/>
      <c r="DL1" s="833"/>
      <c r="DM1" s="833"/>
      <c r="DN1" s="833"/>
      <c r="DO1" s="833"/>
      <c r="DP1" s="833"/>
      <c r="DQ1" s="833"/>
      <c r="DR1" s="833"/>
      <c r="DS1" s="833"/>
      <c r="DT1" s="833"/>
      <c r="DU1" s="833"/>
      <c r="DV1" s="833"/>
      <c r="DW1" s="833"/>
      <c r="DX1" s="833"/>
      <c r="DY1" s="833"/>
      <c r="DZ1" s="833"/>
      <c r="EA1" s="833"/>
      <c r="EB1" s="833"/>
      <c r="EC1" s="833"/>
      <c r="ED1" s="833"/>
      <c r="EE1" s="833"/>
      <c r="EF1" s="833"/>
      <c r="EG1" s="833"/>
      <c r="EH1" s="833"/>
      <c r="EI1" s="833"/>
      <c r="EJ1" s="833"/>
      <c r="EK1" s="833"/>
      <c r="EL1" s="833"/>
      <c r="EM1" s="833"/>
      <c r="EN1" s="833"/>
      <c r="EO1" s="833"/>
      <c r="EP1" s="833"/>
      <c r="EQ1" s="833"/>
      <c r="ER1" s="833"/>
      <c r="ES1" s="833"/>
      <c r="ET1" s="833"/>
      <c r="EU1" s="833"/>
      <c r="EV1" s="833"/>
      <c r="EW1" s="833"/>
      <c r="EX1" s="833"/>
      <c r="EY1" s="833"/>
      <c r="EZ1" s="833"/>
      <c r="FA1" s="834"/>
    </row>
    <row r="2" spans="1:159" s="9" customFormat="1" ht="54" customHeight="1" thickBot="1" x14ac:dyDescent="0.55000000000000004">
      <c r="A2" s="958"/>
      <c r="B2" s="868"/>
      <c r="C2" s="868"/>
      <c r="D2" s="868"/>
      <c r="E2" s="959"/>
      <c r="F2" s="963" t="s">
        <v>268</v>
      </c>
      <c r="G2" s="963"/>
      <c r="H2" s="963"/>
      <c r="I2" s="963"/>
      <c r="J2" s="963"/>
      <c r="K2" s="963"/>
      <c r="L2" s="963"/>
      <c r="M2" s="963"/>
      <c r="N2" s="963"/>
      <c r="O2" s="963"/>
      <c r="P2" s="963"/>
      <c r="Q2" s="963"/>
      <c r="R2" s="963"/>
      <c r="S2" s="963"/>
      <c r="T2" s="963"/>
      <c r="U2" s="963"/>
      <c r="V2" s="963"/>
      <c r="W2" s="963"/>
      <c r="X2" s="963"/>
      <c r="Y2" s="963"/>
      <c r="Z2" s="963"/>
      <c r="AA2" s="963"/>
      <c r="AB2" s="963"/>
      <c r="AC2" s="963"/>
      <c r="AD2" s="963"/>
      <c r="AE2" s="963"/>
      <c r="AF2" s="963"/>
      <c r="AG2" s="963"/>
      <c r="AH2" s="963"/>
      <c r="AI2" s="963"/>
      <c r="AJ2" s="963"/>
      <c r="AK2" s="963"/>
      <c r="AL2" s="963"/>
      <c r="AM2" s="963"/>
      <c r="AN2" s="963"/>
      <c r="AO2" s="963"/>
      <c r="AP2" s="963"/>
      <c r="AQ2" s="963"/>
      <c r="AR2" s="963"/>
      <c r="AS2" s="963"/>
      <c r="AT2" s="963"/>
      <c r="AU2" s="963"/>
      <c r="AV2" s="963"/>
      <c r="AW2" s="963"/>
      <c r="AX2" s="963"/>
      <c r="AY2" s="963"/>
      <c r="AZ2" s="963"/>
      <c r="BA2" s="963"/>
      <c r="BB2" s="963"/>
      <c r="BC2" s="963"/>
      <c r="BD2" s="963"/>
      <c r="BE2" s="963"/>
      <c r="BF2" s="963"/>
      <c r="BG2" s="963"/>
      <c r="BH2" s="963"/>
      <c r="BI2" s="963"/>
      <c r="BJ2" s="963"/>
      <c r="BK2" s="963"/>
      <c r="BL2" s="963"/>
      <c r="BM2" s="963"/>
      <c r="BN2" s="963"/>
      <c r="BO2" s="963"/>
      <c r="BP2" s="963"/>
      <c r="BQ2" s="963"/>
      <c r="BR2" s="963"/>
      <c r="BS2" s="963"/>
      <c r="BT2" s="963"/>
      <c r="BU2" s="963"/>
      <c r="BV2" s="963"/>
      <c r="BW2" s="963"/>
      <c r="BX2" s="963"/>
      <c r="BY2" s="963"/>
      <c r="BZ2" s="963"/>
      <c r="CA2" s="963"/>
      <c r="CB2" s="963"/>
      <c r="CC2" s="963"/>
      <c r="CD2" s="963"/>
      <c r="CE2" s="963"/>
      <c r="CF2" s="963"/>
      <c r="CG2" s="963"/>
      <c r="CH2" s="963"/>
      <c r="CI2" s="963"/>
      <c r="CJ2" s="963"/>
      <c r="CK2" s="963"/>
      <c r="CL2" s="963"/>
      <c r="CM2" s="963"/>
      <c r="CN2" s="963"/>
      <c r="CO2" s="963"/>
      <c r="CP2" s="963"/>
      <c r="CQ2" s="963"/>
      <c r="CR2" s="963"/>
      <c r="CS2" s="963"/>
      <c r="CT2" s="963"/>
      <c r="CU2" s="963"/>
      <c r="CV2" s="963"/>
      <c r="CW2" s="963"/>
      <c r="CX2" s="963"/>
      <c r="CY2" s="963"/>
      <c r="CZ2" s="963"/>
      <c r="DA2" s="963"/>
      <c r="DB2" s="963"/>
      <c r="DC2" s="963"/>
      <c r="DD2" s="963"/>
      <c r="DE2" s="963"/>
      <c r="DF2" s="963"/>
      <c r="DG2" s="963"/>
      <c r="DH2" s="963"/>
      <c r="DI2" s="963"/>
      <c r="DJ2" s="963"/>
      <c r="DK2" s="963"/>
      <c r="DL2" s="963"/>
      <c r="DM2" s="963"/>
      <c r="DN2" s="963"/>
      <c r="DO2" s="963"/>
      <c r="DP2" s="963"/>
      <c r="DQ2" s="963"/>
      <c r="DR2" s="963"/>
      <c r="DS2" s="963"/>
      <c r="DT2" s="963"/>
      <c r="DU2" s="963"/>
      <c r="DV2" s="963"/>
      <c r="DW2" s="963"/>
      <c r="DX2" s="963"/>
      <c r="DY2" s="963"/>
      <c r="DZ2" s="963"/>
      <c r="EA2" s="963"/>
      <c r="EB2" s="963"/>
      <c r="EC2" s="963"/>
      <c r="ED2" s="963"/>
      <c r="EE2" s="963"/>
      <c r="EF2" s="963"/>
      <c r="EG2" s="963"/>
      <c r="EH2" s="963"/>
      <c r="EI2" s="963"/>
      <c r="EJ2" s="963"/>
      <c r="EK2" s="963"/>
      <c r="EL2" s="963"/>
      <c r="EM2" s="963"/>
      <c r="EN2" s="963"/>
      <c r="EO2" s="963"/>
      <c r="EP2" s="963"/>
      <c r="EQ2" s="963"/>
      <c r="ER2" s="964"/>
      <c r="ES2" s="964"/>
      <c r="ET2" s="964"/>
      <c r="EU2" s="964"/>
      <c r="EV2" s="964"/>
      <c r="EW2" s="964"/>
      <c r="EX2" s="964"/>
      <c r="EY2" s="964"/>
      <c r="EZ2" s="964"/>
      <c r="FA2" s="965"/>
    </row>
    <row r="3" spans="1:159" s="8" customFormat="1" ht="34.5" customHeight="1" thickBot="1" x14ac:dyDescent="0.45">
      <c r="A3" s="960"/>
      <c r="B3" s="961"/>
      <c r="C3" s="961"/>
      <c r="D3" s="961"/>
      <c r="E3" s="962"/>
      <c r="F3" s="966" t="s">
        <v>48</v>
      </c>
      <c r="G3" s="967"/>
      <c r="H3" s="967"/>
      <c r="I3" s="967"/>
      <c r="J3" s="967"/>
      <c r="K3" s="967"/>
      <c r="L3" s="967"/>
      <c r="M3" s="967"/>
      <c r="N3" s="967"/>
      <c r="O3" s="967"/>
      <c r="P3" s="967"/>
      <c r="Q3" s="967"/>
      <c r="R3" s="967"/>
      <c r="S3" s="967"/>
      <c r="T3" s="967"/>
      <c r="U3" s="967"/>
      <c r="V3" s="967"/>
      <c r="W3" s="967"/>
      <c r="X3" s="967"/>
      <c r="Y3" s="967"/>
      <c r="Z3" s="967"/>
      <c r="AA3" s="967"/>
      <c r="AB3" s="967"/>
      <c r="AC3" s="967"/>
      <c r="AD3" s="967"/>
      <c r="AE3" s="967"/>
      <c r="AF3" s="967"/>
      <c r="AG3" s="967"/>
      <c r="AH3" s="967"/>
      <c r="AI3" s="967"/>
      <c r="AJ3" s="967"/>
      <c r="AK3" s="967"/>
      <c r="AL3" s="967"/>
      <c r="AM3" s="967"/>
      <c r="AN3" s="967"/>
      <c r="AO3" s="967"/>
      <c r="AP3" s="967"/>
      <c r="AQ3" s="967"/>
      <c r="AR3" s="967"/>
      <c r="AS3" s="967"/>
      <c r="AT3" s="967"/>
      <c r="AU3" s="967"/>
      <c r="AV3" s="967"/>
      <c r="AW3" s="967"/>
      <c r="AX3" s="967"/>
      <c r="AY3" s="967"/>
      <c r="AZ3" s="967"/>
      <c r="BA3" s="967"/>
      <c r="BB3" s="967"/>
      <c r="BC3" s="967"/>
      <c r="BD3" s="967"/>
      <c r="BE3" s="967"/>
      <c r="BF3" s="967"/>
      <c r="BG3" s="967"/>
      <c r="BH3" s="967"/>
      <c r="BI3" s="967"/>
      <c r="BJ3" s="967"/>
      <c r="BK3" s="967"/>
      <c r="BL3" s="967"/>
      <c r="BM3" s="967"/>
      <c r="BN3" s="967"/>
      <c r="BO3" s="967"/>
      <c r="BP3" s="967"/>
      <c r="BQ3" s="967"/>
      <c r="BR3" s="967"/>
      <c r="BS3" s="967"/>
      <c r="BT3" s="967"/>
      <c r="BU3" s="967"/>
      <c r="BV3" s="967"/>
      <c r="BW3" s="967"/>
      <c r="BX3" s="967"/>
      <c r="BY3" s="967"/>
      <c r="BZ3" s="967"/>
      <c r="CA3" s="967"/>
      <c r="CB3" s="967"/>
      <c r="CC3" s="967"/>
      <c r="CD3" s="967"/>
      <c r="CE3" s="967"/>
      <c r="CF3" s="967"/>
      <c r="CG3" s="967"/>
      <c r="CH3" s="967"/>
      <c r="CI3" s="967"/>
      <c r="CJ3" s="967"/>
      <c r="CK3" s="967"/>
      <c r="CL3" s="967"/>
      <c r="CM3" s="967"/>
      <c r="CN3" s="967"/>
      <c r="CO3" s="967"/>
      <c r="CP3" s="967"/>
      <c r="CQ3" s="967"/>
      <c r="CR3" s="967"/>
      <c r="CS3" s="967"/>
      <c r="CT3" s="967"/>
      <c r="CU3" s="967"/>
      <c r="CV3" s="967"/>
      <c r="CW3" s="967"/>
      <c r="CX3" s="967"/>
      <c r="CY3" s="967"/>
      <c r="CZ3" s="967"/>
      <c r="DA3" s="967"/>
      <c r="DB3" s="967"/>
      <c r="DC3" s="967"/>
      <c r="DD3" s="967"/>
      <c r="DE3" s="967"/>
      <c r="DF3" s="967"/>
      <c r="DG3" s="967"/>
      <c r="DH3" s="967"/>
      <c r="DI3" s="967"/>
      <c r="DJ3" s="967"/>
      <c r="DK3" s="967"/>
      <c r="DL3" s="967"/>
      <c r="DM3" s="967"/>
      <c r="DN3" s="967"/>
      <c r="DO3" s="967"/>
      <c r="DP3" s="967"/>
      <c r="DQ3" s="967"/>
      <c r="DR3" s="967"/>
      <c r="DS3" s="967"/>
      <c r="DT3" s="967"/>
      <c r="DU3" s="967"/>
      <c r="DV3" s="967"/>
      <c r="DW3" s="967"/>
      <c r="DX3" s="967"/>
      <c r="DY3" s="967"/>
      <c r="DZ3" s="967"/>
      <c r="EA3" s="967"/>
      <c r="EB3" s="967"/>
      <c r="EC3" s="967"/>
      <c r="ED3" s="967"/>
      <c r="EE3" s="967"/>
      <c r="EF3" s="967"/>
      <c r="EG3" s="967"/>
      <c r="EH3" s="967"/>
      <c r="EI3" s="967"/>
      <c r="EJ3" s="967"/>
      <c r="EK3" s="967"/>
      <c r="EL3" s="967"/>
      <c r="EM3" s="967"/>
      <c r="EN3" s="967"/>
      <c r="EO3" s="967"/>
      <c r="EP3" s="967"/>
      <c r="EQ3" s="967"/>
      <c r="ER3" s="967" t="s">
        <v>249</v>
      </c>
      <c r="ES3" s="967"/>
      <c r="ET3" s="967"/>
      <c r="EU3" s="967"/>
      <c r="EV3" s="967"/>
      <c r="EW3" s="967"/>
      <c r="EX3" s="967"/>
      <c r="EY3" s="967"/>
      <c r="EZ3" s="967"/>
      <c r="FA3" s="968"/>
    </row>
    <row r="4" spans="1:159" ht="30.75" customHeight="1" thickBot="1" x14ac:dyDescent="0.3">
      <c r="A4" s="933" t="s">
        <v>0</v>
      </c>
      <c r="B4" s="934"/>
      <c r="C4" s="934"/>
      <c r="D4" s="934"/>
      <c r="E4" s="935"/>
      <c r="F4" s="936" t="s">
        <v>278</v>
      </c>
      <c r="G4" s="937"/>
      <c r="H4" s="937"/>
      <c r="I4" s="937"/>
      <c r="J4" s="937"/>
      <c r="K4" s="937"/>
      <c r="L4" s="937"/>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7"/>
      <c r="AZ4" s="937"/>
      <c r="BA4" s="937"/>
      <c r="BB4" s="937"/>
      <c r="BC4" s="937"/>
      <c r="BD4" s="937"/>
      <c r="BE4" s="937"/>
      <c r="BF4" s="937"/>
      <c r="BG4" s="937"/>
      <c r="BH4" s="937"/>
      <c r="BI4" s="937"/>
      <c r="BJ4" s="937"/>
      <c r="BK4" s="937"/>
      <c r="BL4" s="937"/>
      <c r="BM4" s="937"/>
      <c r="BN4" s="937"/>
      <c r="BO4" s="937"/>
      <c r="BP4" s="937"/>
      <c r="BQ4" s="937"/>
      <c r="BR4" s="937"/>
      <c r="BS4" s="937"/>
      <c r="BT4" s="937"/>
      <c r="BU4" s="937"/>
      <c r="BV4" s="937"/>
      <c r="BW4" s="937"/>
      <c r="BX4" s="937"/>
      <c r="BY4" s="937"/>
      <c r="BZ4" s="937"/>
      <c r="CA4" s="937"/>
      <c r="CB4" s="937"/>
      <c r="CC4" s="937"/>
      <c r="CD4" s="937"/>
      <c r="CE4" s="937"/>
      <c r="CF4" s="937"/>
      <c r="CG4" s="937"/>
      <c r="CH4" s="937"/>
      <c r="CI4" s="937"/>
      <c r="CJ4" s="937"/>
      <c r="CK4" s="937"/>
      <c r="CL4" s="937"/>
      <c r="CM4" s="937"/>
      <c r="CN4" s="937"/>
      <c r="CO4" s="937"/>
      <c r="CP4" s="937"/>
      <c r="CQ4" s="937"/>
      <c r="CR4" s="937"/>
      <c r="CS4" s="937"/>
      <c r="CT4" s="937"/>
      <c r="CU4" s="937"/>
      <c r="CV4" s="937"/>
      <c r="CW4" s="937"/>
      <c r="CX4" s="937"/>
      <c r="CY4" s="937"/>
      <c r="CZ4" s="937"/>
      <c r="DA4" s="937"/>
      <c r="DB4" s="937"/>
      <c r="DC4" s="937"/>
      <c r="DD4" s="937"/>
      <c r="DE4" s="937"/>
      <c r="DF4" s="937"/>
      <c r="DG4" s="937"/>
      <c r="DH4" s="937"/>
      <c r="DI4" s="937"/>
      <c r="DJ4" s="937"/>
      <c r="DK4" s="937"/>
      <c r="DL4" s="937"/>
      <c r="DM4" s="937"/>
      <c r="DN4" s="937"/>
      <c r="DO4" s="937"/>
      <c r="DP4" s="937"/>
      <c r="DQ4" s="937"/>
      <c r="DR4" s="937"/>
      <c r="DS4" s="937"/>
      <c r="DT4" s="937"/>
      <c r="DU4" s="937"/>
      <c r="DV4" s="937"/>
      <c r="DW4" s="937"/>
      <c r="DX4" s="937"/>
      <c r="DY4" s="937"/>
      <c r="DZ4" s="937"/>
      <c r="EA4" s="937"/>
      <c r="EB4" s="937"/>
      <c r="EC4" s="937"/>
      <c r="ED4" s="937"/>
      <c r="EE4" s="937"/>
      <c r="EF4" s="937"/>
      <c r="EG4" s="937"/>
      <c r="EH4" s="937"/>
      <c r="EI4" s="937"/>
      <c r="EJ4" s="937"/>
      <c r="EK4" s="937"/>
      <c r="EL4" s="937"/>
      <c r="EM4" s="937"/>
      <c r="EN4" s="937"/>
      <c r="EO4" s="937"/>
      <c r="EP4" s="937"/>
      <c r="EQ4" s="937"/>
      <c r="ER4" s="937"/>
      <c r="ES4" s="937"/>
      <c r="ET4" s="937"/>
      <c r="EU4" s="937"/>
      <c r="EV4" s="937"/>
      <c r="EW4" s="937"/>
      <c r="EX4" s="937"/>
      <c r="EY4" s="937"/>
      <c r="EZ4" s="937"/>
      <c r="FA4" s="938"/>
    </row>
    <row r="5" spans="1:159" ht="30.75" customHeight="1" thickBot="1" x14ac:dyDescent="0.3">
      <c r="A5" s="933" t="s">
        <v>2</v>
      </c>
      <c r="B5" s="934"/>
      <c r="C5" s="934"/>
      <c r="D5" s="934"/>
      <c r="E5" s="935"/>
      <c r="F5" s="936" t="s">
        <v>279</v>
      </c>
      <c r="G5" s="937"/>
      <c r="H5" s="937"/>
      <c r="I5" s="937"/>
      <c r="J5" s="937"/>
      <c r="K5" s="937"/>
      <c r="L5" s="937"/>
      <c r="M5" s="937"/>
      <c r="N5" s="937"/>
      <c r="O5" s="937"/>
      <c r="P5" s="937"/>
      <c r="Q5" s="937"/>
      <c r="R5" s="937"/>
      <c r="S5" s="937"/>
      <c r="T5" s="937"/>
      <c r="U5" s="937"/>
      <c r="V5" s="937"/>
      <c r="W5" s="937"/>
      <c r="X5" s="937"/>
      <c r="Y5" s="937"/>
      <c r="Z5" s="937"/>
      <c r="AA5" s="937"/>
      <c r="AB5" s="937"/>
      <c r="AC5" s="937"/>
      <c r="AD5" s="937"/>
      <c r="AE5" s="937"/>
      <c r="AF5" s="937"/>
      <c r="AG5" s="937"/>
      <c r="AH5" s="937"/>
      <c r="AI5" s="937"/>
      <c r="AJ5" s="937"/>
      <c r="AK5" s="937"/>
      <c r="AL5" s="937"/>
      <c r="AM5" s="937"/>
      <c r="AN5" s="937"/>
      <c r="AO5" s="937"/>
      <c r="AP5" s="937"/>
      <c r="AQ5" s="937"/>
      <c r="AR5" s="937"/>
      <c r="AS5" s="937"/>
      <c r="AT5" s="937"/>
      <c r="AU5" s="937"/>
      <c r="AV5" s="937"/>
      <c r="AW5" s="937"/>
      <c r="AX5" s="937"/>
      <c r="AY5" s="937"/>
      <c r="AZ5" s="937"/>
      <c r="BA5" s="937"/>
      <c r="BB5" s="937"/>
      <c r="BC5" s="937"/>
      <c r="BD5" s="937"/>
      <c r="BE5" s="937"/>
      <c r="BF5" s="937"/>
      <c r="BG5" s="937"/>
      <c r="BH5" s="937"/>
      <c r="BI5" s="937"/>
      <c r="BJ5" s="937"/>
      <c r="BK5" s="937"/>
      <c r="BL5" s="937"/>
      <c r="BM5" s="937"/>
      <c r="BN5" s="937"/>
      <c r="BO5" s="937"/>
      <c r="BP5" s="937"/>
      <c r="BQ5" s="937"/>
      <c r="BR5" s="937"/>
      <c r="BS5" s="937"/>
      <c r="BT5" s="937"/>
      <c r="BU5" s="937"/>
      <c r="BV5" s="937"/>
      <c r="BW5" s="937"/>
      <c r="BX5" s="937"/>
      <c r="BY5" s="937"/>
      <c r="BZ5" s="937"/>
      <c r="CA5" s="937"/>
      <c r="CB5" s="937"/>
      <c r="CC5" s="937"/>
      <c r="CD5" s="937"/>
      <c r="CE5" s="937"/>
      <c r="CF5" s="937"/>
      <c r="CG5" s="937"/>
      <c r="CH5" s="937"/>
      <c r="CI5" s="937"/>
      <c r="CJ5" s="937"/>
      <c r="CK5" s="937"/>
      <c r="CL5" s="937"/>
      <c r="CM5" s="937"/>
      <c r="CN5" s="937"/>
      <c r="CO5" s="937"/>
      <c r="CP5" s="937"/>
      <c r="CQ5" s="937"/>
      <c r="CR5" s="937"/>
      <c r="CS5" s="937"/>
      <c r="CT5" s="937"/>
      <c r="CU5" s="937"/>
      <c r="CV5" s="937"/>
      <c r="CW5" s="937"/>
      <c r="CX5" s="937"/>
      <c r="CY5" s="937"/>
      <c r="CZ5" s="937"/>
      <c r="DA5" s="937"/>
      <c r="DB5" s="937"/>
      <c r="DC5" s="937"/>
      <c r="DD5" s="937"/>
      <c r="DE5" s="937"/>
      <c r="DF5" s="937"/>
      <c r="DG5" s="937"/>
      <c r="DH5" s="937"/>
      <c r="DI5" s="937"/>
      <c r="DJ5" s="937"/>
      <c r="DK5" s="937"/>
      <c r="DL5" s="937"/>
      <c r="DM5" s="937"/>
      <c r="DN5" s="937"/>
      <c r="DO5" s="937"/>
      <c r="DP5" s="937"/>
      <c r="DQ5" s="937"/>
      <c r="DR5" s="937"/>
      <c r="DS5" s="937"/>
      <c r="DT5" s="937"/>
      <c r="DU5" s="937"/>
      <c r="DV5" s="937"/>
      <c r="DW5" s="937"/>
      <c r="DX5" s="937"/>
      <c r="DY5" s="937"/>
      <c r="DZ5" s="937"/>
      <c r="EA5" s="937"/>
      <c r="EB5" s="937"/>
      <c r="EC5" s="937"/>
      <c r="ED5" s="937"/>
      <c r="EE5" s="937"/>
      <c r="EF5" s="937"/>
      <c r="EG5" s="937"/>
      <c r="EH5" s="937"/>
      <c r="EI5" s="937"/>
      <c r="EJ5" s="937"/>
      <c r="EK5" s="937"/>
      <c r="EL5" s="937"/>
      <c r="EM5" s="937"/>
      <c r="EN5" s="937"/>
      <c r="EO5" s="937"/>
      <c r="EP5" s="937"/>
      <c r="EQ5" s="937"/>
      <c r="ER5" s="937"/>
      <c r="ES5" s="937"/>
      <c r="ET5" s="937"/>
      <c r="EU5" s="937"/>
      <c r="EV5" s="937"/>
      <c r="EW5" s="937"/>
      <c r="EX5" s="937"/>
      <c r="EY5" s="937"/>
      <c r="EZ5" s="937"/>
      <c r="FA5" s="938"/>
    </row>
    <row r="6" spans="1:159" ht="20.25" customHeight="1" thickBot="1" x14ac:dyDescent="0.3">
      <c r="A6" s="268"/>
      <c r="B6" s="268"/>
      <c r="C6" s="268"/>
      <c r="D6" s="268"/>
      <c r="E6" s="268"/>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row>
    <row r="7" spans="1:159" ht="32.25" customHeight="1" thickBot="1" x14ac:dyDescent="0.3">
      <c r="A7" s="939" t="s">
        <v>90</v>
      </c>
      <c r="B7" s="940"/>
      <c r="C7" s="940"/>
      <c r="D7" s="940"/>
      <c r="E7" s="940"/>
      <c r="F7" s="940"/>
      <c r="G7" s="941"/>
      <c r="H7" s="945" t="s">
        <v>236</v>
      </c>
      <c r="I7" s="925"/>
      <c r="J7" s="925"/>
      <c r="K7" s="925"/>
      <c r="L7" s="925"/>
      <c r="M7" s="925"/>
      <c r="N7" s="925"/>
      <c r="O7" s="925"/>
      <c r="P7" s="925"/>
      <c r="Q7" s="925"/>
      <c r="R7" s="925"/>
      <c r="S7" s="925"/>
      <c r="T7" s="925"/>
      <c r="U7" s="925"/>
      <c r="V7" s="925"/>
      <c r="W7" s="925"/>
      <c r="X7" s="925"/>
      <c r="Y7" s="925"/>
      <c r="Z7" s="925"/>
      <c r="AA7" s="925"/>
      <c r="AB7" s="925"/>
      <c r="AC7" s="925"/>
      <c r="AD7" s="925"/>
      <c r="AE7" s="925"/>
      <c r="AF7" s="925"/>
      <c r="AG7" s="925"/>
      <c r="AH7" s="925"/>
      <c r="AI7" s="925"/>
      <c r="AJ7" s="925"/>
      <c r="AK7" s="925"/>
      <c r="AL7" s="925"/>
      <c r="AM7" s="925"/>
      <c r="AN7" s="925"/>
      <c r="AO7" s="925"/>
      <c r="AP7" s="925"/>
      <c r="AQ7" s="925"/>
      <c r="AR7" s="925"/>
      <c r="AS7" s="925"/>
      <c r="AT7" s="925"/>
      <c r="AU7" s="925"/>
      <c r="AV7" s="925"/>
      <c r="AW7" s="925"/>
      <c r="AX7" s="925"/>
      <c r="AY7" s="925"/>
      <c r="AZ7" s="925"/>
      <c r="BA7" s="925"/>
      <c r="BB7" s="925"/>
      <c r="BC7" s="925"/>
      <c r="BD7" s="925"/>
      <c r="BE7" s="925"/>
      <c r="BF7" s="925"/>
      <c r="BG7" s="925"/>
      <c r="BH7" s="925"/>
      <c r="BI7" s="925"/>
      <c r="BJ7" s="925"/>
      <c r="BK7" s="925"/>
      <c r="BL7" s="925"/>
      <c r="BM7" s="925"/>
      <c r="BN7" s="925"/>
      <c r="BO7" s="925"/>
      <c r="BP7" s="925"/>
      <c r="BQ7" s="925"/>
      <c r="BR7" s="925"/>
      <c r="BS7" s="925"/>
      <c r="BT7" s="925"/>
      <c r="BU7" s="925"/>
      <c r="BV7" s="925"/>
      <c r="BW7" s="925"/>
      <c r="BX7" s="925"/>
      <c r="BY7" s="925"/>
      <c r="BZ7" s="925"/>
      <c r="CA7" s="925"/>
      <c r="CB7" s="925"/>
      <c r="CC7" s="925"/>
      <c r="CD7" s="925"/>
      <c r="CE7" s="925"/>
      <c r="CF7" s="925"/>
      <c r="CG7" s="925"/>
      <c r="CH7" s="925"/>
      <c r="CI7" s="925"/>
      <c r="CJ7" s="925"/>
      <c r="CK7" s="925"/>
      <c r="CL7" s="925"/>
      <c r="CM7" s="925"/>
      <c r="CN7" s="925"/>
      <c r="CO7" s="925"/>
      <c r="CP7" s="925"/>
      <c r="CQ7" s="925"/>
      <c r="CR7" s="925"/>
      <c r="CS7" s="925"/>
      <c r="CT7" s="925"/>
      <c r="CU7" s="925"/>
      <c r="CV7" s="925"/>
      <c r="CW7" s="925"/>
      <c r="CX7" s="925"/>
      <c r="CY7" s="925"/>
      <c r="CZ7" s="925"/>
      <c r="DA7" s="925"/>
      <c r="DB7" s="925"/>
      <c r="DC7" s="925"/>
      <c r="DD7" s="925"/>
      <c r="DE7" s="925"/>
      <c r="DF7" s="925"/>
      <c r="DG7" s="925"/>
      <c r="DH7" s="925"/>
      <c r="DI7" s="925"/>
      <c r="DJ7" s="925"/>
      <c r="DK7" s="925"/>
      <c r="DL7" s="925"/>
      <c r="DM7" s="925"/>
      <c r="DN7" s="925"/>
      <c r="DO7" s="925"/>
      <c r="DP7" s="925"/>
      <c r="DQ7" s="925"/>
      <c r="DR7" s="925"/>
      <c r="DS7" s="925"/>
      <c r="DT7" s="925"/>
      <c r="DU7" s="925"/>
      <c r="DV7" s="925"/>
      <c r="DW7" s="925"/>
      <c r="DX7" s="925"/>
      <c r="DY7" s="925"/>
      <c r="DZ7" s="925"/>
      <c r="EA7" s="925"/>
      <c r="EB7" s="925"/>
      <c r="EC7" s="925"/>
      <c r="ED7" s="925"/>
      <c r="EE7" s="925"/>
      <c r="EF7" s="925"/>
      <c r="EG7" s="925"/>
      <c r="EH7" s="925"/>
      <c r="EI7" s="925"/>
      <c r="EJ7" s="925"/>
      <c r="EK7" s="925"/>
      <c r="EL7" s="925"/>
      <c r="EM7" s="925"/>
      <c r="EN7" s="925"/>
      <c r="EO7" s="925"/>
      <c r="EP7" s="925"/>
      <c r="EQ7" s="926"/>
      <c r="ER7" s="848" t="s">
        <v>229</v>
      </c>
      <c r="ES7" s="848" t="s">
        <v>230</v>
      </c>
      <c r="ET7" s="946" t="s">
        <v>231</v>
      </c>
      <c r="EU7" s="852" t="s">
        <v>255</v>
      </c>
      <c r="EV7" s="948" t="s">
        <v>256</v>
      </c>
      <c r="EW7" s="950" t="s">
        <v>493</v>
      </c>
      <c r="EX7" s="950" t="s">
        <v>439</v>
      </c>
      <c r="EY7" s="950" t="s">
        <v>440</v>
      </c>
      <c r="EZ7" s="950" t="s">
        <v>441</v>
      </c>
      <c r="FA7" s="953" t="s">
        <v>442</v>
      </c>
    </row>
    <row r="8" spans="1:159" ht="19.5" customHeight="1" thickBot="1" x14ac:dyDescent="0.3">
      <c r="A8" s="942"/>
      <c r="B8" s="943"/>
      <c r="C8" s="943"/>
      <c r="D8" s="943"/>
      <c r="E8" s="943"/>
      <c r="F8" s="943"/>
      <c r="G8" s="944"/>
      <c r="H8" s="924" t="s">
        <v>65</v>
      </c>
      <c r="I8" s="925"/>
      <c r="J8" s="925"/>
      <c r="K8" s="925"/>
      <c r="L8" s="925"/>
      <c r="M8" s="925"/>
      <c r="N8" s="925"/>
      <c r="O8" s="925"/>
      <c r="P8" s="925"/>
      <c r="Q8" s="925"/>
      <c r="R8" s="925"/>
      <c r="S8" s="925"/>
      <c r="T8" s="925"/>
      <c r="U8" s="925"/>
      <c r="V8" s="925"/>
      <c r="W8" s="925"/>
      <c r="X8" s="925"/>
      <c r="Y8" s="925"/>
      <c r="Z8" s="925"/>
      <c r="AA8" s="926"/>
      <c r="AB8" s="924" t="s">
        <v>269</v>
      </c>
      <c r="AC8" s="925"/>
      <c r="AD8" s="925"/>
      <c r="AE8" s="925"/>
      <c r="AF8" s="925"/>
      <c r="AG8" s="925"/>
      <c r="AH8" s="925"/>
      <c r="AI8" s="925"/>
      <c r="AJ8" s="925"/>
      <c r="AK8" s="925"/>
      <c r="AL8" s="925"/>
      <c r="AM8" s="925"/>
      <c r="AN8" s="925"/>
      <c r="AO8" s="925"/>
      <c r="AP8" s="925"/>
      <c r="AQ8" s="925"/>
      <c r="AR8" s="925"/>
      <c r="AS8" s="925"/>
      <c r="AT8" s="925"/>
      <c r="AU8" s="925"/>
      <c r="AV8" s="925"/>
      <c r="AW8" s="925"/>
      <c r="AX8" s="925"/>
      <c r="AY8" s="925"/>
      <c r="AZ8" s="925"/>
      <c r="BA8" s="925"/>
      <c r="BB8" s="925"/>
      <c r="BC8" s="925"/>
      <c r="BD8" s="925"/>
      <c r="BE8" s="926"/>
      <c r="BF8" s="924" t="s">
        <v>62</v>
      </c>
      <c r="BG8" s="925"/>
      <c r="BH8" s="925"/>
      <c r="BI8" s="925"/>
      <c r="BJ8" s="925"/>
      <c r="BK8" s="925"/>
      <c r="BL8" s="925"/>
      <c r="BM8" s="925"/>
      <c r="BN8" s="925"/>
      <c r="BO8" s="925"/>
      <c r="BP8" s="925"/>
      <c r="BQ8" s="925"/>
      <c r="BR8" s="925"/>
      <c r="BS8" s="925"/>
      <c r="BT8" s="925"/>
      <c r="BU8" s="925"/>
      <c r="BV8" s="925"/>
      <c r="BW8" s="925"/>
      <c r="BX8" s="925"/>
      <c r="BY8" s="925"/>
      <c r="BZ8" s="925"/>
      <c r="CA8" s="925"/>
      <c r="CB8" s="925"/>
      <c r="CC8" s="925"/>
      <c r="CD8" s="925"/>
      <c r="CE8" s="925"/>
      <c r="CF8" s="925"/>
      <c r="CG8" s="925"/>
      <c r="CH8" s="925"/>
      <c r="CI8" s="926"/>
      <c r="CJ8" s="927" t="s">
        <v>63</v>
      </c>
      <c r="CK8" s="928"/>
      <c r="CL8" s="928"/>
      <c r="CM8" s="928"/>
      <c r="CN8" s="928"/>
      <c r="CO8" s="928"/>
      <c r="CP8" s="928"/>
      <c r="CQ8" s="928"/>
      <c r="CR8" s="928"/>
      <c r="CS8" s="928"/>
      <c r="CT8" s="928"/>
      <c r="CU8" s="928"/>
      <c r="CV8" s="928"/>
      <c r="CW8" s="928"/>
      <c r="CX8" s="928"/>
      <c r="CY8" s="928"/>
      <c r="CZ8" s="928"/>
      <c r="DA8" s="928"/>
      <c r="DB8" s="928"/>
      <c r="DC8" s="928"/>
      <c r="DD8" s="928"/>
      <c r="DE8" s="928"/>
      <c r="DF8" s="928"/>
      <c r="DG8" s="928"/>
      <c r="DH8" s="928"/>
      <c r="DI8" s="928"/>
      <c r="DJ8" s="928"/>
      <c r="DK8" s="928"/>
      <c r="DL8" s="928"/>
      <c r="DM8" s="928"/>
      <c r="DN8" s="927" t="s">
        <v>64</v>
      </c>
      <c r="DO8" s="928"/>
      <c r="DP8" s="928"/>
      <c r="DQ8" s="928"/>
      <c r="DR8" s="928"/>
      <c r="DS8" s="928"/>
      <c r="DT8" s="928"/>
      <c r="DU8" s="928"/>
      <c r="DV8" s="928"/>
      <c r="DW8" s="928"/>
      <c r="DX8" s="928"/>
      <c r="DY8" s="928"/>
      <c r="DZ8" s="928"/>
      <c r="EA8" s="928"/>
      <c r="EB8" s="928"/>
      <c r="EC8" s="928"/>
      <c r="ED8" s="928"/>
      <c r="EE8" s="928"/>
      <c r="EF8" s="928"/>
      <c r="EG8" s="928"/>
      <c r="EH8" s="928"/>
      <c r="EI8" s="928"/>
      <c r="EJ8" s="928"/>
      <c r="EK8" s="928"/>
      <c r="EL8" s="928"/>
      <c r="EM8" s="928"/>
      <c r="EN8" s="928"/>
      <c r="EO8" s="928"/>
      <c r="EP8" s="928"/>
      <c r="EQ8" s="929"/>
      <c r="ER8" s="849"/>
      <c r="ES8" s="849"/>
      <c r="ET8" s="947"/>
      <c r="EU8" s="853"/>
      <c r="EV8" s="949"/>
      <c r="EW8" s="951"/>
      <c r="EX8" s="952"/>
      <c r="EY8" s="952"/>
      <c r="EZ8" s="952"/>
      <c r="FA8" s="954"/>
    </row>
    <row r="9" spans="1:159" ht="77.25" customHeight="1" thickBot="1" x14ac:dyDescent="0.3">
      <c r="A9" s="248" t="s">
        <v>83</v>
      </c>
      <c r="B9" s="249" t="s">
        <v>84</v>
      </c>
      <c r="C9" s="250" t="s">
        <v>85</v>
      </c>
      <c r="D9" s="250" t="s">
        <v>86</v>
      </c>
      <c r="E9" s="250" t="s">
        <v>87</v>
      </c>
      <c r="F9" s="250" t="s">
        <v>88</v>
      </c>
      <c r="G9" s="325" t="s">
        <v>89</v>
      </c>
      <c r="H9" s="251" t="s">
        <v>443</v>
      </c>
      <c r="I9" s="252" t="s">
        <v>444</v>
      </c>
      <c r="J9" s="253" t="s">
        <v>445</v>
      </c>
      <c r="K9" s="252" t="s">
        <v>446</v>
      </c>
      <c r="L9" s="253" t="s">
        <v>447</v>
      </c>
      <c r="M9" s="252" t="s">
        <v>448</v>
      </c>
      <c r="N9" s="253" t="s">
        <v>449</v>
      </c>
      <c r="O9" s="252" t="s">
        <v>450</v>
      </c>
      <c r="P9" s="253" t="s">
        <v>451</v>
      </c>
      <c r="Q9" s="252" t="s">
        <v>452</v>
      </c>
      <c r="R9" s="253" t="s">
        <v>453</v>
      </c>
      <c r="S9" s="252" t="s">
        <v>454</v>
      </c>
      <c r="T9" s="253" t="s">
        <v>455</v>
      </c>
      <c r="U9" s="252" t="s">
        <v>456</v>
      </c>
      <c r="V9" s="254" t="s">
        <v>457</v>
      </c>
      <c r="W9" s="255" t="s">
        <v>226</v>
      </c>
      <c r="X9" s="256" t="s">
        <v>263</v>
      </c>
      <c r="Y9" s="257" t="s">
        <v>264</v>
      </c>
      <c r="Z9" s="258" t="s">
        <v>265</v>
      </c>
      <c r="AA9" s="257" t="s">
        <v>266</v>
      </c>
      <c r="AB9" s="251" t="s">
        <v>443</v>
      </c>
      <c r="AC9" s="252" t="s">
        <v>458</v>
      </c>
      <c r="AD9" s="253" t="s">
        <v>459</v>
      </c>
      <c r="AE9" s="252" t="s">
        <v>460</v>
      </c>
      <c r="AF9" s="253" t="s">
        <v>461</v>
      </c>
      <c r="AG9" s="252" t="s">
        <v>462</v>
      </c>
      <c r="AH9" s="253" t="s">
        <v>463</v>
      </c>
      <c r="AI9" s="252" t="s">
        <v>464</v>
      </c>
      <c r="AJ9" s="253" t="s">
        <v>465</v>
      </c>
      <c r="AK9" s="252" t="s">
        <v>466</v>
      </c>
      <c r="AL9" s="253" t="s">
        <v>467</v>
      </c>
      <c r="AM9" s="252" t="s">
        <v>444</v>
      </c>
      <c r="AN9" s="253" t="s">
        <v>445</v>
      </c>
      <c r="AO9" s="252" t="s">
        <v>446</v>
      </c>
      <c r="AP9" s="253" t="s">
        <v>447</v>
      </c>
      <c r="AQ9" s="252" t="s">
        <v>448</v>
      </c>
      <c r="AR9" s="253" t="s">
        <v>449</v>
      </c>
      <c r="AS9" s="252" t="s">
        <v>450</v>
      </c>
      <c r="AT9" s="253" t="s">
        <v>451</v>
      </c>
      <c r="AU9" s="252" t="s">
        <v>452</v>
      </c>
      <c r="AV9" s="253" t="s">
        <v>453</v>
      </c>
      <c r="AW9" s="252" t="s">
        <v>454</v>
      </c>
      <c r="AX9" s="253" t="s">
        <v>455</v>
      </c>
      <c r="AY9" s="252" t="s">
        <v>456</v>
      </c>
      <c r="AZ9" s="254" t="s">
        <v>457</v>
      </c>
      <c r="BA9" s="255" t="s">
        <v>226</v>
      </c>
      <c r="BB9" s="259" t="s">
        <v>254</v>
      </c>
      <c r="BC9" s="260" t="s">
        <v>253</v>
      </c>
      <c r="BD9" s="261" t="s">
        <v>252</v>
      </c>
      <c r="BE9" s="260" t="s">
        <v>251</v>
      </c>
      <c r="BF9" s="251" t="s">
        <v>443</v>
      </c>
      <c r="BG9" s="262" t="s">
        <v>468</v>
      </c>
      <c r="BH9" s="263" t="s">
        <v>469</v>
      </c>
      <c r="BI9" s="262" t="s">
        <v>470</v>
      </c>
      <c r="BJ9" s="263" t="s">
        <v>471</v>
      </c>
      <c r="BK9" s="262" t="s">
        <v>472</v>
      </c>
      <c r="BL9" s="263" t="s">
        <v>473</v>
      </c>
      <c r="BM9" s="262" t="s">
        <v>474</v>
      </c>
      <c r="BN9" s="263" t="s">
        <v>475</v>
      </c>
      <c r="BO9" s="262" t="s">
        <v>476</v>
      </c>
      <c r="BP9" s="263" t="s">
        <v>477</v>
      </c>
      <c r="BQ9" s="262" t="s">
        <v>478</v>
      </c>
      <c r="BR9" s="263" t="s">
        <v>479</v>
      </c>
      <c r="BS9" s="262" t="s">
        <v>480</v>
      </c>
      <c r="BT9" s="263" t="s">
        <v>481</v>
      </c>
      <c r="BU9" s="262" t="s">
        <v>482</v>
      </c>
      <c r="BV9" s="263" t="s">
        <v>483</v>
      </c>
      <c r="BW9" s="262" t="s">
        <v>484</v>
      </c>
      <c r="BX9" s="263" t="s">
        <v>485</v>
      </c>
      <c r="BY9" s="262" t="s">
        <v>486</v>
      </c>
      <c r="BZ9" s="263" t="s">
        <v>487</v>
      </c>
      <c r="CA9" s="262" t="s">
        <v>488</v>
      </c>
      <c r="CB9" s="263" t="s">
        <v>489</v>
      </c>
      <c r="CC9" s="262" t="s">
        <v>490</v>
      </c>
      <c r="CD9" s="264" t="s">
        <v>491</v>
      </c>
      <c r="CE9" s="255" t="s">
        <v>226</v>
      </c>
      <c r="CF9" s="258" t="s">
        <v>232</v>
      </c>
      <c r="CG9" s="257" t="s">
        <v>233</v>
      </c>
      <c r="CH9" s="258" t="s">
        <v>234</v>
      </c>
      <c r="CI9" s="257" t="s">
        <v>235</v>
      </c>
      <c r="CJ9" s="251" t="s">
        <v>443</v>
      </c>
      <c r="CK9" s="262" t="s">
        <v>468</v>
      </c>
      <c r="CL9" s="263" t="s">
        <v>469</v>
      </c>
      <c r="CM9" s="262" t="s">
        <v>470</v>
      </c>
      <c r="CN9" s="263" t="s">
        <v>471</v>
      </c>
      <c r="CO9" s="262" t="s">
        <v>472</v>
      </c>
      <c r="CP9" s="263" t="s">
        <v>473</v>
      </c>
      <c r="CQ9" s="262" t="s">
        <v>492</v>
      </c>
      <c r="CR9" s="263" t="s">
        <v>475</v>
      </c>
      <c r="CS9" s="262" t="s">
        <v>476</v>
      </c>
      <c r="CT9" s="263" t="s">
        <v>477</v>
      </c>
      <c r="CU9" s="262" t="s">
        <v>478</v>
      </c>
      <c r="CV9" s="263" t="s">
        <v>479</v>
      </c>
      <c r="CW9" s="262" t="s">
        <v>480</v>
      </c>
      <c r="CX9" s="263" t="s">
        <v>481</v>
      </c>
      <c r="CY9" s="262" t="s">
        <v>482</v>
      </c>
      <c r="CZ9" s="309" t="s">
        <v>483</v>
      </c>
      <c r="DA9" s="262" t="s">
        <v>484</v>
      </c>
      <c r="DB9" s="263" t="s">
        <v>485</v>
      </c>
      <c r="DC9" s="262" t="s">
        <v>486</v>
      </c>
      <c r="DD9" s="263" t="s">
        <v>487</v>
      </c>
      <c r="DE9" s="262" t="s">
        <v>488</v>
      </c>
      <c r="DF9" s="263" t="s">
        <v>489</v>
      </c>
      <c r="DG9" s="262" t="s">
        <v>490</v>
      </c>
      <c r="DH9" s="263" t="s">
        <v>491</v>
      </c>
      <c r="DI9" s="265" t="s">
        <v>226</v>
      </c>
      <c r="DJ9" s="266" t="s">
        <v>238</v>
      </c>
      <c r="DK9" s="401" t="s">
        <v>239</v>
      </c>
      <c r="DL9" s="267" t="s">
        <v>240</v>
      </c>
      <c r="DM9" s="401" t="s">
        <v>241</v>
      </c>
      <c r="DN9" s="251" t="s">
        <v>443</v>
      </c>
      <c r="DO9" s="252" t="s">
        <v>458</v>
      </c>
      <c r="DP9" s="253" t="s">
        <v>459</v>
      </c>
      <c r="DQ9" s="252" t="s">
        <v>460</v>
      </c>
      <c r="DR9" s="253" t="s">
        <v>461</v>
      </c>
      <c r="DS9" s="252" t="s">
        <v>462</v>
      </c>
      <c r="DT9" s="253" t="s">
        <v>463</v>
      </c>
      <c r="DU9" s="252" t="s">
        <v>464</v>
      </c>
      <c r="DV9" s="253" t="s">
        <v>465</v>
      </c>
      <c r="DW9" s="252" t="s">
        <v>466</v>
      </c>
      <c r="DX9" s="253" t="s">
        <v>467</v>
      </c>
      <c r="DY9" s="252" t="s">
        <v>444</v>
      </c>
      <c r="DZ9" s="253" t="s">
        <v>445</v>
      </c>
      <c r="EA9" s="252" t="s">
        <v>446</v>
      </c>
      <c r="EB9" s="253" t="s">
        <v>447</v>
      </c>
      <c r="EC9" s="252" t="s">
        <v>448</v>
      </c>
      <c r="ED9" s="253" t="s">
        <v>449</v>
      </c>
      <c r="EE9" s="252" t="s">
        <v>450</v>
      </c>
      <c r="EF9" s="253" t="s">
        <v>451</v>
      </c>
      <c r="EG9" s="252" t="s">
        <v>452</v>
      </c>
      <c r="EH9" s="253" t="s">
        <v>453</v>
      </c>
      <c r="EI9" s="252" t="s">
        <v>454</v>
      </c>
      <c r="EJ9" s="253" t="s">
        <v>455</v>
      </c>
      <c r="EK9" s="252" t="s">
        <v>456</v>
      </c>
      <c r="EL9" s="253" t="s">
        <v>457</v>
      </c>
      <c r="EM9" s="265" t="s">
        <v>226</v>
      </c>
      <c r="EN9" s="266" t="s">
        <v>242</v>
      </c>
      <c r="EO9" s="401" t="s">
        <v>243</v>
      </c>
      <c r="EP9" s="267" t="s">
        <v>244</v>
      </c>
      <c r="EQ9" s="401" t="s">
        <v>245</v>
      </c>
      <c r="ER9" s="849"/>
      <c r="ES9" s="849"/>
      <c r="ET9" s="947"/>
      <c r="EU9" s="853"/>
      <c r="EV9" s="949"/>
      <c r="EW9" s="951"/>
      <c r="EX9" s="952"/>
      <c r="EY9" s="952"/>
      <c r="EZ9" s="952"/>
      <c r="FA9" s="954"/>
    </row>
    <row r="10" spans="1:159" s="402" customFormat="1" ht="39.950000000000003" customHeight="1" x14ac:dyDescent="0.25">
      <c r="A10" s="893" t="s">
        <v>327</v>
      </c>
      <c r="B10" s="896">
        <v>1</v>
      </c>
      <c r="C10" s="899" t="s">
        <v>274</v>
      </c>
      <c r="D10" s="902" t="s">
        <v>280</v>
      </c>
      <c r="E10" s="903">
        <v>531</v>
      </c>
      <c r="F10" s="173" t="s">
        <v>41</v>
      </c>
      <c r="G10" s="473">
        <f>AA10+BE10+CI10+DM10+EP10</f>
        <v>9.7999999999999989</v>
      </c>
      <c r="H10" s="112">
        <v>3</v>
      </c>
      <c r="I10" s="342"/>
      <c r="J10" s="343"/>
      <c r="K10" s="580">
        <v>0</v>
      </c>
      <c r="L10" s="580">
        <v>0</v>
      </c>
      <c r="M10" s="112">
        <v>0</v>
      </c>
      <c r="N10" s="112">
        <v>0</v>
      </c>
      <c r="O10" s="344">
        <v>1.5</v>
      </c>
      <c r="P10" s="344">
        <v>1.5</v>
      </c>
      <c r="Q10" s="582">
        <v>0.5</v>
      </c>
      <c r="R10" s="582">
        <v>0.5</v>
      </c>
      <c r="S10" s="582">
        <v>0.5</v>
      </c>
      <c r="T10" s="582">
        <v>0.5</v>
      </c>
      <c r="U10" s="596">
        <v>0.3</v>
      </c>
      <c r="V10" s="596">
        <v>0.3</v>
      </c>
      <c r="W10" s="596">
        <f t="shared" ref="W10:W36" si="0">U10+S10+Q10+O10+M10+K10+I10</f>
        <v>2.8</v>
      </c>
      <c r="X10" s="596">
        <f t="shared" ref="X10:Y36" si="1">U10+S10+Q10+O10+M10+K10+I10</f>
        <v>2.8</v>
      </c>
      <c r="Y10" s="596">
        <f t="shared" si="1"/>
        <v>2.8</v>
      </c>
      <c r="Z10" s="596">
        <f>U10+S10+Q10+O10+M10+K10+I10</f>
        <v>2.8</v>
      </c>
      <c r="AA10" s="596">
        <f>V10+T10+R10+P10+N10+L10+J10</f>
        <v>2.8</v>
      </c>
      <c r="AB10" s="596">
        <v>2</v>
      </c>
      <c r="AC10" s="112">
        <v>0</v>
      </c>
      <c r="AD10" s="583">
        <v>0</v>
      </c>
      <c r="AE10" s="112">
        <v>0</v>
      </c>
      <c r="AF10" s="112">
        <v>0</v>
      </c>
      <c r="AG10" s="345">
        <v>0.2</v>
      </c>
      <c r="AH10" s="345">
        <v>0.2</v>
      </c>
      <c r="AI10" s="345">
        <v>0.2</v>
      </c>
      <c r="AJ10" s="345">
        <v>0.2</v>
      </c>
      <c r="AK10" s="345">
        <v>0.2</v>
      </c>
      <c r="AL10" s="345">
        <v>0.2</v>
      </c>
      <c r="AM10" s="345">
        <v>0.2</v>
      </c>
      <c r="AN10" s="583">
        <v>0.2</v>
      </c>
      <c r="AO10" s="345">
        <v>0.2</v>
      </c>
      <c r="AP10" s="583">
        <v>0.2</v>
      </c>
      <c r="AQ10" s="345">
        <v>0.2</v>
      </c>
      <c r="AR10" s="583">
        <v>0.2</v>
      </c>
      <c r="AS10" s="345">
        <v>0.2</v>
      </c>
      <c r="AT10" s="583">
        <v>0.2</v>
      </c>
      <c r="AU10" s="345">
        <v>0.2</v>
      </c>
      <c r="AV10" s="583">
        <v>0.2</v>
      </c>
      <c r="AW10" s="345">
        <v>0.2</v>
      </c>
      <c r="AX10" s="583">
        <v>0.2</v>
      </c>
      <c r="AY10" s="345">
        <v>0.2</v>
      </c>
      <c r="AZ10" s="583">
        <v>0.2</v>
      </c>
      <c r="BA10" s="583">
        <f t="shared" ref="BA10:BA15" si="2">AY10+AW10+AU10+AS10+AO10+AM10+AK10+AI10+AG10+AE10+AQ10+AC10</f>
        <v>1.9999999999999998</v>
      </c>
      <c r="BB10" s="583">
        <f>AC10+AE10+AG10+AI10+AK10+AM10+AO10+AQ10+AS10+AU10+AW10+AY10</f>
        <v>1.9999999999999998</v>
      </c>
      <c r="BC10" s="583">
        <f t="shared" ref="BC10:BC36" si="3">AD10+AF10+AH10+AJ10+AL10+AN10+AP10+AR10+AT10+AV10+AX10+AZ10</f>
        <v>1.9999999999999998</v>
      </c>
      <c r="BD10" s="583">
        <f t="shared" ref="BD10:BD15" si="4">AY10+AW10+AU10+AS10+AO10+AM10+AK10+AI10+AG10+AE10+AQ10+AC10</f>
        <v>1.9999999999999998</v>
      </c>
      <c r="BE10" s="583">
        <f t="shared" ref="BE10:BE36" si="5">AD10+AF10+AH10+AJ10+AL10+AN10+AP10+AR10+AT10+AV10+AX10+AZ10</f>
        <v>1.9999999999999998</v>
      </c>
      <c r="BF10" s="596">
        <v>2</v>
      </c>
      <c r="BG10" s="583">
        <v>0.2</v>
      </c>
      <c r="BH10" s="583">
        <v>0.2</v>
      </c>
      <c r="BI10" s="583">
        <v>0.23</v>
      </c>
      <c r="BJ10" s="583">
        <v>0.23</v>
      </c>
      <c r="BK10" s="583">
        <v>0.16</v>
      </c>
      <c r="BL10" s="583">
        <v>0.2</v>
      </c>
      <c r="BM10" s="583">
        <v>0.16</v>
      </c>
      <c r="BN10" s="583">
        <v>0.16</v>
      </c>
      <c r="BO10" s="583">
        <v>0.16</v>
      </c>
      <c r="BP10" s="583">
        <v>0.16</v>
      </c>
      <c r="BQ10" s="583">
        <v>7.0000000000000007E-2</v>
      </c>
      <c r="BR10" s="583">
        <v>7.0000000000000007E-2</v>
      </c>
      <c r="BS10" s="596">
        <v>0.2</v>
      </c>
      <c r="BT10" s="596">
        <v>0.2</v>
      </c>
      <c r="BU10" s="583">
        <v>0.13</v>
      </c>
      <c r="BV10" s="583">
        <v>0.13</v>
      </c>
      <c r="BW10" s="583">
        <v>0.2</v>
      </c>
      <c r="BX10" s="583">
        <v>0.2</v>
      </c>
      <c r="BY10" s="583">
        <v>0.23</v>
      </c>
      <c r="BZ10" s="583">
        <v>0.23</v>
      </c>
      <c r="CA10" s="583">
        <v>0.2</v>
      </c>
      <c r="CB10" s="583">
        <v>0.2</v>
      </c>
      <c r="CC10" s="583">
        <v>0.06</v>
      </c>
      <c r="CD10" s="583">
        <v>0.02</v>
      </c>
      <c r="CE10" s="346">
        <f t="shared" ref="CE10:CE15" si="6">+BG10+BI10+BK10+BM10+BO10+BQ10+BS10+BU10+BW10+BY10+CA10+CC10</f>
        <v>2</v>
      </c>
      <c r="CF10" s="346">
        <f t="shared" ref="CF10:CG36" si="7">BG10+BI10+BK10+BM10+BO10+BQ10+BS10+BU10+BW10+BY10+CA10+CC10</f>
        <v>2</v>
      </c>
      <c r="CG10" s="346">
        <f t="shared" si="7"/>
        <v>2</v>
      </c>
      <c r="CH10" s="346">
        <f t="shared" ref="CH10:CI15" si="8">BG10+BI10+BK10+BM10+BO10+BQ10+BS10+BU10+BW10+BY10+CA10+CC10</f>
        <v>2</v>
      </c>
      <c r="CI10" s="346">
        <f t="shared" si="8"/>
        <v>2</v>
      </c>
      <c r="CJ10" s="596">
        <v>2</v>
      </c>
      <c r="CK10" s="583">
        <v>0.17</v>
      </c>
      <c r="CL10" s="583">
        <v>0.17</v>
      </c>
      <c r="CM10" s="583">
        <v>0.2</v>
      </c>
      <c r="CN10" s="583">
        <v>0.2</v>
      </c>
      <c r="CO10" s="583">
        <v>0.12</v>
      </c>
      <c r="CP10" s="583">
        <v>0.14000000000000001</v>
      </c>
      <c r="CQ10" s="583">
        <v>0.15</v>
      </c>
      <c r="CR10" s="583">
        <v>0.15</v>
      </c>
      <c r="CS10" s="583">
        <v>0.17</v>
      </c>
      <c r="CT10" s="597">
        <v>0.2</v>
      </c>
      <c r="CU10" s="583">
        <v>0.15</v>
      </c>
      <c r="CV10" s="583">
        <v>0.17</v>
      </c>
      <c r="CW10" s="583">
        <v>0.23</v>
      </c>
      <c r="CX10" s="583">
        <v>0.23</v>
      </c>
      <c r="CY10" s="583">
        <v>0.2</v>
      </c>
      <c r="CZ10" s="583">
        <v>0.2</v>
      </c>
      <c r="DA10" s="583">
        <v>0.23</v>
      </c>
      <c r="DB10" s="597">
        <v>0.23</v>
      </c>
      <c r="DC10" s="583">
        <v>0.15</v>
      </c>
      <c r="DD10" s="583">
        <v>0.15</v>
      </c>
      <c r="DE10" s="597">
        <v>0.2</v>
      </c>
      <c r="DF10" s="597">
        <v>0.13</v>
      </c>
      <c r="DG10" s="597">
        <v>0.03</v>
      </c>
      <c r="DH10" s="597">
        <v>0.03</v>
      </c>
      <c r="DI10" s="583">
        <f>DG10+DE10+DC10+DA10+CW10+CU10+CS10+CQ10+CO10+CM10+CK10+CY10</f>
        <v>1.9999999999999996</v>
      </c>
      <c r="DJ10" s="597">
        <f>CK10+CM10+CO10+CQ10+CS10+CU10+CW10+CY10+DA10+DC10+DE10+DG10</f>
        <v>2</v>
      </c>
      <c r="DK10" s="597">
        <f>CL10+CN10+CP10+CR10+CT10+CV10+CX10+CZ10+DB10+DD10+DF10+DH10</f>
        <v>1.9999999999999998</v>
      </c>
      <c r="DL10" s="597">
        <f>CK10+CM10+CO10+CQ10+CS10+CU10+CW10+CY10+DA10+DC10+DE10+DG10</f>
        <v>2</v>
      </c>
      <c r="DM10" s="597">
        <f>CL10+CN10+CP10+CR10+CT10+CV10+CX10+CZ10+DB10+DD10+DF10+DH10</f>
        <v>1.9999999999999998</v>
      </c>
      <c r="DN10" s="598">
        <v>1</v>
      </c>
      <c r="DO10" s="583">
        <v>0.31</v>
      </c>
      <c r="DP10" s="583">
        <v>0.31</v>
      </c>
      <c r="DQ10" s="583">
        <v>0.27</v>
      </c>
      <c r="DR10" s="583">
        <v>0.19</v>
      </c>
      <c r="DS10" s="583">
        <v>0.12</v>
      </c>
      <c r="DT10" s="583">
        <v>0.2</v>
      </c>
      <c r="DU10" s="597">
        <v>0.19</v>
      </c>
      <c r="DV10" s="597">
        <v>0.25</v>
      </c>
      <c r="DW10" s="583">
        <v>0.11</v>
      </c>
      <c r="DX10" s="583">
        <v>0.05</v>
      </c>
      <c r="DY10" s="583">
        <v>0</v>
      </c>
      <c r="DZ10" s="583"/>
      <c r="EA10" s="112"/>
      <c r="EB10" s="112"/>
      <c r="EC10" s="112"/>
      <c r="ED10" s="112"/>
      <c r="EE10" s="112"/>
      <c r="EF10" s="112"/>
      <c r="EG10" s="112"/>
      <c r="EH10" s="112"/>
      <c r="EI10" s="112"/>
      <c r="EJ10" s="112"/>
      <c r="EK10" s="112"/>
      <c r="EL10" s="112"/>
      <c r="EM10" s="597">
        <f>EK10+EI10+EG10+EE10+EA10+DY10+DW10+DU10+DS10+DQ10+DO10+EC10</f>
        <v>1</v>
      </c>
      <c r="EN10" s="583">
        <f>DO10+DQ10+DS10+DU10</f>
        <v>0.89000000000000012</v>
      </c>
      <c r="EO10" s="583">
        <f t="shared" ref="EN10:EO12" si="9">DP10+DR10+DT10+DV10</f>
        <v>0.95</v>
      </c>
      <c r="EP10" s="583">
        <f t="shared" ref="EP10:EQ12" si="10">DO10+DQ10+DS10+DU10+DW10+DY10+EA10+EC10+EE10+EG10+EI10+EK10</f>
        <v>1.0000000000000002</v>
      </c>
      <c r="EQ10" s="583">
        <f t="shared" si="10"/>
        <v>1</v>
      </c>
      <c r="ER10" s="196">
        <f>DX10/DW10</f>
        <v>0.45454545454545459</v>
      </c>
      <c r="ES10" s="196">
        <f>EO10/EN10</f>
        <v>1.0674157303370784</v>
      </c>
      <c r="ET10" s="196">
        <f>EQ10/EP10</f>
        <v>0.99999999999999978</v>
      </c>
      <c r="EU10" s="196">
        <f>(AA10+BE10+CI10+DM10+EO10)/(Z10+BD10+CH10+DL10+EN10)</f>
        <v>1.0061919504643959</v>
      </c>
      <c r="EV10" s="196">
        <f>(AA10+BE10+CI10+DM10+EQ10)/G10</f>
        <v>1</v>
      </c>
      <c r="EW10" s="906" t="s">
        <v>649</v>
      </c>
      <c r="EX10" s="889" t="s">
        <v>565</v>
      </c>
      <c r="EY10" s="889" t="s">
        <v>431</v>
      </c>
      <c r="EZ10" s="889" t="s">
        <v>429</v>
      </c>
      <c r="FA10" s="921" t="s">
        <v>629</v>
      </c>
      <c r="FB10" s="909"/>
    </row>
    <row r="11" spans="1:159" s="55" customFormat="1" ht="39.950000000000003" customHeight="1" x14ac:dyDescent="0.25">
      <c r="A11" s="894"/>
      <c r="B11" s="897"/>
      <c r="C11" s="900"/>
      <c r="D11" s="902"/>
      <c r="E11" s="904"/>
      <c r="F11" s="174" t="s">
        <v>3</v>
      </c>
      <c r="G11" s="347">
        <f>AA11+BE11+CI11+DM11+EP11</f>
        <v>2138722002</v>
      </c>
      <c r="H11" s="348">
        <v>199025000</v>
      </c>
      <c r="I11" s="349"/>
      <c r="J11" s="349"/>
      <c r="K11" s="580">
        <v>0</v>
      </c>
      <c r="L11" s="580">
        <v>0</v>
      </c>
      <c r="M11" s="348">
        <v>158324000</v>
      </c>
      <c r="N11" s="348">
        <v>158324000</v>
      </c>
      <c r="O11" s="348">
        <v>0</v>
      </c>
      <c r="P11" s="348">
        <v>0</v>
      </c>
      <c r="Q11" s="348">
        <v>0</v>
      </c>
      <c r="R11" s="348">
        <v>0</v>
      </c>
      <c r="S11" s="348">
        <v>0</v>
      </c>
      <c r="T11" s="348">
        <v>0</v>
      </c>
      <c r="U11" s="348">
        <v>68958000</v>
      </c>
      <c r="V11" s="348">
        <v>68958000</v>
      </c>
      <c r="W11" s="347">
        <f t="shared" si="0"/>
        <v>227282000</v>
      </c>
      <c r="X11" s="350">
        <f t="shared" si="1"/>
        <v>227282000</v>
      </c>
      <c r="Y11" s="347">
        <f t="shared" si="1"/>
        <v>227282000</v>
      </c>
      <c r="Z11" s="350">
        <f t="shared" ref="Z11:AA36" si="11">U11+S11+Q11+O11+M11+K11+I11</f>
        <v>227282000</v>
      </c>
      <c r="AA11" s="347">
        <f>V11+T11+R11+P11+N11+L11+J11</f>
        <v>227282000</v>
      </c>
      <c r="AB11" s="351">
        <v>407720000</v>
      </c>
      <c r="AC11" s="224">
        <v>0</v>
      </c>
      <c r="AD11" s="224">
        <v>0</v>
      </c>
      <c r="AE11" s="224">
        <v>0</v>
      </c>
      <c r="AF11" s="224">
        <v>0</v>
      </c>
      <c r="AG11" s="351">
        <v>300040000</v>
      </c>
      <c r="AH11" s="351">
        <v>300040000</v>
      </c>
      <c r="AI11" s="351">
        <v>25938000</v>
      </c>
      <c r="AJ11" s="351">
        <v>25938000</v>
      </c>
      <c r="AK11" s="224">
        <v>0</v>
      </c>
      <c r="AL11" s="224">
        <v>0</v>
      </c>
      <c r="AM11" s="224">
        <v>0</v>
      </c>
      <c r="AN11" s="224">
        <v>0</v>
      </c>
      <c r="AO11" s="224">
        <v>0</v>
      </c>
      <c r="AP11" s="224">
        <v>0</v>
      </c>
      <c r="AQ11" s="224">
        <v>0</v>
      </c>
      <c r="AR11" s="224">
        <v>0</v>
      </c>
      <c r="AS11" s="224">
        <v>0</v>
      </c>
      <c r="AT11" s="224">
        <v>9699067</v>
      </c>
      <c r="AU11" s="224">
        <v>0</v>
      </c>
      <c r="AV11" s="351">
        <v>6628600</v>
      </c>
      <c r="AW11" s="224">
        <f>57460500+13259234</f>
        <v>70719734</v>
      </c>
      <c r="AX11" s="224">
        <v>44305067</v>
      </c>
      <c r="AY11" s="224">
        <v>-10087000</v>
      </c>
      <c r="AZ11" s="224">
        <v>0</v>
      </c>
      <c r="BA11" s="352">
        <f t="shared" si="2"/>
        <v>386610734</v>
      </c>
      <c r="BB11" s="352">
        <f t="shared" ref="BB11:BB36" si="12">AC11+AE11+AG11+AI11+AK11+AM11+AO11+AQ11+AS11+AU11+AW11+AY11</f>
        <v>386610734</v>
      </c>
      <c r="BC11" s="352">
        <f t="shared" si="3"/>
        <v>386610734</v>
      </c>
      <c r="BD11" s="352">
        <f t="shared" si="4"/>
        <v>386610734</v>
      </c>
      <c r="BE11" s="352">
        <f t="shared" si="5"/>
        <v>386610734</v>
      </c>
      <c r="BF11" s="351">
        <v>477325267</v>
      </c>
      <c r="BG11" s="350">
        <v>328416000</v>
      </c>
      <c r="BH11" s="350">
        <v>328416000</v>
      </c>
      <c r="BI11" s="350">
        <v>0</v>
      </c>
      <c r="BJ11" s="350">
        <v>0</v>
      </c>
      <c r="BK11" s="350">
        <v>0</v>
      </c>
      <c r="BL11" s="350">
        <v>0</v>
      </c>
      <c r="BM11" s="350"/>
      <c r="BN11" s="350">
        <v>0</v>
      </c>
      <c r="BO11" s="350"/>
      <c r="BP11" s="350">
        <v>0</v>
      </c>
      <c r="BQ11" s="350">
        <v>121410000</v>
      </c>
      <c r="BR11" s="350">
        <v>0</v>
      </c>
      <c r="BS11" s="350"/>
      <c r="BT11" s="350">
        <v>0</v>
      </c>
      <c r="BU11" s="350"/>
      <c r="BV11" s="350">
        <v>11490000</v>
      </c>
      <c r="BW11" s="350">
        <v>25055267</v>
      </c>
      <c r="BX11" s="350">
        <v>137419267</v>
      </c>
      <c r="BY11" s="350"/>
      <c r="BZ11" s="350">
        <v>0</v>
      </c>
      <c r="CA11" s="350">
        <v>2444000</v>
      </c>
      <c r="CB11" s="350">
        <v>0</v>
      </c>
      <c r="CC11" s="350"/>
      <c r="CD11" s="350">
        <v>0</v>
      </c>
      <c r="CE11" s="353">
        <f t="shared" si="6"/>
        <v>477325267</v>
      </c>
      <c r="CF11" s="353">
        <f t="shared" si="7"/>
        <v>477325267</v>
      </c>
      <c r="CG11" s="353">
        <f t="shared" si="7"/>
        <v>477325267</v>
      </c>
      <c r="CH11" s="353">
        <f t="shared" si="8"/>
        <v>477325267</v>
      </c>
      <c r="CI11" s="353">
        <f t="shared" si="8"/>
        <v>477325267</v>
      </c>
      <c r="CJ11" s="354">
        <v>466079000</v>
      </c>
      <c r="CK11" s="224">
        <v>430507000</v>
      </c>
      <c r="CL11" s="224">
        <v>430507000</v>
      </c>
      <c r="CM11" s="224">
        <v>0</v>
      </c>
      <c r="CN11" s="224">
        <v>0</v>
      </c>
      <c r="CO11" s="224">
        <v>0</v>
      </c>
      <c r="CP11" s="224">
        <v>0</v>
      </c>
      <c r="CQ11" s="224">
        <v>25644000</v>
      </c>
      <c r="CR11" s="224">
        <v>0</v>
      </c>
      <c r="CS11" s="224">
        <v>0</v>
      </c>
      <c r="CT11" s="355">
        <v>0</v>
      </c>
      <c r="CU11" s="356">
        <v>0</v>
      </c>
      <c r="CV11" s="356">
        <v>25644000</v>
      </c>
      <c r="CW11" s="356">
        <v>0</v>
      </c>
      <c r="CX11" s="356">
        <v>0</v>
      </c>
      <c r="CY11" s="356">
        <v>0</v>
      </c>
      <c r="CZ11" s="356">
        <v>0</v>
      </c>
      <c r="DA11" s="356">
        <v>0</v>
      </c>
      <c r="DB11" s="357">
        <v>0</v>
      </c>
      <c r="DC11" s="356">
        <v>0</v>
      </c>
      <c r="DD11" s="356">
        <v>0</v>
      </c>
      <c r="DE11" s="357">
        <v>9928000</v>
      </c>
      <c r="DF11" s="357">
        <v>0</v>
      </c>
      <c r="DG11" s="357">
        <v>20395001</v>
      </c>
      <c r="DH11" s="357">
        <v>30323001</v>
      </c>
      <c r="DI11" s="351">
        <f>DG11+DE11+DC11+DA11+CY11+CW11+CU11+CS11+CQ11+CO11+CM11+CK11</f>
        <v>486474001</v>
      </c>
      <c r="DJ11" s="597">
        <f t="shared" ref="DJ11:DJ40" si="13">CK11+CM11+CO11+CQ11+CS11+CU11+CW11+CY11+DA11+DC11+DE11+DG11</f>
        <v>486474001</v>
      </c>
      <c r="DK11" s="597">
        <f t="shared" ref="DK11:DK40" si="14">CL11+CN11+CP11+CR11+CT11+CV11+CX11+CZ11+DB11+DD11+DF11+DH11</f>
        <v>486474001</v>
      </c>
      <c r="DL11" s="355">
        <f>CK11+CM11+CO11+CQ11+CS11+CU11+CW11+CY11+DA11+DC11+DE11+DG11</f>
        <v>486474001</v>
      </c>
      <c r="DM11" s="355">
        <f t="shared" ref="DL11:DM15" si="15">CL11+CN11+CP11+CR11+CT11+CV11+CX11+CZ11+DB11+DD11+DF11+DH11</f>
        <v>486474001</v>
      </c>
      <c r="DN11" s="355">
        <v>561030000</v>
      </c>
      <c r="DO11" s="355">
        <v>109256000</v>
      </c>
      <c r="DP11" s="355">
        <v>109256000</v>
      </c>
      <c r="DQ11" s="395">
        <v>59472000</v>
      </c>
      <c r="DR11" s="395">
        <v>59472000</v>
      </c>
      <c r="DS11" s="395">
        <v>35330000</v>
      </c>
      <c r="DT11" s="395">
        <v>0</v>
      </c>
      <c r="DU11" s="355">
        <v>0</v>
      </c>
      <c r="DV11" s="355">
        <f>198464000-168728000</f>
        <v>29736000</v>
      </c>
      <c r="DW11" s="355">
        <v>82510000</v>
      </c>
      <c r="DX11" s="355">
        <v>188426000</v>
      </c>
      <c r="DY11" s="355">
        <v>274462000</v>
      </c>
      <c r="DZ11" s="355"/>
      <c r="EA11" s="355"/>
      <c r="EB11" s="355"/>
      <c r="EC11" s="355"/>
      <c r="ED11" s="355"/>
      <c r="EE11" s="355"/>
      <c r="EF11" s="355"/>
      <c r="EG11" s="355"/>
      <c r="EH11" s="355"/>
      <c r="EI11" s="355"/>
      <c r="EJ11" s="355"/>
      <c r="EK11" s="355"/>
      <c r="EL11" s="355"/>
      <c r="EM11" s="355">
        <f>EK11+EI11+EG11+EE11+EC11+EA11+DY11+DW11+DU11+DS11+DQ11+DO11</f>
        <v>561030000</v>
      </c>
      <c r="EN11" s="395">
        <f t="shared" si="9"/>
        <v>204058000</v>
      </c>
      <c r="EO11" s="395">
        <f t="shared" si="9"/>
        <v>198464000</v>
      </c>
      <c r="EP11" s="395">
        <f t="shared" si="10"/>
        <v>561030000</v>
      </c>
      <c r="EQ11" s="395">
        <f t="shared" si="10"/>
        <v>386890000</v>
      </c>
      <c r="ER11" s="196">
        <f t="shared" ref="ER11" si="16">DX11/DW11</f>
        <v>2.2836747060962308</v>
      </c>
      <c r="ES11" s="196">
        <f t="shared" ref="ES11:ES36" si="17">EO11/EN11</f>
        <v>0.97258622548491114</v>
      </c>
      <c r="ET11" s="552">
        <f>EQ11/EP11</f>
        <v>0.68960661640197496</v>
      </c>
      <c r="EU11" s="196">
        <f t="shared" ref="EU11:EU36" si="18">(AA11+BE11+CI11+DM11+EO11)/(Z11+BD11+CH11+DL11+EN11)</f>
        <v>0.99686039006947058</v>
      </c>
      <c r="EV11" s="196">
        <f t="shared" ref="EV11:EV36" si="19">(AA11+BE11+CI11+DM11+EQ11)/G11</f>
        <v>0.91857754311352524</v>
      </c>
      <c r="EW11" s="906"/>
      <c r="EX11" s="889"/>
      <c r="EY11" s="889"/>
      <c r="EZ11" s="889"/>
      <c r="FA11" s="922"/>
      <c r="FB11" s="909"/>
      <c r="FC11" s="182"/>
    </row>
    <row r="12" spans="1:159" s="55" customFormat="1" ht="39.950000000000003" customHeight="1" x14ac:dyDescent="0.25">
      <c r="A12" s="894"/>
      <c r="B12" s="897"/>
      <c r="C12" s="900"/>
      <c r="D12" s="902"/>
      <c r="E12" s="904"/>
      <c r="F12" s="175" t="s">
        <v>224</v>
      </c>
      <c r="G12" s="596"/>
      <c r="H12" s="599"/>
      <c r="I12" s="349"/>
      <c r="J12" s="349"/>
      <c r="K12" s="580"/>
      <c r="L12" s="580"/>
      <c r="M12" s="599"/>
      <c r="N12" s="599"/>
      <c r="O12" s="358"/>
      <c r="P12" s="358"/>
      <c r="Q12" s="599"/>
      <c r="R12" s="599"/>
      <c r="S12" s="599"/>
      <c r="T12" s="599"/>
      <c r="U12" s="342">
        <v>175900967</v>
      </c>
      <c r="V12" s="342">
        <v>175900967</v>
      </c>
      <c r="W12" s="347">
        <f t="shared" si="0"/>
        <v>175900967</v>
      </c>
      <c r="X12" s="350">
        <f t="shared" si="1"/>
        <v>175900967</v>
      </c>
      <c r="Y12" s="347">
        <f t="shared" si="1"/>
        <v>175900967</v>
      </c>
      <c r="Z12" s="350">
        <f t="shared" si="11"/>
        <v>175900967</v>
      </c>
      <c r="AA12" s="347">
        <f>V12+T12+R12+P12+N12+L12+J12</f>
        <v>175900967</v>
      </c>
      <c r="AB12" s="351">
        <f>AB11</f>
        <v>407720000</v>
      </c>
      <c r="AC12" s="224">
        <v>0</v>
      </c>
      <c r="AD12" s="224">
        <v>0</v>
      </c>
      <c r="AE12" s="224">
        <v>0</v>
      </c>
      <c r="AF12" s="224">
        <v>0</v>
      </c>
      <c r="AG12" s="224">
        <v>0</v>
      </c>
      <c r="AH12" s="224">
        <v>0</v>
      </c>
      <c r="AI12" s="351">
        <v>22383768</v>
      </c>
      <c r="AJ12" s="351">
        <v>20822134</v>
      </c>
      <c r="AK12" s="351">
        <v>39666500</v>
      </c>
      <c r="AL12" s="351">
        <v>41251600</v>
      </c>
      <c r="AM12" s="351">
        <v>41828000</v>
      </c>
      <c r="AN12" s="351">
        <v>41828000</v>
      </c>
      <c r="AO12" s="351">
        <v>41828000</v>
      </c>
      <c r="AP12" s="351">
        <v>41828000</v>
      </c>
      <c r="AQ12" s="351">
        <v>41828000</v>
      </c>
      <c r="AR12" s="351">
        <v>41828000</v>
      </c>
      <c r="AS12" s="351">
        <v>41828000</v>
      </c>
      <c r="AT12" s="351">
        <v>41828000</v>
      </c>
      <c r="AU12" s="351">
        <v>41828000</v>
      </c>
      <c r="AV12" s="351">
        <v>41828000</v>
      </c>
      <c r="AW12" s="224">
        <v>40387000</v>
      </c>
      <c r="AX12" s="224">
        <v>37505000</v>
      </c>
      <c r="AY12" s="224">
        <v>37056833</v>
      </c>
      <c r="AZ12" s="224">
        <v>40387000</v>
      </c>
      <c r="BA12" s="352">
        <f t="shared" si="2"/>
        <v>348634101</v>
      </c>
      <c r="BB12" s="352">
        <f t="shared" si="12"/>
        <v>348634101</v>
      </c>
      <c r="BC12" s="352">
        <f t="shared" si="3"/>
        <v>349105734</v>
      </c>
      <c r="BD12" s="352">
        <f t="shared" si="4"/>
        <v>348634101</v>
      </c>
      <c r="BE12" s="352">
        <f t="shared" si="5"/>
        <v>349105734</v>
      </c>
      <c r="BF12" s="359">
        <f>BG12+BI12+BK12+BM12+BO12+BQ12+BS12+BU12+BW12+BY12+CA12+CC12</f>
        <v>452270000</v>
      </c>
      <c r="BG12" s="350">
        <v>0</v>
      </c>
      <c r="BH12" s="350"/>
      <c r="BI12" s="350">
        <v>20526000</v>
      </c>
      <c r="BJ12" s="350">
        <v>1556300</v>
      </c>
      <c r="BK12" s="350">
        <v>41052000</v>
      </c>
      <c r="BL12" s="350">
        <v>48772567</v>
      </c>
      <c r="BM12" s="350">
        <v>41052000</v>
      </c>
      <c r="BN12" s="350">
        <v>41052000</v>
      </c>
      <c r="BO12" s="350">
        <v>41052000</v>
      </c>
      <c r="BP12" s="350">
        <v>41052000</v>
      </c>
      <c r="BQ12" s="350">
        <v>41052000</v>
      </c>
      <c r="BR12" s="350">
        <v>41052000</v>
      </c>
      <c r="BS12" s="350">
        <v>51169500</v>
      </c>
      <c r="BT12" s="350">
        <v>34307000</v>
      </c>
      <c r="BU12" s="350">
        <v>61287000</v>
      </c>
      <c r="BV12" s="350">
        <v>47797000</v>
      </c>
      <c r="BW12" s="350">
        <v>61287000</v>
      </c>
      <c r="BX12" s="350">
        <v>46797000</v>
      </c>
      <c r="BY12" s="350">
        <v>40761000</v>
      </c>
      <c r="BZ12" s="350">
        <v>46797000</v>
      </c>
      <c r="CA12" s="350">
        <v>20235000</v>
      </c>
      <c r="CB12" s="350">
        <v>41052000</v>
      </c>
      <c r="CC12" s="350">
        <v>32796500</v>
      </c>
      <c r="CD12" s="350">
        <v>49853499</v>
      </c>
      <c r="CE12" s="353">
        <f t="shared" si="6"/>
        <v>452270000</v>
      </c>
      <c r="CF12" s="353">
        <f t="shared" si="7"/>
        <v>452270000</v>
      </c>
      <c r="CG12" s="353">
        <f t="shared" si="7"/>
        <v>440088366</v>
      </c>
      <c r="CH12" s="353">
        <f t="shared" si="8"/>
        <v>452270000</v>
      </c>
      <c r="CI12" s="353">
        <f t="shared" si="8"/>
        <v>440088366</v>
      </c>
      <c r="CJ12" s="600">
        <v>466079000</v>
      </c>
      <c r="CK12" s="224">
        <v>0</v>
      </c>
      <c r="CL12" s="224">
        <v>0</v>
      </c>
      <c r="CM12" s="224">
        <v>19568500</v>
      </c>
      <c r="CN12" s="224">
        <v>0</v>
      </c>
      <c r="CO12" s="224">
        <v>39137000</v>
      </c>
      <c r="CP12" s="224">
        <v>39137000</v>
      </c>
      <c r="CQ12" s="224">
        <v>39137000</v>
      </c>
      <c r="CR12" s="351">
        <v>39137000</v>
      </c>
      <c r="CS12" s="224">
        <v>39137000</v>
      </c>
      <c r="CT12" s="355">
        <v>39137000</v>
      </c>
      <c r="CU12" s="356">
        <v>45548000</v>
      </c>
      <c r="CV12" s="356">
        <v>39137000</v>
      </c>
      <c r="CW12" s="356">
        <v>45548000</v>
      </c>
      <c r="CX12" s="356">
        <v>39137000</v>
      </c>
      <c r="CY12" s="356">
        <v>45548000</v>
      </c>
      <c r="CZ12" s="356">
        <v>39137000</v>
      </c>
      <c r="DA12" s="356">
        <v>45548000</v>
      </c>
      <c r="DB12" s="357">
        <v>39137000</v>
      </c>
      <c r="DC12" s="356">
        <v>39137000</v>
      </c>
      <c r="DD12" s="356">
        <v>51959000</v>
      </c>
      <c r="DE12" s="357">
        <v>39137000</v>
      </c>
      <c r="DF12" s="357">
        <v>45548000</v>
      </c>
      <c r="DG12" s="357">
        <f>486474001-397445500</f>
        <v>89028501</v>
      </c>
      <c r="DH12" s="357">
        <v>45548000</v>
      </c>
      <c r="DI12" s="351">
        <f>DE12+DC12+DA12+CY12+CW12+CU12+CS12+CQ12+CO12+CM12+CK12+DG12</f>
        <v>486474001</v>
      </c>
      <c r="DJ12" s="597">
        <f t="shared" si="13"/>
        <v>486474001</v>
      </c>
      <c r="DK12" s="597">
        <f t="shared" si="14"/>
        <v>417014000</v>
      </c>
      <c r="DL12" s="355">
        <f>CK12+CM12+CO12+CQ12+CS12+CU12+CW12+CY12+DA12+DC12+DE12+DG12</f>
        <v>486474001</v>
      </c>
      <c r="DM12" s="355">
        <f t="shared" si="15"/>
        <v>417014000</v>
      </c>
      <c r="DN12" s="601">
        <f>DN11</f>
        <v>561030000</v>
      </c>
      <c r="DO12" s="357">
        <v>0</v>
      </c>
      <c r="DP12" s="357">
        <v>0</v>
      </c>
      <c r="DQ12" s="356">
        <v>9104667</v>
      </c>
      <c r="DR12" s="356">
        <v>9104666</v>
      </c>
      <c r="DS12" s="356">
        <v>27314000</v>
      </c>
      <c r="DT12" s="356">
        <v>36730400</v>
      </c>
      <c r="DU12" s="357">
        <v>30847000</v>
      </c>
      <c r="DV12" s="357">
        <f>81272066-45835066</f>
        <v>35437000</v>
      </c>
      <c r="DW12" s="224">
        <v>34380000</v>
      </c>
      <c r="DX12" s="224">
        <v>39154000</v>
      </c>
      <c r="DY12" s="224">
        <v>35310000</v>
      </c>
      <c r="DZ12" s="224"/>
      <c r="EA12" s="224"/>
      <c r="EB12" s="224"/>
      <c r="EC12" s="224"/>
      <c r="ED12" s="224"/>
      <c r="EE12" s="224"/>
      <c r="EF12" s="224"/>
      <c r="EG12" s="224"/>
      <c r="EH12" s="224"/>
      <c r="EI12" s="224"/>
      <c r="EJ12" s="224"/>
      <c r="EK12" s="224"/>
      <c r="EL12" s="224"/>
      <c r="EM12" s="355">
        <f>EI12+EG12+EE12+EC12+EA12+DY12+DW12+DU12+DS12+DQ12+DO12+EK12</f>
        <v>136955667</v>
      </c>
      <c r="EN12" s="395">
        <f t="shared" si="9"/>
        <v>67265667</v>
      </c>
      <c r="EO12" s="395">
        <f t="shared" si="9"/>
        <v>81272066</v>
      </c>
      <c r="EP12" s="395">
        <f t="shared" si="10"/>
        <v>136955667</v>
      </c>
      <c r="EQ12" s="395">
        <f t="shared" si="10"/>
        <v>120426066</v>
      </c>
      <c r="ER12" s="196">
        <f>DX12/DW12</f>
        <v>1.1388598022105876</v>
      </c>
      <c r="ES12" s="196">
        <f>IFERROR(EO12/EN12,0)</f>
        <v>1.2082250816006923</v>
      </c>
      <c r="ET12" s="196">
        <f>EQ12/EP12</f>
        <v>0.87930692199834271</v>
      </c>
      <c r="EU12" s="196">
        <f t="shared" si="18"/>
        <v>0.95611784391514842</v>
      </c>
      <c r="EV12" s="196">
        <f>IFERROR((AA12+BE12+CI12+DM12+EQ12)/G12,0)</f>
        <v>0</v>
      </c>
      <c r="EW12" s="906"/>
      <c r="EX12" s="889"/>
      <c r="EY12" s="889"/>
      <c r="EZ12" s="889"/>
      <c r="FA12" s="922"/>
      <c r="FB12" s="909"/>
    </row>
    <row r="13" spans="1:159" s="402" customFormat="1" ht="39.950000000000003" customHeight="1" x14ac:dyDescent="0.25">
      <c r="A13" s="894"/>
      <c r="B13" s="897"/>
      <c r="C13" s="900"/>
      <c r="D13" s="902"/>
      <c r="E13" s="904"/>
      <c r="F13" s="176" t="s">
        <v>42</v>
      </c>
      <c r="G13" s="473">
        <f>AA13+BE13+CI13+DM13+EP13</f>
        <v>0.2</v>
      </c>
      <c r="H13" s="599"/>
      <c r="I13" s="580"/>
      <c r="J13" s="580"/>
      <c r="K13" s="348"/>
      <c r="L13" s="348"/>
      <c r="M13" s="599"/>
      <c r="N13" s="599"/>
      <c r="O13" s="358"/>
      <c r="P13" s="358"/>
      <c r="Q13" s="599"/>
      <c r="R13" s="599"/>
      <c r="S13" s="599"/>
      <c r="T13" s="599"/>
      <c r="U13" s="599"/>
      <c r="V13" s="599"/>
      <c r="W13" s="602">
        <f t="shared" si="0"/>
        <v>0</v>
      </c>
      <c r="X13" s="345">
        <f t="shared" si="1"/>
        <v>0</v>
      </c>
      <c r="Y13" s="602">
        <f t="shared" si="1"/>
        <v>0</v>
      </c>
      <c r="Z13" s="345">
        <f t="shared" si="11"/>
        <v>0</v>
      </c>
      <c r="AA13" s="602">
        <f>V13+T13+R13+P13+N13+L13+J13</f>
        <v>0</v>
      </c>
      <c r="AB13" s="345">
        <f>H10-AA10</f>
        <v>0.20000000000000018</v>
      </c>
      <c r="AC13" s="345">
        <v>0.1</v>
      </c>
      <c r="AD13" s="345">
        <v>0.1</v>
      </c>
      <c r="AE13" s="345">
        <v>0.1</v>
      </c>
      <c r="AF13" s="345">
        <v>0.1</v>
      </c>
      <c r="AG13" s="603">
        <v>0</v>
      </c>
      <c r="AH13" s="603">
        <v>0</v>
      </c>
      <c r="AI13" s="603">
        <v>0</v>
      </c>
      <c r="AJ13" s="603">
        <v>0</v>
      </c>
      <c r="AK13" s="603">
        <v>0</v>
      </c>
      <c r="AL13" s="603">
        <v>0</v>
      </c>
      <c r="AM13" s="603">
        <v>0</v>
      </c>
      <c r="AN13" s="580">
        <v>0</v>
      </c>
      <c r="AO13" s="603">
        <v>0</v>
      </c>
      <c r="AP13" s="580">
        <v>0</v>
      </c>
      <c r="AQ13" s="603">
        <v>0</v>
      </c>
      <c r="AR13" s="580">
        <v>0</v>
      </c>
      <c r="AS13" s="603">
        <v>0</v>
      </c>
      <c r="AT13" s="580">
        <v>0</v>
      </c>
      <c r="AU13" s="603">
        <v>0</v>
      </c>
      <c r="AV13" s="580">
        <v>0</v>
      </c>
      <c r="AW13" s="603">
        <v>0</v>
      </c>
      <c r="AX13" s="580">
        <v>0</v>
      </c>
      <c r="AY13" s="603">
        <v>0</v>
      </c>
      <c r="AZ13" s="580">
        <v>0</v>
      </c>
      <c r="BA13" s="360">
        <f t="shared" si="2"/>
        <v>0.2</v>
      </c>
      <c r="BB13" s="361">
        <f t="shared" si="12"/>
        <v>0.2</v>
      </c>
      <c r="BC13" s="361">
        <f t="shared" si="3"/>
        <v>0.2</v>
      </c>
      <c r="BD13" s="361">
        <f t="shared" si="4"/>
        <v>0.2</v>
      </c>
      <c r="BE13" s="361">
        <f t="shared" si="5"/>
        <v>0.2</v>
      </c>
      <c r="BF13" s="604">
        <v>0</v>
      </c>
      <c r="BG13" s="580">
        <v>0</v>
      </c>
      <c r="BH13" s="602"/>
      <c r="BI13" s="580">
        <v>0</v>
      </c>
      <c r="BJ13" s="602">
        <v>0</v>
      </c>
      <c r="BK13" s="580">
        <v>0</v>
      </c>
      <c r="BL13" s="602">
        <v>0</v>
      </c>
      <c r="BM13" s="580">
        <v>0</v>
      </c>
      <c r="BN13" s="602">
        <v>0</v>
      </c>
      <c r="BO13" s="580">
        <v>0</v>
      </c>
      <c r="BP13" s="602">
        <v>0</v>
      </c>
      <c r="BQ13" s="580">
        <v>0</v>
      </c>
      <c r="BR13" s="602">
        <v>0</v>
      </c>
      <c r="BS13" s="580">
        <v>0</v>
      </c>
      <c r="BT13" s="602">
        <v>0</v>
      </c>
      <c r="BU13" s="580">
        <v>0</v>
      </c>
      <c r="BV13" s="602">
        <v>0</v>
      </c>
      <c r="BW13" s="580">
        <v>0</v>
      </c>
      <c r="BX13" s="602">
        <v>0</v>
      </c>
      <c r="BY13" s="580">
        <v>0</v>
      </c>
      <c r="BZ13" s="602">
        <v>0</v>
      </c>
      <c r="CA13" s="580">
        <v>0</v>
      </c>
      <c r="CB13" s="602">
        <v>0</v>
      </c>
      <c r="CC13" s="605">
        <v>0</v>
      </c>
      <c r="CD13" s="602">
        <v>0</v>
      </c>
      <c r="CE13" s="346">
        <f t="shared" si="6"/>
        <v>0</v>
      </c>
      <c r="CF13" s="346">
        <f t="shared" si="7"/>
        <v>0</v>
      </c>
      <c r="CG13" s="346">
        <f t="shared" si="7"/>
        <v>0</v>
      </c>
      <c r="CH13" s="346">
        <f t="shared" si="8"/>
        <v>0</v>
      </c>
      <c r="CI13" s="346">
        <f t="shared" si="8"/>
        <v>0</v>
      </c>
      <c r="CJ13" s="346">
        <v>0</v>
      </c>
      <c r="CK13" s="346">
        <v>0</v>
      </c>
      <c r="CL13" s="346">
        <v>0</v>
      </c>
      <c r="CM13" s="346">
        <v>0</v>
      </c>
      <c r="CN13" s="580">
        <v>0</v>
      </c>
      <c r="CO13" s="346">
        <v>0</v>
      </c>
      <c r="CP13" s="346">
        <v>0</v>
      </c>
      <c r="CQ13" s="346">
        <v>0</v>
      </c>
      <c r="CR13" s="580">
        <v>0</v>
      </c>
      <c r="CS13" s="346">
        <v>0</v>
      </c>
      <c r="CT13" s="606">
        <v>0</v>
      </c>
      <c r="CU13" s="362">
        <v>0</v>
      </c>
      <c r="CV13" s="607">
        <v>0</v>
      </c>
      <c r="CW13" s="362">
        <v>0</v>
      </c>
      <c r="CX13" s="362">
        <v>0</v>
      </c>
      <c r="CY13" s="362">
        <v>0</v>
      </c>
      <c r="CZ13" s="607">
        <v>0</v>
      </c>
      <c r="DA13" s="362">
        <v>0</v>
      </c>
      <c r="DB13" s="606">
        <v>0</v>
      </c>
      <c r="DC13" s="362">
        <v>0</v>
      </c>
      <c r="DD13" s="580">
        <v>0</v>
      </c>
      <c r="DE13" s="399">
        <v>0</v>
      </c>
      <c r="DF13" s="606">
        <v>0</v>
      </c>
      <c r="DG13" s="399">
        <v>0</v>
      </c>
      <c r="DH13" s="606">
        <v>0</v>
      </c>
      <c r="DI13" s="112">
        <f>DE13+DC13+DA13+CY13+CW13+CU13+CS13+CQ13+CO13+CM13+CK13+DG13</f>
        <v>0</v>
      </c>
      <c r="DJ13" s="597">
        <f t="shared" si="13"/>
        <v>0</v>
      </c>
      <c r="DK13" s="597">
        <f t="shared" si="14"/>
        <v>0</v>
      </c>
      <c r="DL13" s="608">
        <f t="shared" si="15"/>
        <v>0</v>
      </c>
      <c r="DM13" s="608">
        <f t="shared" si="15"/>
        <v>0</v>
      </c>
      <c r="DN13" s="609">
        <v>0</v>
      </c>
      <c r="DO13" s="608">
        <v>0</v>
      </c>
      <c r="DP13" s="608">
        <v>0</v>
      </c>
      <c r="DQ13" s="602">
        <v>0</v>
      </c>
      <c r="DR13" s="527">
        <v>0</v>
      </c>
      <c r="DS13" s="602">
        <v>0</v>
      </c>
      <c r="DT13" s="602">
        <v>0</v>
      </c>
      <c r="DU13" s="608">
        <v>0</v>
      </c>
      <c r="DV13" s="608">
        <v>0</v>
      </c>
      <c r="DW13" s="602">
        <v>0</v>
      </c>
      <c r="DX13" s="602"/>
      <c r="DY13" s="602">
        <v>0</v>
      </c>
      <c r="DZ13" s="602"/>
      <c r="EA13" s="602"/>
      <c r="EB13" s="602"/>
      <c r="EC13" s="602"/>
      <c r="ED13" s="602"/>
      <c r="EE13" s="602"/>
      <c r="EF13" s="602"/>
      <c r="EG13" s="580"/>
      <c r="EH13" s="602"/>
      <c r="EI13" s="580"/>
      <c r="EJ13" s="602"/>
      <c r="EK13" s="580"/>
      <c r="EL13" s="602"/>
      <c r="EM13" s="588">
        <f>EI13+EG13+EE13+EC13+EA13+DY13+DW13+DU13+DS13+DQ13+DO13+EK13</f>
        <v>0</v>
      </c>
      <c r="EN13" s="583">
        <f t="shared" ref="EN13:EO40" si="20">DO13+DQ13+DS13+DU13</f>
        <v>0</v>
      </c>
      <c r="EO13" s="583">
        <f t="shared" si="20"/>
        <v>0</v>
      </c>
      <c r="EP13" s="602">
        <f t="shared" ref="EP13:EP15" si="21">DO13+DQ13+DS13+DU13+DW13+DY13+EA13+EC13+EE13+EG13+EI13+EK13</f>
        <v>0</v>
      </c>
      <c r="EQ13" s="607">
        <f>DP13+DR13+DT13+DV13+DX13+DZ13+EB13+ED13+EF13+EH13+EJ13+EL13</f>
        <v>0</v>
      </c>
      <c r="ER13" s="196">
        <f>IFERROR(DX13/DW13,0)</f>
        <v>0</v>
      </c>
      <c r="ES13" s="196">
        <f>IFERROR(EO13/EN13,0)</f>
        <v>0</v>
      </c>
      <c r="ET13" s="196">
        <f>IFERROR(EQ13/EP13,0)</f>
        <v>0</v>
      </c>
      <c r="EU13" s="196">
        <f t="shared" si="18"/>
        <v>1</v>
      </c>
      <c r="EV13" s="196">
        <f t="shared" si="19"/>
        <v>1</v>
      </c>
      <c r="EW13" s="906"/>
      <c r="EX13" s="889"/>
      <c r="EY13" s="889"/>
      <c r="EZ13" s="889"/>
      <c r="FA13" s="922"/>
      <c r="FB13" s="909"/>
    </row>
    <row r="14" spans="1:159" s="55" customFormat="1" ht="39.950000000000003" customHeight="1" x14ac:dyDescent="0.25">
      <c r="A14" s="894"/>
      <c r="B14" s="897"/>
      <c r="C14" s="900"/>
      <c r="D14" s="902"/>
      <c r="E14" s="904"/>
      <c r="F14" s="176" t="s">
        <v>4</v>
      </c>
      <c r="G14" s="347">
        <f>AA14+BE14+CI14+DM14+EP14</f>
        <v>192717302</v>
      </c>
      <c r="H14" s="112"/>
      <c r="I14" s="610"/>
      <c r="J14" s="610"/>
      <c r="K14" s="580"/>
      <c r="L14" s="580"/>
      <c r="M14" s="112"/>
      <c r="N14" s="112"/>
      <c r="O14" s="344"/>
      <c r="P14" s="344"/>
      <c r="Q14" s="582"/>
      <c r="R14" s="582"/>
      <c r="S14" s="582"/>
      <c r="T14" s="582"/>
      <c r="U14" s="596"/>
      <c r="V14" s="596"/>
      <c r="W14" s="347">
        <f t="shared" si="0"/>
        <v>0</v>
      </c>
      <c r="X14" s="345">
        <f t="shared" si="1"/>
        <v>0</v>
      </c>
      <c r="Y14" s="347">
        <f t="shared" si="1"/>
        <v>0</v>
      </c>
      <c r="Z14" s="345">
        <f t="shared" si="11"/>
        <v>0</v>
      </c>
      <c r="AA14" s="347">
        <f>V14+T14+R14+P14+N14+L14+J14</f>
        <v>0</v>
      </c>
      <c r="AB14" s="611">
        <f>AA11-AA12</f>
        <v>51381033</v>
      </c>
      <c r="AC14" s="610">
        <v>0</v>
      </c>
      <c r="AD14" s="224">
        <v>0</v>
      </c>
      <c r="AE14" s="611">
        <v>29019433</v>
      </c>
      <c r="AF14" s="611">
        <v>29019433</v>
      </c>
      <c r="AG14" s="611">
        <v>16549400</v>
      </c>
      <c r="AH14" s="611">
        <v>16549400</v>
      </c>
      <c r="AI14" s="611">
        <v>5812200</v>
      </c>
      <c r="AJ14" s="611">
        <v>5812200</v>
      </c>
      <c r="AK14" s="610">
        <v>0</v>
      </c>
      <c r="AL14" s="224">
        <v>0</v>
      </c>
      <c r="AM14" s="610">
        <v>0</v>
      </c>
      <c r="AN14" s="610">
        <v>0</v>
      </c>
      <c r="AO14" s="610">
        <v>0</v>
      </c>
      <c r="AP14" s="610">
        <v>0</v>
      </c>
      <c r="AQ14" s="610">
        <v>0</v>
      </c>
      <c r="AR14" s="610">
        <v>0</v>
      </c>
      <c r="AS14" s="610">
        <v>0</v>
      </c>
      <c r="AT14" s="610">
        <v>0</v>
      </c>
      <c r="AU14" s="610">
        <v>0</v>
      </c>
      <c r="AV14" s="610">
        <v>0</v>
      </c>
      <c r="AW14" s="610">
        <v>0</v>
      </c>
      <c r="AX14" s="610">
        <v>0</v>
      </c>
      <c r="AY14" s="610">
        <v>0</v>
      </c>
      <c r="AZ14" s="610">
        <v>0</v>
      </c>
      <c r="BA14" s="352">
        <f t="shared" si="2"/>
        <v>51381033</v>
      </c>
      <c r="BB14" s="352">
        <f t="shared" si="12"/>
        <v>51381033</v>
      </c>
      <c r="BC14" s="352">
        <f t="shared" si="3"/>
        <v>51381033</v>
      </c>
      <c r="BD14" s="352">
        <f t="shared" si="4"/>
        <v>51381033</v>
      </c>
      <c r="BE14" s="352">
        <f t="shared" si="5"/>
        <v>51381033</v>
      </c>
      <c r="BF14" s="359">
        <v>34639367</v>
      </c>
      <c r="BG14" s="350">
        <v>34639367</v>
      </c>
      <c r="BH14" s="350">
        <v>10392000</v>
      </c>
      <c r="BI14" s="350">
        <v>0</v>
      </c>
      <c r="BJ14" s="350">
        <v>17634367</v>
      </c>
      <c r="BK14" s="350">
        <v>0</v>
      </c>
      <c r="BL14" s="350">
        <v>6613000</v>
      </c>
      <c r="BM14" s="350">
        <v>0</v>
      </c>
      <c r="BN14" s="350">
        <v>0</v>
      </c>
      <c r="BO14" s="350">
        <v>0</v>
      </c>
      <c r="BP14" s="350">
        <v>0</v>
      </c>
      <c r="BQ14" s="350">
        <v>0</v>
      </c>
      <c r="BR14" s="350">
        <v>0</v>
      </c>
      <c r="BS14" s="350">
        <v>0</v>
      </c>
      <c r="BT14" s="350">
        <v>0</v>
      </c>
      <c r="BU14" s="350">
        <v>0</v>
      </c>
      <c r="BV14" s="350">
        <v>0</v>
      </c>
      <c r="BW14" s="350">
        <v>0</v>
      </c>
      <c r="BX14" s="350">
        <v>0</v>
      </c>
      <c r="BY14" s="350">
        <v>0</v>
      </c>
      <c r="BZ14" s="350">
        <v>0</v>
      </c>
      <c r="CA14" s="350">
        <v>0</v>
      </c>
      <c r="CB14" s="350">
        <v>0</v>
      </c>
      <c r="CC14" s="350">
        <v>0</v>
      </c>
      <c r="CD14" s="350">
        <v>0</v>
      </c>
      <c r="CE14" s="353">
        <f t="shared" si="6"/>
        <v>34639367</v>
      </c>
      <c r="CF14" s="353">
        <f t="shared" si="7"/>
        <v>34639367</v>
      </c>
      <c r="CG14" s="353">
        <f t="shared" si="7"/>
        <v>34639367</v>
      </c>
      <c r="CH14" s="353">
        <f t="shared" si="8"/>
        <v>34639367</v>
      </c>
      <c r="CI14" s="353">
        <f t="shared" si="8"/>
        <v>34639367</v>
      </c>
      <c r="CJ14" s="363">
        <v>37236901</v>
      </c>
      <c r="CK14" s="610">
        <v>32740234</v>
      </c>
      <c r="CL14" s="610">
        <v>32740234</v>
      </c>
      <c r="CM14" s="610">
        <v>4496667</v>
      </c>
      <c r="CN14" s="610">
        <v>4496667</v>
      </c>
      <c r="CO14" s="224">
        <v>0</v>
      </c>
      <c r="CP14" s="610">
        <v>0</v>
      </c>
      <c r="CQ14" s="224">
        <v>0</v>
      </c>
      <c r="CR14" s="610">
        <v>0</v>
      </c>
      <c r="CS14" s="224">
        <v>0</v>
      </c>
      <c r="CT14" s="612">
        <v>0</v>
      </c>
      <c r="CU14" s="356">
        <v>0</v>
      </c>
      <c r="CV14" s="610">
        <v>0</v>
      </c>
      <c r="CW14" s="356">
        <v>0</v>
      </c>
      <c r="CX14" s="356">
        <v>0</v>
      </c>
      <c r="CY14" s="356">
        <v>0</v>
      </c>
      <c r="CZ14" s="610">
        <v>0</v>
      </c>
      <c r="DA14" s="356">
        <v>0</v>
      </c>
      <c r="DB14" s="612">
        <v>0</v>
      </c>
      <c r="DC14" s="356">
        <v>0</v>
      </c>
      <c r="DD14" s="610">
        <v>0</v>
      </c>
      <c r="DE14" s="357">
        <v>0</v>
      </c>
      <c r="DF14" s="612">
        <v>0</v>
      </c>
      <c r="DG14" s="357">
        <v>0</v>
      </c>
      <c r="DH14" s="612">
        <v>0</v>
      </c>
      <c r="DI14" s="351">
        <f>DE14+DC14+DA14+CY14+CW14+CU14+CS14+CQ14+CO14+CM14+CK14+DG14</f>
        <v>37236901</v>
      </c>
      <c r="DJ14" s="597">
        <f t="shared" si="13"/>
        <v>37236901</v>
      </c>
      <c r="DK14" s="597">
        <f t="shared" si="14"/>
        <v>37236901</v>
      </c>
      <c r="DL14" s="355">
        <f t="shared" si="15"/>
        <v>37236901</v>
      </c>
      <c r="DM14" s="355">
        <f t="shared" si="15"/>
        <v>37236901</v>
      </c>
      <c r="DN14" s="355">
        <f>DM11-DM12</f>
        <v>69460001</v>
      </c>
      <c r="DO14" s="355">
        <v>39137000</v>
      </c>
      <c r="DP14" s="355">
        <v>39137000</v>
      </c>
      <c r="DQ14" s="395">
        <v>27784001</v>
      </c>
      <c r="DR14" s="395">
        <v>27784001</v>
      </c>
      <c r="DS14" s="395">
        <v>2539000</v>
      </c>
      <c r="DT14" s="395">
        <v>2539000</v>
      </c>
      <c r="DU14" s="355">
        <v>0</v>
      </c>
      <c r="DV14" s="355">
        <v>0</v>
      </c>
      <c r="DW14" s="355">
        <v>0</v>
      </c>
      <c r="DX14" s="355">
        <v>0</v>
      </c>
      <c r="DY14" s="355">
        <v>0</v>
      </c>
      <c r="DZ14" s="355"/>
      <c r="EA14" s="355"/>
      <c r="EB14" s="355"/>
      <c r="EC14" s="355"/>
      <c r="ED14" s="355"/>
      <c r="EE14" s="355"/>
      <c r="EF14" s="355"/>
      <c r="EG14" s="355"/>
      <c r="EH14" s="355"/>
      <c r="EI14" s="355"/>
      <c r="EJ14" s="355"/>
      <c r="EK14" s="355"/>
      <c r="EL14" s="355"/>
      <c r="EM14" s="355">
        <f>EI14+EG14+EE14+EC14+EA14+DY14+DW14+DU14+DS14+DQ14+DO14+EK14</f>
        <v>69460001</v>
      </c>
      <c r="EN14" s="395">
        <f t="shared" si="20"/>
        <v>69460001</v>
      </c>
      <c r="EO14" s="395">
        <f t="shared" si="20"/>
        <v>69460001</v>
      </c>
      <c r="EP14" s="395">
        <f t="shared" si="21"/>
        <v>69460001</v>
      </c>
      <c r="EQ14" s="395">
        <f t="shared" ref="EQ14" si="22">DP14+DR14+DT14+DV14+DX14+DZ14+EB14+ED14+EF14+EH14+EJ14+EL14</f>
        <v>69460001</v>
      </c>
      <c r="ER14" s="196">
        <f>IFERROR(DX14/DW14,0)</f>
        <v>0</v>
      </c>
      <c r="ES14" s="196">
        <f t="shared" si="17"/>
        <v>1</v>
      </c>
      <c r="ET14" s="196">
        <f t="shared" ref="ET14:ET36" si="23">EQ14/EP14</f>
        <v>1</v>
      </c>
      <c r="EU14" s="196">
        <f t="shared" si="18"/>
        <v>1</v>
      </c>
      <c r="EV14" s="196">
        <f t="shared" si="19"/>
        <v>1</v>
      </c>
      <c r="EW14" s="906"/>
      <c r="EX14" s="889"/>
      <c r="EY14" s="889"/>
      <c r="EZ14" s="889"/>
      <c r="FA14" s="922"/>
      <c r="FB14" s="909"/>
    </row>
    <row r="15" spans="1:159" s="402" customFormat="1" ht="39.950000000000003" customHeight="1" thickBot="1" x14ac:dyDescent="0.3">
      <c r="A15" s="894"/>
      <c r="B15" s="897"/>
      <c r="C15" s="900"/>
      <c r="D15" s="902"/>
      <c r="E15" s="904"/>
      <c r="F15" s="176" t="s">
        <v>43</v>
      </c>
      <c r="G15" s="613">
        <f>G10+G13</f>
        <v>9.9999999999999982</v>
      </c>
      <c r="H15" s="364">
        <f>H10+H13</f>
        <v>3</v>
      </c>
      <c r="I15" s="365"/>
      <c r="J15" s="365"/>
      <c r="K15" s="364">
        <f>K10+K13</f>
        <v>0</v>
      </c>
      <c r="L15" s="364">
        <f t="shared" ref="L15:V15" si="24">L10+L13</f>
        <v>0</v>
      </c>
      <c r="M15" s="364">
        <f t="shared" si="24"/>
        <v>0</v>
      </c>
      <c r="N15" s="364">
        <f t="shared" si="24"/>
        <v>0</v>
      </c>
      <c r="O15" s="366">
        <f t="shared" si="24"/>
        <v>1.5</v>
      </c>
      <c r="P15" s="366">
        <f t="shared" si="24"/>
        <v>1.5</v>
      </c>
      <c r="Q15" s="366">
        <f t="shared" si="24"/>
        <v>0.5</v>
      </c>
      <c r="R15" s="366">
        <f t="shared" si="24"/>
        <v>0.5</v>
      </c>
      <c r="S15" s="366">
        <f t="shared" si="24"/>
        <v>0.5</v>
      </c>
      <c r="T15" s="366">
        <f t="shared" si="24"/>
        <v>0.5</v>
      </c>
      <c r="U15" s="366">
        <f t="shared" si="24"/>
        <v>0.3</v>
      </c>
      <c r="V15" s="366">
        <f t="shared" si="24"/>
        <v>0.3</v>
      </c>
      <c r="W15" s="367">
        <f t="shared" si="0"/>
        <v>2.8</v>
      </c>
      <c r="X15" s="613">
        <f t="shared" si="1"/>
        <v>2.8</v>
      </c>
      <c r="Y15" s="367">
        <f t="shared" si="1"/>
        <v>2.8</v>
      </c>
      <c r="Z15" s="613">
        <f t="shared" si="11"/>
        <v>2.8</v>
      </c>
      <c r="AA15" s="367">
        <f>V15+T15+R15+P15+N15+L15+J15</f>
        <v>2.8</v>
      </c>
      <c r="AB15" s="367">
        <f t="shared" ref="AB15:AZ15" si="25">AB10+AB13</f>
        <v>2.2000000000000002</v>
      </c>
      <c r="AC15" s="367">
        <f t="shared" si="25"/>
        <v>0.1</v>
      </c>
      <c r="AD15" s="367">
        <f t="shared" si="25"/>
        <v>0.1</v>
      </c>
      <c r="AE15" s="367">
        <f t="shared" si="25"/>
        <v>0.1</v>
      </c>
      <c r="AF15" s="367">
        <f t="shared" si="25"/>
        <v>0.1</v>
      </c>
      <c r="AG15" s="367">
        <f t="shared" si="25"/>
        <v>0.2</v>
      </c>
      <c r="AH15" s="367">
        <f t="shared" si="25"/>
        <v>0.2</v>
      </c>
      <c r="AI15" s="367">
        <f t="shared" si="25"/>
        <v>0.2</v>
      </c>
      <c r="AJ15" s="367">
        <f t="shared" si="25"/>
        <v>0.2</v>
      </c>
      <c r="AK15" s="367">
        <f t="shared" si="25"/>
        <v>0.2</v>
      </c>
      <c r="AL15" s="367">
        <f t="shared" si="25"/>
        <v>0.2</v>
      </c>
      <c r="AM15" s="367">
        <f t="shared" si="25"/>
        <v>0.2</v>
      </c>
      <c r="AN15" s="367">
        <f t="shared" si="25"/>
        <v>0.2</v>
      </c>
      <c r="AO15" s="367">
        <f t="shared" si="25"/>
        <v>0.2</v>
      </c>
      <c r="AP15" s="367">
        <f t="shared" si="25"/>
        <v>0.2</v>
      </c>
      <c r="AQ15" s="367">
        <f t="shared" si="25"/>
        <v>0.2</v>
      </c>
      <c r="AR15" s="367">
        <f t="shared" si="25"/>
        <v>0.2</v>
      </c>
      <c r="AS15" s="367">
        <f t="shared" si="25"/>
        <v>0.2</v>
      </c>
      <c r="AT15" s="367">
        <f t="shared" si="25"/>
        <v>0.2</v>
      </c>
      <c r="AU15" s="367">
        <f t="shared" si="25"/>
        <v>0.2</v>
      </c>
      <c r="AV15" s="367">
        <f t="shared" si="25"/>
        <v>0.2</v>
      </c>
      <c r="AW15" s="367">
        <f t="shared" si="25"/>
        <v>0.2</v>
      </c>
      <c r="AX15" s="367">
        <f t="shared" si="25"/>
        <v>0.2</v>
      </c>
      <c r="AY15" s="367">
        <f t="shared" si="25"/>
        <v>0.2</v>
      </c>
      <c r="AZ15" s="367">
        <f t="shared" si="25"/>
        <v>0.2</v>
      </c>
      <c r="BA15" s="368">
        <f t="shared" si="2"/>
        <v>2.2000000000000002</v>
      </c>
      <c r="BB15" s="367">
        <f t="shared" si="12"/>
        <v>2.1999999999999997</v>
      </c>
      <c r="BC15" s="367">
        <f t="shared" si="3"/>
        <v>2.1999999999999997</v>
      </c>
      <c r="BD15" s="368">
        <f t="shared" si="4"/>
        <v>2.2000000000000002</v>
      </c>
      <c r="BE15" s="368">
        <f t="shared" si="5"/>
        <v>2.1999999999999997</v>
      </c>
      <c r="BF15" s="369">
        <f>BF10+BF13</f>
        <v>2</v>
      </c>
      <c r="BG15" s="614">
        <f>BG10+BG13</f>
        <v>0.2</v>
      </c>
      <c r="BH15" s="614">
        <f t="shared" ref="BH15:CD16" si="26">BH10+BH13</f>
        <v>0.2</v>
      </c>
      <c r="BI15" s="614">
        <f t="shared" si="26"/>
        <v>0.23</v>
      </c>
      <c r="BJ15" s="614">
        <f t="shared" si="26"/>
        <v>0.23</v>
      </c>
      <c r="BK15" s="614">
        <f t="shared" si="26"/>
        <v>0.16</v>
      </c>
      <c r="BL15" s="614">
        <f t="shared" si="26"/>
        <v>0.2</v>
      </c>
      <c r="BM15" s="614">
        <f t="shared" si="26"/>
        <v>0.16</v>
      </c>
      <c r="BN15" s="614">
        <f t="shared" si="26"/>
        <v>0.16</v>
      </c>
      <c r="BO15" s="614">
        <f t="shared" si="26"/>
        <v>0.16</v>
      </c>
      <c r="BP15" s="614">
        <f t="shared" si="26"/>
        <v>0.16</v>
      </c>
      <c r="BQ15" s="614">
        <f t="shared" si="26"/>
        <v>7.0000000000000007E-2</v>
      </c>
      <c r="BR15" s="614">
        <f t="shared" si="26"/>
        <v>7.0000000000000007E-2</v>
      </c>
      <c r="BS15" s="614">
        <f t="shared" si="26"/>
        <v>0.2</v>
      </c>
      <c r="BT15" s="614">
        <f t="shared" si="26"/>
        <v>0.2</v>
      </c>
      <c r="BU15" s="614">
        <f t="shared" si="26"/>
        <v>0.13</v>
      </c>
      <c r="BV15" s="614">
        <f t="shared" si="26"/>
        <v>0.13</v>
      </c>
      <c r="BW15" s="614">
        <f t="shared" si="26"/>
        <v>0.2</v>
      </c>
      <c r="BX15" s="614">
        <f t="shared" si="26"/>
        <v>0.2</v>
      </c>
      <c r="BY15" s="614">
        <f t="shared" si="26"/>
        <v>0.23</v>
      </c>
      <c r="BZ15" s="614">
        <f t="shared" si="26"/>
        <v>0.23</v>
      </c>
      <c r="CA15" s="614">
        <f t="shared" si="26"/>
        <v>0.2</v>
      </c>
      <c r="CB15" s="614">
        <f t="shared" si="26"/>
        <v>0.2</v>
      </c>
      <c r="CC15" s="614">
        <f t="shared" si="26"/>
        <v>0.06</v>
      </c>
      <c r="CD15" s="614">
        <f t="shared" si="26"/>
        <v>0.02</v>
      </c>
      <c r="CE15" s="370">
        <f t="shared" si="6"/>
        <v>2</v>
      </c>
      <c r="CF15" s="370">
        <f t="shared" si="7"/>
        <v>2</v>
      </c>
      <c r="CG15" s="370">
        <f t="shared" si="7"/>
        <v>2</v>
      </c>
      <c r="CH15" s="370">
        <f t="shared" si="8"/>
        <v>2</v>
      </c>
      <c r="CI15" s="370">
        <f t="shared" si="8"/>
        <v>2</v>
      </c>
      <c r="CJ15" s="369">
        <f>CJ10+CJ13</f>
        <v>2</v>
      </c>
      <c r="CK15" s="367">
        <f>CK10+CK13</f>
        <v>0.17</v>
      </c>
      <c r="CL15" s="367">
        <f>CL10+CL13</f>
        <v>0.17</v>
      </c>
      <c r="CM15" s="367">
        <f>CM10+CM13</f>
        <v>0.2</v>
      </c>
      <c r="CN15" s="367">
        <f t="shared" ref="CN15:DC16" si="27">CN10+CN13</f>
        <v>0.2</v>
      </c>
      <c r="CO15" s="367">
        <f t="shared" si="27"/>
        <v>0.12</v>
      </c>
      <c r="CP15" s="367">
        <f t="shared" si="27"/>
        <v>0.14000000000000001</v>
      </c>
      <c r="CQ15" s="367">
        <f t="shared" si="27"/>
        <v>0.15</v>
      </c>
      <c r="CR15" s="367">
        <f t="shared" si="27"/>
        <v>0.15</v>
      </c>
      <c r="CS15" s="367">
        <f t="shared" si="27"/>
        <v>0.17</v>
      </c>
      <c r="CT15" s="367">
        <f t="shared" si="27"/>
        <v>0.2</v>
      </c>
      <c r="CU15" s="371">
        <f t="shared" si="27"/>
        <v>0.15</v>
      </c>
      <c r="CV15" s="371">
        <f t="shared" si="27"/>
        <v>0.17</v>
      </c>
      <c r="CW15" s="371">
        <f t="shared" si="27"/>
        <v>0.23</v>
      </c>
      <c r="CX15" s="371">
        <f>+CX10+CX13</f>
        <v>0.23</v>
      </c>
      <c r="CY15" s="371">
        <f>CY10+CY13</f>
        <v>0.2</v>
      </c>
      <c r="CZ15" s="371">
        <f>CZ10+CZ14</f>
        <v>0.2</v>
      </c>
      <c r="DA15" s="371">
        <f t="shared" ref="DA15:DG15" si="28">DA10+DA13</f>
        <v>0.23</v>
      </c>
      <c r="DB15" s="372">
        <f t="shared" si="28"/>
        <v>0.23</v>
      </c>
      <c r="DC15" s="371">
        <f t="shared" si="28"/>
        <v>0.15</v>
      </c>
      <c r="DD15" s="371">
        <f t="shared" si="28"/>
        <v>0.15</v>
      </c>
      <c r="DE15" s="372">
        <f t="shared" si="28"/>
        <v>0.2</v>
      </c>
      <c r="DF15" s="372">
        <f t="shared" si="28"/>
        <v>0.13</v>
      </c>
      <c r="DG15" s="372">
        <f t="shared" si="28"/>
        <v>0.03</v>
      </c>
      <c r="DH15" s="372">
        <f>DH10+DH13</f>
        <v>0.03</v>
      </c>
      <c r="DI15" s="614">
        <f>DG15+DE15+DC15+DA15+CW15+CU15+CS15+CQ15+CO15+CM15+CK15+CY15</f>
        <v>1.9999999999999996</v>
      </c>
      <c r="DJ15" s="615">
        <f t="shared" si="13"/>
        <v>2</v>
      </c>
      <c r="DK15" s="615">
        <f t="shared" si="14"/>
        <v>1.9999999999999998</v>
      </c>
      <c r="DL15" s="616">
        <f t="shared" si="15"/>
        <v>2</v>
      </c>
      <c r="DM15" s="615">
        <f t="shared" si="15"/>
        <v>1.9999999999999998</v>
      </c>
      <c r="DN15" s="450">
        <f t="shared" ref="DN15:DS15" si="29">DN10+DN13</f>
        <v>1</v>
      </c>
      <c r="DO15" s="372">
        <f t="shared" si="29"/>
        <v>0.31</v>
      </c>
      <c r="DP15" s="372">
        <f t="shared" si="29"/>
        <v>0.31</v>
      </c>
      <c r="DQ15" s="371">
        <f t="shared" si="29"/>
        <v>0.27</v>
      </c>
      <c r="DR15" s="371">
        <f t="shared" si="29"/>
        <v>0.19</v>
      </c>
      <c r="DS15" s="371">
        <f t="shared" si="29"/>
        <v>0.12</v>
      </c>
      <c r="DT15" s="371">
        <f t="shared" ref="DT15:DY15" si="30">DT10+DT13</f>
        <v>0.2</v>
      </c>
      <c r="DU15" s="372">
        <f t="shared" si="30"/>
        <v>0.19</v>
      </c>
      <c r="DV15" s="372">
        <f>DV10+DV13</f>
        <v>0.25</v>
      </c>
      <c r="DW15" s="372">
        <f t="shared" si="30"/>
        <v>0.11</v>
      </c>
      <c r="DX15" s="372">
        <v>0.05</v>
      </c>
      <c r="DY15" s="372">
        <f t="shared" si="30"/>
        <v>0</v>
      </c>
      <c r="DZ15" s="372"/>
      <c r="EA15" s="365"/>
      <c r="EB15" s="365"/>
      <c r="EC15" s="365"/>
      <c r="ED15" s="365"/>
      <c r="EE15" s="365"/>
      <c r="EF15" s="365"/>
      <c r="EG15" s="365"/>
      <c r="EH15" s="365"/>
      <c r="EI15" s="365"/>
      <c r="EJ15" s="365"/>
      <c r="EK15" s="365"/>
      <c r="EL15" s="365"/>
      <c r="EM15" s="615">
        <f>EK15+EI15+EG15+EE15+EA15+DY15+DW15+DU15+DS15+DQ15+DO15+EC15</f>
        <v>1</v>
      </c>
      <c r="EN15" s="614">
        <f t="shared" si="20"/>
        <v>0.89000000000000012</v>
      </c>
      <c r="EO15" s="614">
        <f t="shared" si="20"/>
        <v>0.95</v>
      </c>
      <c r="EP15" s="613">
        <f t="shared" si="21"/>
        <v>1.0000000000000002</v>
      </c>
      <c r="EQ15" s="614">
        <f>DP15+DR15+DT15+DV15+DX15+DZ15+EB15+ED15+EF15+EH15+EJ15+EL15</f>
        <v>1</v>
      </c>
      <c r="ER15" s="197">
        <f t="shared" ref="ER15:ER36" si="31">IFERROR(DX15/DW15,0)</f>
        <v>0.45454545454545459</v>
      </c>
      <c r="ES15" s="197">
        <f t="shared" si="17"/>
        <v>1.0674157303370784</v>
      </c>
      <c r="ET15" s="197">
        <f t="shared" si="23"/>
        <v>0.99999999999999978</v>
      </c>
      <c r="EU15" s="197">
        <f t="shared" si="18"/>
        <v>1.0060667340748228</v>
      </c>
      <c r="EV15" s="197">
        <f t="shared" si="19"/>
        <v>1.0000000000000002</v>
      </c>
      <c r="EW15" s="906"/>
      <c r="EX15" s="889"/>
      <c r="EY15" s="889"/>
      <c r="EZ15" s="889"/>
      <c r="FA15" s="922"/>
      <c r="FB15" s="909"/>
    </row>
    <row r="16" spans="1:159" s="55" customFormat="1" ht="39.950000000000003" customHeight="1" thickBot="1" x14ac:dyDescent="0.3">
      <c r="A16" s="894"/>
      <c r="B16" s="898"/>
      <c r="C16" s="901"/>
      <c r="D16" s="902"/>
      <c r="E16" s="905"/>
      <c r="F16" s="177" t="s">
        <v>45</v>
      </c>
      <c r="G16" s="373">
        <f>G11+G14</f>
        <v>2331439304</v>
      </c>
      <c r="H16" s="374">
        <f t="shared" ref="H16:BS16" si="32">H11+H14</f>
        <v>199025000</v>
      </c>
      <c r="I16" s="374">
        <f t="shared" si="32"/>
        <v>0</v>
      </c>
      <c r="J16" s="374">
        <f t="shared" si="32"/>
        <v>0</v>
      </c>
      <c r="K16" s="374">
        <f t="shared" si="32"/>
        <v>0</v>
      </c>
      <c r="L16" s="374">
        <f t="shared" si="32"/>
        <v>0</v>
      </c>
      <c r="M16" s="374">
        <f t="shared" si="32"/>
        <v>158324000</v>
      </c>
      <c r="N16" s="374">
        <f t="shared" si="32"/>
        <v>158324000</v>
      </c>
      <c r="O16" s="374">
        <f t="shared" si="32"/>
        <v>0</v>
      </c>
      <c r="P16" s="374">
        <f t="shared" si="32"/>
        <v>0</v>
      </c>
      <c r="Q16" s="374">
        <f t="shared" si="32"/>
        <v>0</v>
      </c>
      <c r="R16" s="374">
        <f t="shared" si="32"/>
        <v>0</v>
      </c>
      <c r="S16" s="374">
        <f t="shared" si="32"/>
        <v>0</v>
      </c>
      <c r="T16" s="374">
        <f t="shared" si="32"/>
        <v>0</v>
      </c>
      <c r="U16" s="374">
        <f t="shared" si="32"/>
        <v>68958000</v>
      </c>
      <c r="V16" s="374">
        <f t="shared" si="32"/>
        <v>68958000</v>
      </c>
      <c r="W16" s="374">
        <f t="shared" si="32"/>
        <v>227282000</v>
      </c>
      <c r="X16" s="374">
        <f t="shared" si="32"/>
        <v>227282000</v>
      </c>
      <c r="Y16" s="374">
        <f t="shared" si="32"/>
        <v>227282000</v>
      </c>
      <c r="Z16" s="374">
        <f t="shared" si="32"/>
        <v>227282000</v>
      </c>
      <c r="AA16" s="374">
        <f t="shared" si="32"/>
        <v>227282000</v>
      </c>
      <c r="AB16" s="374">
        <f t="shared" si="32"/>
        <v>459101033</v>
      </c>
      <c r="AC16" s="374">
        <f t="shared" si="32"/>
        <v>0</v>
      </c>
      <c r="AD16" s="374">
        <f t="shared" si="32"/>
        <v>0</v>
      </c>
      <c r="AE16" s="374">
        <f t="shared" si="32"/>
        <v>29019433</v>
      </c>
      <c r="AF16" s="374">
        <f t="shared" si="32"/>
        <v>29019433</v>
      </c>
      <c r="AG16" s="374">
        <f t="shared" si="32"/>
        <v>316589400</v>
      </c>
      <c r="AH16" s="374">
        <f t="shared" si="32"/>
        <v>316589400</v>
      </c>
      <c r="AI16" s="374">
        <f t="shared" si="32"/>
        <v>31750200</v>
      </c>
      <c r="AJ16" s="374">
        <f t="shared" si="32"/>
        <v>31750200</v>
      </c>
      <c r="AK16" s="374">
        <f t="shared" si="32"/>
        <v>0</v>
      </c>
      <c r="AL16" s="374">
        <f t="shared" si="32"/>
        <v>0</v>
      </c>
      <c r="AM16" s="374">
        <f t="shared" si="32"/>
        <v>0</v>
      </c>
      <c r="AN16" s="374">
        <f t="shared" si="32"/>
        <v>0</v>
      </c>
      <c r="AO16" s="374">
        <f t="shared" si="32"/>
        <v>0</v>
      </c>
      <c r="AP16" s="374">
        <f t="shared" si="32"/>
        <v>0</v>
      </c>
      <c r="AQ16" s="374">
        <f t="shared" si="32"/>
        <v>0</v>
      </c>
      <c r="AR16" s="374">
        <f t="shared" si="32"/>
        <v>0</v>
      </c>
      <c r="AS16" s="374">
        <f t="shared" si="32"/>
        <v>0</v>
      </c>
      <c r="AT16" s="374">
        <f t="shared" si="32"/>
        <v>9699067</v>
      </c>
      <c r="AU16" s="374">
        <f t="shared" si="32"/>
        <v>0</v>
      </c>
      <c r="AV16" s="374">
        <f t="shared" si="32"/>
        <v>6628600</v>
      </c>
      <c r="AW16" s="374">
        <f t="shared" si="32"/>
        <v>70719734</v>
      </c>
      <c r="AX16" s="374">
        <f t="shared" si="32"/>
        <v>44305067</v>
      </c>
      <c r="AY16" s="374">
        <f t="shared" si="32"/>
        <v>-10087000</v>
      </c>
      <c r="AZ16" s="374">
        <f t="shared" si="32"/>
        <v>0</v>
      </c>
      <c r="BA16" s="374">
        <f t="shared" si="32"/>
        <v>437991767</v>
      </c>
      <c r="BB16" s="374">
        <f t="shared" si="32"/>
        <v>437991767</v>
      </c>
      <c r="BC16" s="374">
        <f t="shared" si="32"/>
        <v>437991767</v>
      </c>
      <c r="BD16" s="374">
        <f t="shared" si="32"/>
        <v>437991767</v>
      </c>
      <c r="BE16" s="374">
        <f t="shared" si="32"/>
        <v>437991767</v>
      </c>
      <c r="BF16" s="374">
        <f t="shared" si="32"/>
        <v>511964634</v>
      </c>
      <c r="BG16" s="374">
        <f t="shared" si="32"/>
        <v>363055367</v>
      </c>
      <c r="BH16" s="374">
        <f t="shared" si="32"/>
        <v>338808000</v>
      </c>
      <c r="BI16" s="374">
        <f t="shared" si="32"/>
        <v>0</v>
      </c>
      <c r="BJ16" s="374">
        <f t="shared" si="32"/>
        <v>17634367</v>
      </c>
      <c r="BK16" s="374">
        <f t="shared" si="32"/>
        <v>0</v>
      </c>
      <c r="BL16" s="374">
        <f t="shared" si="32"/>
        <v>6613000</v>
      </c>
      <c r="BM16" s="374">
        <f t="shared" si="32"/>
        <v>0</v>
      </c>
      <c r="BN16" s="374">
        <f t="shared" si="32"/>
        <v>0</v>
      </c>
      <c r="BO16" s="374">
        <f t="shared" si="32"/>
        <v>0</v>
      </c>
      <c r="BP16" s="374">
        <f t="shared" si="32"/>
        <v>0</v>
      </c>
      <c r="BQ16" s="374">
        <f t="shared" si="32"/>
        <v>121410000</v>
      </c>
      <c r="BR16" s="374">
        <f t="shared" si="32"/>
        <v>0</v>
      </c>
      <c r="BS16" s="374">
        <f t="shared" si="32"/>
        <v>0</v>
      </c>
      <c r="BT16" s="374">
        <f t="shared" si="26"/>
        <v>0</v>
      </c>
      <c r="BU16" s="374">
        <f t="shared" si="26"/>
        <v>0</v>
      </c>
      <c r="BV16" s="374">
        <f t="shared" si="26"/>
        <v>11490000</v>
      </c>
      <c r="BW16" s="374">
        <f t="shared" si="26"/>
        <v>25055267</v>
      </c>
      <c r="BX16" s="374">
        <f t="shared" si="26"/>
        <v>137419267</v>
      </c>
      <c r="BY16" s="374">
        <f t="shared" si="26"/>
        <v>0</v>
      </c>
      <c r="BZ16" s="374">
        <f t="shared" si="26"/>
        <v>0</v>
      </c>
      <c r="CA16" s="374">
        <f t="shared" si="26"/>
        <v>2444000</v>
      </c>
      <c r="CB16" s="374">
        <f t="shared" si="26"/>
        <v>0</v>
      </c>
      <c r="CC16" s="374">
        <f t="shared" si="26"/>
        <v>0</v>
      </c>
      <c r="CD16" s="374">
        <f t="shared" si="26"/>
        <v>0</v>
      </c>
      <c r="CE16" s="374">
        <f t="shared" ref="CE16:CM16" si="33">CE11+CE14</f>
        <v>511964634</v>
      </c>
      <c r="CF16" s="374">
        <f t="shared" si="33"/>
        <v>511964634</v>
      </c>
      <c r="CG16" s="374">
        <f t="shared" si="33"/>
        <v>511964634</v>
      </c>
      <c r="CH16" s="374">
        <f t="shared" si="33"/>
        <v>511964634</v>
      </c>
      <c r="CI16" s="374">
        <f t="shared" si="33"/>
        <v>511964634</v>
      </c>
      <c r="CJ16" s="374">
        <f t="shared" si="33"/>
        <v>503315901</v>
      </c>
      <c r="CK16" s="374">
        <f t="shared" si="33"/>
        <v>463247234</v>
      </c>
      <c r="CL16" s="374">
        <f t="shared" si="33"/>
        <v>463247234</v>
      </c>
      <c r="CM16" s="374">
        <f t="shared" si="33"/>
        <v>4496667</v>
      </c>
      <c r="CN16" s="374">
        <f t="shared" si="27"/>
        <v>4496667</v>
      </c>
      <c r="CO16" s="374">
        <f t="shared" si="27"/>
        <v>0</v>
      </c>
      <c r="CP16" s="374">
        <f t="shared" si="27"/>
        <v>0</v>
      </c>
      <c r="CQ16" s="374">
        <f t="shared" si="27"/>
        <v>25644000</v>
      </c>
      <c r="CR16" s="374">
        <f t="shared" si="27"/>
        <v>0</v>
      </c>
      <c r="CS16" s="374">
        <f t="shared" si="27"/>
        <v>0</v>
      </c>
      <c r="CT16" s="374">
        <f t="shared" si="27"/>
        <v>0</v>
      </c>
      <c r="CU16" s="375">
        <f t="shared" si="27"/>
        <v>0</v>
      </c>
      <c r="CV16" s="375">
        <f t="shared" si="27"/>
        <v>25644000</v>
      </c>
      <c r="CW16" s="375">
        <f t="shared" si="27"/>
        <v>0</v>
      </c>
      <c r="CX16" s="375">
        <f t="shared" si="27"/>
        <v>0</v>
      </c>
      <c r="CY16" s="375">
        <f t="shared" si="27"/>
        <v>0</v>
      </c>
      <c r="CZ16" s="375">
        <f t="shared" si="27"/>
        <v>0</v>
      </c>
      <c r="DA16" s="375">
        <f t="shared" si="27"/>
        <v>0</v>
      </c>
      <c r="DB16" s="374">
        <f t="shared" si="27"/>
        <v>0</v>
      </c>
      <c r="DC16" s="375">
        <f t="shared" si="27"/>
        <v>0</v>
      </c>
      <c r="DD16" s="375">
        <f>DD11+DD14</f>
        <v>0</v>
      </c>
      <c r="DE16" s="400">
        <f t="shared" ref="DE16:DN16" si="34">DE11+DE14</f>
        <v>9928000</v>
      </c>
      <c r="DF16" s="400">
        <f t="shared" si="34"/>
        <v>0</v>
      </c>
      <c r="DG16" s="400">
        <f t="shared" si="34"/>
        <v>20395001</v>
      </c>
      <c r="DH16" s="400">
        <f t="shared" si="34"/>
        <v>30323001</v>
      </c>
      <c r="DI16" s="374">
        <f t="shared" si="34"/>
        <v>523710902</v>
      </c>
      <c r="DJ16" s="466">
        <f t="shared" si="13"/>
        <v>523710902</v>
      </c>
      <c r="DK16" s="466">
        <f t="shared" si="14"/>
        <v>523710902</v>
      </c>
      <c r="DL16" s="400">
        <f t="shared" si="34"/>
        <v>523710902</v>
      </c>
      <c r="DM16" s="400">
        <f t="shared" si="34"/>
        <v>523710902</v>
      </c>
      <c r="DN16" s="400">
        <f t="shared" si="34"/>
        <v>630490001</v>
      </c>
      <c r="DO16" s="400">
        <f t="shared" ref="DO16:DP16" si="35">DO11+DO14</f>
        <v>148393000</v>
      </c>
      <c r="DP16" s="400">
        <f t="shared" si="35"/>
        <v>148393000</v>
      </c>
      <c r="DQ16" s="375">
        <f t="shared" ref="DQ16:DY16" si="36">DQ11+DQ14</f>
        <v>87256001</v>
      </c>
      <c r="DR16" s="375">
        <f t="shared" si="36"/>
        <v>87256001</v>
      </c>
      <c r="DS16" s="375">
        <f t="shared" si="36"/>
        <v>37869000</v>
      </c>
      <c r="DT16" s="375">
        <f t="shared" si="36"/>
        <v>2539000</v>
      </c>
      <c r="DU16" s="400">
        <f t="shared" si="36"/>
        <v>0</v>
      </c>
      <c r="DV16" s="400">
        <f>DV11+DV14</f>
        <v>29736000</v>
      </c>
      <c r="DW16" s="400">
        <f t="shared" si="36"/>
        <v>82510000</v>
      </c>
      <c r="DX16" s="400">
        <f t="shared" si="36"/>
        <v>188426000</v>
      </c>
      <c r="DY16" s="400">
        <f t="shared" si="36"/>
        <v>274462000</v>
      </c>
      <c r="DZ16" s="400"/>
      <c r="EA16" s="376"/>
      <c r="EB16" s="376"/>
      <c r="EC16" s="376"/>
      <c r="ED16" s="376"/>
      <c r="EE16" s="376"/>
      <c r="EF16" s="376"/>
      <c r="EG16" s="376"/>
      <c r="EH16" s="376"/>
      <c r="EI16" s="376"/>
      <c r="EJ16" s="376"/>
      <c r="EK16" s="376"/>
      <c r="EL16" s="376"/>
      <c r="EM16" s="400">
        <f t="shared" ref="EM16" si="37">EM11+EM14</f>
        <v>630490001</v>
      </c>
      <c r="EN16" s="565">
        <f t="shared" si="20"/>
        <v>273518001</v>
      </c>
      <c r="EO16" s="565">
        <f t="shared" si="20"/>
        <v>267924001</v>
      </c>
      <c r="EP16" s="375">
        <f>EP11+EP14</f>
        <v>630490001</v>
      </c>
      <c r="EQ16" s="375">
        <f>EQ11+EQ14</f>
        <v>456350001</v>
      </c>
      <c r="ER16" s="198">
        <f>IFERROR(DX16/DW16,0)</f>
        <v>2.2836747060962308</v>
      </c>
      <c r="ES16" s="198">
        <f>EO16/EN16</f>
        <v>0.97954796401133393</v>
      </c>
      <c r="ET16" s="198">
        <f>EQ16/EP16</f>
        <v>0.72380212259702437</v>
      </c>
      <c r="EU16" s="198">
        <f>(AA16+BE16+CI16+DM16+EO16)/(Z16+BD16+CH16+DL16+EN16)</f>
        <v>0.9971668307757402</v>
      </c>
      <c r="EV16" s="226">
        <f>(AA16+BE16+CI16+DM16+EQ16)/G16</f>
        <v>0.92530794187897936</v>
      </c>
      <c r="EW16" s="907"/>
      <c r="EX16" s="889"/>
      <c r="EY16" s="889"/>
      <c r="EZ16" s="889"/>
      <c r="FA16" s="923"/>
      <c r="FB16" s="909"/>
      <c r="FC16" s="571"/>
    </row>
    <row r="17" spans="1:164" s="402" customFormat="1" ht="39.950000000000003" customHeight="1" x14ac:dyDescent="0.25">
      <c r="A17" s="894"/>
      <c r="B17" s="930">
        <v>2</v>
      </c>
      <c r="C17" s="931" t="s">
        <v>293</v>
      </c>
      <c r="D17" s="914" t="s">
        <v>280</v>
      </c>
      <c r="E17" s="893">
        <v>531</v>
      </c>
      <c r="F17" s="178" t="s">
        <v>41</v>
      </c>
      <c r="G17" s="538">
        <f>AA17+BE17+CI17+DM17+EP17</f>
        <v>600000</v>
      </c>
      <c r="H17" s="113">
        <v>60856</v>
      </c>
      <c r="I17" s="113"/>
      <c r="J17" s="113"/>
      <c r="K17" s="113">
        <v>1029</v>
      </c>
      <c r="L17" s="113">
        <v>1029</v>
      </c>
      <c r="M17" s="113">
        <v>8565</v>
      </c>
      <c r="N17" s="113">
        <v>8565</v>
      </c>
      <c r="O17" s="377">
        <v>11336</v>
      </c>
      <c r="P17" s="378">
        <v>11336</v>
      </c>
      <c r="Q17" s="617">
        <v>12981</v>
      </c>
      <c r="R17" s="617">
        <v>12981</v>
      </c>
      <c r="S17" s="617">
        <v>9245</v>
      </c>
      <c r="T17" s="617">
        <v>9245</v>
      </c>
      <c r="U17" s="617">
        <v>10850</v>
      </c>
      <c r="V17" s="617">
        <v>10850</v>
      </c>
      <c r="W17" s="617">
        <f t="shared" si="0"/>
        <v>54006</v>
      </c>
      <c r="X17" s="617">
        <f t="shared" si="1"/>
        <v>54006</v>
      </c>
      <c r="Y17" s="617">
        <f t="shared" si="1"/>
        <v>54006</v>
      </c>
      <c r="Z17" s="617">
        <f t="shared" si="11"/>
        <v>54006</v>
      </c>
      <c r="AA17" s="617">
        <f t="shared" si="11"/>
        <v>54006</v>
      </c>
      <c r="AB17" s="113">
        <v>146494</v>
      </c>
      <c r="AC17" s="113">
        <v>8000</v>
      </c>
      <c r="AD17" s="113">
        <v>8313</v>
      </c>
      <c r="AE17" s="113">
        <v>10500</v>
      </c>
      <c r="AF17" s="113">
        <v>12086</v>
      </c>
      <c r="AG17" s="113">
        <v>10500</v>
      </c>
      <c r="AH17" s="113">
        <v>10262</v>
      </c>
      <c r="AI17" s="113">
        <v>10500</v>
      </c>
      <c r="AJ17" s="113">
        <v>10889</v>
      </c>
      <c r="AK17" s="113">
        <v>10500</v>
      </c>
      <c r="AL17" s="113">
        <v>11296</v>
      </c>
      <c r="AM17" s="113">
        <v>10500</v>
      </c>
      <c r="AN17" s="618">
        <v>11165</v>
      </c>
      <c r="AO17" s="113">
        <v>10500</v>
      </c>
      <c r="AP17" s="618">
        <v>12138</v>
      </c>
      <c r="AQ17" s="113">
        <v>11400</v>
      </c>
      <c r="AR17" s="618">
        <v>9110</v>
      </c>
      <c r="AS17" s="113">
        <v>10100</v>
      </c>
      <c r="AT17" s="618">
        <v>12271</v>
      </c>
      <c r="AU17" s="113">
        <v>10100</v>
      </c>
      <c r="AV17" s="618">
        <v>11878</v>
      </c>
      <c r="AW17" s="113">
        <v>10100</v>
      </c>
      <c r="AX17" s="618">
        <v>11978</v>
      </c>
      <c r="AY17" s="113">
        <v>10100</v>
      </c>
      <c r="AZ17" s="618">
        <v>9057</v>
      </c>
      <c r="BA17" s="618">
        <f t="shared" ref="BA17:BA22" si="38">AY17+AW17+AU17+AS17+AO17+AM17+AK17+AI17+AG17+AE17+AQ17+AC17</f>
        <v>122800</v>
      </c>
      <c r="BB17" s="618">
        <f t="shared" si="12"/>
        <v>122800</v>
      </c>
      <c r="BC17" s="618">
        <f t="shared" si="3"/>
        <v>130443</v>
      </c>
      <c r="BD17" s="618">
        <f t="shared" ref="BD17:BD22" si="39">AY17+AW17+AU17+AS17+AO17+AM17+AK17+AI17+AG17+AE17+AQ17+AC17</f>
        <v>122800</v>
      </c>
      <c r="BE17" s="618">
        <f t="shared" si="5"/>
        <v>130443</v>
      </c>
      <c r="BF17" s="619">
        <v>154900</v>
      </c>
      <c r="BG17" s="113">
        <v>10900</v>
      </c>
      <c r="BH17" s="113">
        <v>10904</v>
      </c>
      <c r="BI17" s="113">
        <v>12900</v>
      </c>
      <c r="BJ17" s="113">
        <v>9530</v>
      </c>
      <c r="BK17" s="113">
        <v>12900</v>
      </c>
      <c r="BL17" s="113">
        <v>16236</v>
      </c>
      <c r="BM17" s="113">
        <v>12900</v>
      </c>
      <c r="BN17" s="113">
        <v>13196</v>
      </c>
      <c r="BO17" s="113">
        <v>13200</v>
      </c>
      <c r="BP17" s="113">
        <v>14402</v>
      </c>
      <c r="BQ17" s="113">
        <v>13200</v>
      </c>
      <c r="BR17" s="113">
        <v>13812</v>
      </c>
      <c r="BS17" s="113">
        <v>13300</v>
      </c>
      <c r="BT17" s="113">
        <v>15835</v>
      </c>
      <c r="BU17" s="113">
        <v>13100</v>
      </c>
      <c r="BV17" s="618">
        <v>16199</v>
      </c>
      <c r="BW17" s="113">
        <v>13100</v>
      </c>
      <c r="BX17" s="113">
        <v>14650</v>
      </c>
      <c r="BY17" s="113">
        <v>13200</v>
      </c>
      <c r="BZ17" s="113">
        <v>15546</v>
      </c>
      <c r="CA17" s="113">
        <v>13300</v>
      </c>
      <c r="CB17" s="113">
        <v>13766</v>
      </c>
      <c r="CC17" s="113">
        <v>24240</v>
      </c>
      <c r="CD17" s="113">
        <v>12164</v>
      </c>
      <c r="CE17" s="379">
        <f t="shared" ref="CE17:CE22" si="40">+BG17+BI17+BK17+BM17+BO17+BQ17+BS17+BU17+BW17+BY17+CA17+CC17</f>
        <v>166240</v>
      </c>
      <c r="CF17" s="380">
        <f t="shared" si="7"/>
        <v>166240</v>
      </c>
      <c r="CG17" s="380">
        <f t="shared" si="7"/>
        <v>166240</v>
      </c>
      <c r="CH17" s="380">
        <f t="shared" ref="CH17:CI22" si="41">BG17+BI17+BK17+BM17+BO17+BQ17+BS17+BU17+BW17+BY17+CA17+CC17</f>
        <v>166240</v>
      </c>
      <c r="CI17" s="380">
        <f t="shared" si="41"/>
        <v>166240</v>
      </c>
      <c r="CJ17" s="619">
        <v>170357</v>
      </c>
      <c r="CK17" s="113">
        <v>11072</v>
      </c>
      <c r="CL17" s="113">
        <v>11073</v>
      </c>
      <c r="CM17" s="113">
        <v>9677</v>
      </c>
      <c r="CN17" s="113">
        <v>14356</v>
      </c>
      <c r="CO17" s="113">
        <v>16485</v>
      </c>
      <c r="CP17" s="113">
        <v>16558</v>
      </c>
      <c r="CQ17" s="113">
        <v>13399</v>
      </c>
      <c r="CR17" s="113">
        <v>12636</v>
      </c>
      <c r="CS17" s="113">
        <v>14624</v>
      </c>
      <c r="CT17" s="620">
        <v>15299</v>
      </c>
      <c r="CU17" s="113">
        <v>14024</v>
      </c>
      <c r="CV17" s="113">
        <v>14082</v>
      </c>
      <c r="CW17" s="113">
        <v>16079</v>
      </c>
      <c r="CX17" s="113">
        <v>15112</v>
      </c>
      <c r="CY17" s="113">
        <v>16448</v>
      </c>
      <c r="CZ17" s="113">
        <v>15264</v>
      </c>
      <c r="DA17" s="113">
        <v>14875</v>
      </c>
      <c r="DB17" s="620">
        <v>14973</v>
      </c>
      <c r="DC17" s="113">
        <v>15785</v>
      </c>
      <c r="DD17" s="113">
        <v>16149</v>
      </c>
      <c r="DE17" s="620">
        <v>13978</v>
      </c>
      <c r="DF17" s="620">
        <v>14594</v>
      </c>
      <c r="DG17" s="620">
        <f>174063-156446</f>
        <v>17617</v>
      </c>
      <c r="DH17" s="620">
        <v>13967</v>
      </c>
      <c r="DI17" s="113">
        <f>DG17+DE17+DC17+DA17+CW17+CU17+CS17+CQ17+CO17+CM17+CK17+CY17</f>
        <v>174063</v>
      </c>
      <c r="DJ17" s="621">
        <f t="shared" si="13"/>
        <v>174063</v>
      </c>
      <c r="DK17" s="621">
        <f>CL17+CN17+CP17+CR17+CT17+CV17+CX17+CZ17+DB17+DD17+DF17+DH17</f>
        <v>174063</v>
      </c>
      <c r="DL17" s="620">
        <f>CK17+CM17+CO17+CQ17+CS17+CU17+CW17+CY17+DA17+DC17+DE17+DG17</f>
        <v>174063</v>
      </c>
      <c r="DM17" s="620">
        <f>CL17+CN17+CP17+CR17+CT17+CV17+CX17+CZ17+DB17+DD17+DF17+DH17</f>
        <v>174063</v>
      </c>
      <c r="DN17" s="620">
        <v>75248</v>
      </c>
      <c r="DO17" s="620">
        <v>14416</v>
      </c>
      <c r="DP17" s="620">
        <v>14416</v>
      </c>
      <c r="DQ17" s="113">
        <v>14000</v>
      </c>
      <c r="DR17" s="113">
        <v>14968</v>
      </c>
      <c r="DS17" s="113">
        <v>16000</v>
      </c>
      <c r="DT17" s="113">
        <v>12776</v>
      </c>
      <c r="DU17" s="620">
        <v>15500</v>
      </c>
      <c r="DV17" s="620">
        <v>15777</v>
      </c>
      <c r="DW17" s="113">
        <v>15332</v>
      </c>
      <c r="DX17" s="113">
        <v>13613</v>
      </c>
      <c r="DY17" s="113">
        <v>0</v>
      </c>
      <c r="DZ17" s="113"/>
      <c r="EA17" s="113"/>
      <c r="EB17" s="113"/>
      <c r="EC17" s="113"/>
      <c r="ED17" s="113"/>
      <c r="EE17" s="113"/>
      <c r="EF17" s="113"/>
      <c r="EG17" s="113"/>
      <c r="EH17" s="113"/>
      <c r="EI17" s="113"/>
      <c r="EJ17" s="113"/>
      <c r="EK17" s="113"/>
      <c r="EL17" s="113"/>
      <c r="EM17" s="620">
        <f>EK17+EI17+EG17+EE17+EA17+DY17+DW17+DU17+DS17+DQ17+DO17+EC17</f>
        <v>75248</v>
      </c>
      <c r="EN17" s="618">
        <f t="shared" si="20"/>
        <v>59916</v>
      </c>
      <c r="EO17" s="618">
        <f t="shared" si="20"/>
        <v>57937</v>
      </c>
      <c r="EP17" s="113">
        <f>DO17+DQ17+DS17+DU17+DW17+DY17+EA17+EC17+EE17+EG17+EI17+EK17</f>
        <v>75248</v>
      </c>
      <c r="EQ17" s="113">
        <f>DP17+DR17+DT17+DV17+DX17+DZ17+EB17+ED17+EF17+EH17+EJ17+EL17</f>
        <v>71550</v>
      </c>
      <c r="ER17" s="225">
        <f t="shared" si="31"/>
        <v>0.88788155491781895</v>
      </c>
      <c r="ES17" s="225">
        <f t="shared" si="17"/>
        <v>0.96697042526203347</v>
      </c>
      <c r="ET17" s="225">
        <f>EQ17/EP17</f>
        <v>0.95085583669997875</v>
      </c>
      <c r="EU17" s="225">
        <f t="shared" si="18"/>
        <v>1.0098158658636973</v>
      </c>
      <c r="EV17" s="225">
        <f t="shared" si="19"/>
        <v>0.9938366666666667</v>
      </c>
      <c r="EW17" s="906" t="s">
        <v>620</v>
      </c>
      <c r="EX17" s="889" t="s">
        <v>621</v>
      </c>
      <c r="EY17" s="889" t="s">
        <v>622</v>
      </c>
      <c r="EZ17" s="889" t="s">
        <v>566</v>
      </c>
      <c r="FA17" s="890" t="s">
        <v>567</v>
      </c>
      <c r="FB17" s="909"/>
    </row>
    <row r="18" spans="1:164" s="60" customFormat="1" ht="39.950000000000003" customHeight="1" x14ac:dyDescent="0.25">
      <c r="A18" s="894"/>
      <c r="B18" s="897"/>
      <c r="C18" s="900"/>
      <c r="D18" s="902"/>
      <c r="E18" s="894"/>
      <c r="F18" s="174" t="s">
        <v>3</v>
      </c>
      <c r="G18" s="347">
        <f>AA18+BE18+CI18+DM18+EP18</f>
        <v>6765074024</v>
      </c>
      <c r="H18" s="351">
        <v>892352000</v>
      </c>
      <c r="I18" s="351"/>
      <c r="J18" s="351"/>
      <c r="K18" s="342">
        <v>106770000</v>
      </c>
      <c r="L18" s="342">
        <v>106770000</v>
      </c>
      <c r="M18" s="348">
        <v>416765949</v>
      </c>
      <c r="N18" s="348">
        <v>416765949</v>
      </c>
      <c r="O18" s="348">
        <v>39171000</v>
      </c>
      <c r="P18" s="348">
        <v>39171000</v>
      </c>
      <c r="Q18" s="348">
        <v>0</v>
      </c>
      <c r="R18" s="348">
        <v>0</v>
      </c>
      <c r="S18" s="348">
        <v>20627901</v>
      </c>
      <c r="T18" s="348">
        <v>20627901</v>
      </c>
      <c r="U18" s="348">
        <v>251264083</v>
      </c>
      <c r="V18" s="348">
        <v>251264083</v>
      </c>
      <c r="W18" s="347">
        <f t="shared" si="0"/>
        <v>834598933</v>
      </c>
      <c r="X18" s="350">
        <f t="shared" si="1"/>
        <v>834598933</v>
      </c>
      <c r="Y18" s="347">
        <f t="shared" si="1"/>
        <v>834598933</v>
      </c>
      <c r="Z18" s="350">
        <f t="shared" si="11"/>
        <v>834598933</v>
      </c>
      <c r="AA18" s="347">
        <f t="shared" si="11"/>
        <v>834598933</v>
      </c>
      <c r="AB18" s="381">
        <v>1175796000</v>
      </c>
      <c r="AC18" s="381"/>
      <c r="AD18" s="351"/>
      <c r="AE18" s="351">
        <v>320884000</v>
      </c>
      <c r="AF18" s="351">
        <v>318565447</v>
      </c>
      <c r="AG18" s="351">
        <v>387439000</v>
      </c>
      <c r="AH18" s="351">
        <v>387439000</v>
      </c>
      <c r="AI18" s="351">
        <v>121336000</v>
      </c>
      <c r="AJ18" s="351">
        <v>656831</v>
      </c>
      <c r="AK18" s="351">
        <v>26000000</v>
      </c>
      <c r="AL18" s="351">
        <v>677082</v>
      </c>
      <c r="AM18" s="351">
        <v>0</v>
      </c>
      <c r="AN18" s="351">
        <v>12223969</v>
      </c>
      <c r="AO18" s="351">
        <v>0</v>
      </c>
      <c r="AP18" s="351">
        <v>0</v>
      </c>
      <c r="AQ18" s="351">
        <v>60000000</v>
      </c>
      <c r="AR18" s="351">
        <v>0</v>
      </c>
      <c r="AS18" s="351">
        <v>129383000</v>
      </c>
      <c r="AT18" s="351">
        <v>104385801</v>
      </c>
      <c r="AU18" s="351">
        <v>0</v>
      </c>
      <c r="AV18" s="351">
        <v>93959378</v>
      </c>
      <c r="AW18" s="351">
        <f>11671400+32864791</f>
        <v>44536191</v>
      </c>
      <c r="AX18" s="351">
        <v>83881166</v>
      </c>
      <c r="AY18" s="351">
        <v>-10053491</v>
      </c>
      <c r="AZ18" s="351">
        <v>56315346</v>
      </c>
      <c r="BA18" s="352">
        <f t="shared" si="38"/>
        <v>1079524700</v>
      </c>
      <c r="BB18" s="352">
        <f t="shared" si="12"/>
        <v>1079524700</v>
      </c>
      <c r="BC18" s="352">
        <f t="shared" si="3"/>
        <v>1058104020</v>
      </c>
      <c r="BD18" s="352">
        <f t="shared" si="39"/>
        <v>1079524700</v>
      </c>
      <c r="BE18" s="352">
        <f t="shared" si="5"/>
        <v>1058104020</v>
      </c>
      <c r="BF18" s="351">
        <v>1549614668</v>
      </c>
      <c r="BG18" s="350">
        <v>1067921000</v>
      </c>
      <c r="BH18" s="350">
        <v>1038668000</v>
      </c>
      <c r="BI18" s="350">
        <v>0</v>
      </c>
      <c r="BJ18" s="350">
        <v>0</v>
      </c>
      <c r="BK18" s="350">
        <v>0</v>
      </c>
      <c r="BL18" s="350">
        <v>0</v>
      </c>
      <c r="BM18" s="350"/>
      <c r="BN18" s="350">
        <v>0</v>
      </c>
      <c r="BO18" s="350"/>
      <c r="BP18" s="350">
        <v>0</v>
      </c>
      <c r="BQ18" s="350">
        <v>402193668</v>
      </c>
      <c r="BR18" s="350">
        <v>50000000</v>
      </c>
      <c r="BS18" s="350">
        <v>18862000</v>
      </c>
      <c r="BT18" s="350">
        <v>-39000000</v>
      </c>
      <c r="BU18" s="350"/>
      <c r="BV18" s="350">
        <v>0</v>
      </c>
      <c r="BW18" s="350"/>
      <c r="BX18" s="350">
        <v>387489634</v>
      </c>
      <c r="BY18" s="350">
        <v>20367667</v>
      </c>
      <c r="BZ18" s="350">
        <v>20367667</v>
      </c>
      <c r="CA18" s="350">
        <v>40270333</v>
      </c>
      <c r="CB18" s="350">
        <v>-11217267</v>
      </c>
      <c r="CC18" s="350">
        <v>-17418474</v>
      </c>
      <c r="CD18" s="350">
        <v>83949133</v>
      </c>
      <c r="CE18" s="353">
        <f t="shared" si="40"/>
        <v>1532196194</v>
      </c>
      <c r="CF18" s="353">
        <f t="shared" si="7"/>
        <v>1532196194</v>
      </c>
      <c r="CG18" s="353">
        <f t="shared" si="7"/>
        <v>1530257167</v>
      </c>
      <c r="CH18" s="353">
        <f t="shared" si="41"/>
        <v>1532196194</v>
      </c>
      <c r="CI18" s="353">
        <f t="shared" si="41"/>
        <v>1530257167</v>
      </c>
      <c r="CJ18" s="354">
        <v>1642045000</v>
      </c>
      <c r="CK18" s="224">
        <v>593836400</v>
      </c>
      <c r="CL18" s="224">
        <v>593836400</v>
      </c>
      <c r="CM18" s="224">
        <v>803026000</v>
      </c>
      <c r="CN18" s="224">
        <v>471637000</v>
      </c>
      <c r="CO18" s="224">
        <v>0</v>
      </c>
      <c r="CP18" s="224">
        <v>55870000</v>
      </c>
      <c r="CQ18" s="224">
        <v>0</v>
      </c>
      <c r="CR18" s="224">
        <v>0</v>
      </c>
      <c r="CS18" s="224">
        <v>0</v>
      </c>
      <c r="CT18" s="355">
        <v>59367000</v>
      </c>
      <c r="CU18" s="356">
        <v>245128000</v>
      </c>
      <c r="CV18" s="356">
        <v>21070000</v>
      </c>
      <c r="CW18" s="356">
        <v>0</v>
      </c>
      <c r="CX18" s="356">
        <v>15050000</v>
      </c>
      <c r="CY18" s="356">
        <v>0</v>
      </c>
      <c r="CZ18" s="356">
        <v>27338004</v>
      </c>
      <c r="DA18" s="356">
        <v>0</v>
      </c>
      <c r="DB18" s="357">
        <f>1294168404-1244168404</f>
        <v>50000000</v>
      </c>
      <c r="DC18" s="356">
        <v>0</v>
      </c>
      <c r="DD18" s="356">
        <v>12040000</v>
      </c>
      <c r="DE18" s="357">
        <v>-212492429</v>
      </c>
      <c r="DF18" s="357">
        <v>26331100</v>
      </c>
      <c r="DG18" s="357">
        <v>33752933</v>
      </c>
      <c r="DH18" s="357">
        <v>130711400</v>
      </c>
      <c r="DI18" s="351">
        <f>DG18+DE18+DC18+DA18+CY18+CW18+CU18+CS18+CQ18+CO18+CM18+CK18</f>
        <v>1463250904</v>
      </c>
      <c r="DJ18" s="597">
        <f t="shared" si="13"/>
        <v>1463250904</v>
      </c>
      <c r="DK18" s="597">
        <f t="shared" si="14"/>
        <v>1463250904</v>
      </c>
      <c r="DL18" s="355">
        <f t="shared" ref="DL18:DM22" si="42">CK18+CM18+CO18+CQ18+CS18+CU18+CW18+CY18+DA18+DC18+DE18+DG18</f>
        <v>1463250904</v>
      </c>
      <c r="DM18" s="355">
        <f t="shared" si="42"/>
        <v>1463250904</v>
      </c>
      <c r="DN18" s="355">
        <v>1878863000</v>
      </c>
      <c r="DO18" s="357">
        <v>357516955</v>
      </c>
      <c r="DP18" s="357">
        <v>357516955</v>
      </c>
      <c r="DQ18" s="356">
        <f>122668000+16590000</f>
        <v>139258000</v>
      </c>
      <c r="DR18" s="356">
        <v>75808000</v>
      </c>
      <c r="DS18" s="356">
        <v>261148000</v>
      </c>
      <c r="DT18" s="356">
        <v>17912000</v>
      </c>
      <c r="DU18" s="357">
        <v>93424000</v>
      </c>
      <c r="DV18" s="357">
        <v>96282000</v>
      </c>
      <c r="DW18" s="224">
        <v>169885000</v>
      </c>
      <c r="DX18" s="224">
        <v>532186541</v>
      </c>
      <c r="DY18" s="224">
        <v>857631045</v>
      </c>
      <c r="DZ18" s="224"/>
      <c r="EA18" s="224"/>
      <c r="EB18" s="224"/>
      <c r="EC18" s="224"/>
      <c r="ED18" s="224"/>
      <c r="EE18" s="224"/>
      <c r="EF18" s="224"/>
      <c r="EG18" s="224"/>
      <c r="EH18" s="224"/>
      <c r="EI18" s="224"/>
      <c r="EJ18" s="224"/>
      <c r="EK18" s="224"/>
      <c r="EL18" s="224"/>
      <c r="EM18" s="355">
        <f>EK18+EI18+EG18+EE18+EC18+EA18+DY18+DW18+DU18+DS18+DQ18+DO18</f>
        <v>1878863000</v>
      </c>
      <c r="EN18" s="395">
        <f t="shared" si="20"/>
        <v>851346955</v>
      </c>
      <c r="EO18" s="395">
        <f t="shared" si="20"/>
        <v>547518955</v>
      </c>
      <c r="EP18" s="395">
        <f t="shared" ref="EP18:EP19" si="43">DO18+DQ18+DS18+DU18+DW18+DY18+EA18+EC18+EE18+EG18+EI18+EK18</f>
        <v>1878863000</v>
      </c>
      <c r="EQ18" s="395">
        <f t="shared" ref="EQ18:EQ22" si="44">DP18+DR18+DT18+DV18+DX18+DZ18+EB18+ED18+EF18+EH18+EJ18+EL18</f>
        <v>1079705496</v>
      </c>
      <c r="ER18" s="196">
        <f t="shared" si="31"/>
        <v>3.1326281955440445</v>
      </c>
      <c r="ES18" s="196">
        <f t="shared" si="17"/>
        <v>0.64312082375392998</v>
      </c>
      <c r="ET18" s="196">
        <f t="shared" si="23"/>
        <v>0.57465898045786201</v>
      </c>
      <c r="EU18" s="196">
        <f t="shared" si="18"/>
        <v>0.94320562715292366</v>
      </c>
      <c r="EV18" s="196">
        <f t="shared" si="19"/>
        <v>0.88187010206172434</v>
      </c>
      <c r="EW18" s="906"/>
      <c r="EX18" s="889"/>
      <c r="EY18" s="889"/>
      <c r="EZ18" s="889"/>
      <c r="FA18" s="891"/>
      <c r="FB18" s="909"/>
      <c r="FC18" s="402"/>
    </row>
    <row r="19" spans="1:164" s="60" customFormat="1" ht="39.950000000000003" customHeight="1" x14ac:dyDescent="0.25">
      <c r="A19" s="894"/>
      <c r="B19" s="897"/>
      <c r="C19" s="900"/>
      <c r="D19" s="902"/>
      <c r="E19" s="894"/>
      <c r="F19" s="175" t="s">
        <v>224</v>
      </c>
      <c r="G19" s="596"/>
      <c r="H19" s="351"/>
      <c r="I19" s="351"/>
      <c r="J19" s="351"/>
      <c r="K19" s="580"/>
      <c r="L19" s="580"/>
      <c r="M19" s="599"/>
      <c r="N19" s="599"/>
      <c r="O19" s="358"/>
      <c r="P19" s="358"/>
      <c r="Q19" s="599"/>
      <c r="R19" s="599"/>
      <c r="S19" s="599"/>
      <c r="T19" s="599"/>
      <c r="U19" s="342">
        <f>467742816+2584</f>
        <v>467745400</v>
      </c>
      <c r="V19" s="342">
        <f>467742816+2584</f>
        <v>467745400</v>
      </c>
      <c r="W19" s="347">
        <f t="shared" si="0"/>
        <v>467745400</v>
      </c>
      <c r="X19" s="350">
        <f t="shared" si="1"/>
        <v>467745400</v>
      </c>
      <c r="Y19" s="347">
        <f t="shared" si="1"/>
        <v>467745400</v>
      </c>
      <c r="Z19" s="350">
        <f t="shared" si="11"/>
        <v>467745400</v>
      </c>
      <c r="AA19" s="347">
        <f t="shared" si="11"/>
        <v>467745400</v>
      </c>
      <c r="AB19" s="381">
        <f>AB18</f>
        <v>1175796000</v>
      </c>
      <c r="AC19" s="381">
        <v>0</v>
      </c>
      <c r="AD19" s="351">
        <v>0</v>
      </c>
      <c r="AE19" s="381">
        <v>0</v>
      </c>
      <c r="AF19" s="351">
        <v>0</v>
      </c>
      <c r="AG19" s="351">
        <v>0</v>
      </c>
      <c r="AH19" s="351">
        <v>0</v>
      </c>
      <c r="AI19" s="351">
        <v>74843285</v>
      </c>
      <c r="AJ19" s="351">
        <v>81859409</v>
      </c>
      <c r="AK19" s="351">
        <v>91288000</v>
      </c>
      <c r="AL19" s="351">
        <v>81652000</v>
      </c>
      <c r="AM19" s="351">
        <v>90222082</v>
      </c>
      <c r="AN19" s="351">
        <v>88509051</v>
      </c>
      <c r="AO19" s="351">
        <v>86594000</v>
      </c>
      <c r="AP19" s="351">
        <v>85001200</v>
      </c>
      <c r="AQ19" s="351">
        <v>88883000</v>
      </c>
      <c r="AR19" s="351">
        <v>84603000</v>
      </c>
      <c r="AS19" s="351">
        <v>84603000</v>
      </c>
      <c r="AT19" s="351">
        <v>86726733</v>
      </c>
      <c r="AU19" s="351">
        <v>104003000</v>
      </c>
      <c r="AV19" s="351">
        <v>86594000</v>
      </c>
      <c r="AW19" s="351">
        <v>99603000</v>
      </c>
      <c r="AX19" s="351">
        <v>92932110</v>
      </c>
      <c r="AY19" s="351">
        <v>119633574</v>
      </c>
      <c r="AZ19" s="351">
        <v>171752155</v>
      </c>
      <c r="BA19" s="352">
        <f t="shared" si="38"/>
        <v>839672941</v>
      </c>
      <c r="BB19" s="352">
        <f t="shared" si="12"/>
        <v>839672941</v>
      </c>
      <c r="BC19" s="352">
        <f t="shared" si="3"/>
        <v>859629658</v>
      </c>
      <c r="BD19" s="352">
        <f t="shared" si="39"/>
        <v>839672941</v>
      </c>
      <c r="BE19" s="352">
        <f t="shared" si="5"/>
        <v>859629658</v>
      </c>
      <c r="BF19" s="359">
        <f>BG19+BI19+BK19+BM19+BO19+BQ19+BS19+BU19+BW19+BY19+CA19+CC19</f>
        <v>1423321000</v>
      </c>
      <c r="BG19" s="350">
        <v>719750</v>
      </c>
      <c r="BH19" s="350">
        <v>0</v>
      </c>
      <c r="BI19" s="350">
        <v>69502250</v>
      </c>
      <c r="BJ19" s="350">
        <v>46143437</v>
      </c>
      <c r="BK19" s="350">
        <v>132240750</v>
      </c>
      <c r="BL19" s="350">
        <v>119922833</v>
      </c>
      <c r="BM19" s="350">
        <v>128284750</v>
      </c>
      <c r="BN19" s="350">
        <v>106358333</v>
      </c>
      <c r="BO19" s="350">
        <v>128284750</v>
      </c>
      <c r="BP19" s="350">
        <v>147336171</v>
      </c>
      <c r="BQ19" s="350">
        <v>132240750</v>
      </c>
      <c r="BR19" s="350">
        <v>146350000</v>
      </c>
      <c r="BS19" s="350">
        <v>163944750</v>
      </c>
      <c r="BT19" s="350">
        <v>134970869</v>
      </c>
      <c r="BU19" s="350">
        <v>199604750</v>
      </c>
      <c r="BV19" s="350">
        <v>127763000</v>
      </c>
      <c r="BW19" s="350">
        <v>203560750</v>
      </c>
      <c r="BX19" s="350">
        <v>126503327</v>
      </c>
      <c r="BY19" s="350">
        <v>140822250</v>
      </c>
      <c r="BZ19" s="350">
        <v>99134333</v>
      </c>
      <c r="CA19" s="350">
        <v>78244750</v>
      </c>
      <c r="CB19" s="350">
        <v>109638399</v>
      </c>
      <c r="CC19" s="350">
        <f>116870750-71000000</f>
        <v>45870750</v>
      </c>
      <c r="CD19" s="350">
        <v>191933133</v>
      </c>
      <c r="CE19" s="353">
        <f t="shared" si="40"/>
        <v>1423321000</v>
      </c>
      <c r="CF19" s="353">
        <f t="shared" si="7"/>
        <v>1423321000</v>
      </c>
      <c r="CG19" s="353">
        <f t="shared" si="7"/>
        <v>1356053835</v>
      </c>
      <c r="CH19" s="353">
        <f t="shared" si="41"/>
        <v>1423321000</v>
      </c>
      <c r="CI19" s="353">
        <f t="shared" si="41"/>
        <v>1356053835</v>
      </c>
      <c r="CJ19" s="354">
        <v>1642045000</v>
      </c>
      <c r="CK19" s="224">
        <v>0</v>
      </c>
      <c r="CL19" s="224">
        <v>0</v>
      </c>
      <c r="CM19" s="224">
        <v>43360250</v>
      </c>
      <c r="CN19" s="224">
        <v>15717836</v>
      </c>
      <c r="CO19" s="224">
        <v>100080750</v>
      </c>
      <c r="CP19" s="224">
        <v>93553121</v>
      </c>
      <c r="CQ19" s="224">
        <v>128441000</v>
      </c>
      <c r="CR19" s="351">
        <v>110074373</v>
      </c>
      <c r="CS19" s="224">
        <v>128441000</v>
      </c>
      <c r="CT19" s="355">
        <v>116557714</v>
      </c>
      <c r="CU19" s="356">
        <v>128441000</v>
      </c>
      <c r="CV19" s="356">
        <v>117798979</v>
      </c>
      <c r="CW19" s="356">
        <v>188951850</v>
      </c>
      <c r="CX19" s="356">
        <v>125786267</v>
      </c>
      <c r="CY19" s="356">
        <v>188951850</v>
      </c>
      <c r="CZ19" s="356">
        <v>107854000</v>
      </c>
      <c r="DA19" s="356">
        <v>188951850</v>
      </c>
      <c r="DB19" s="357">
        <f>809944830-687342290</f>
        <v>122602540</v>
      </c>
      <c r="DC19" s="356">
        <v>173951850</v>
      </c>
      <c r="DD19" s="356">
        <f>927271769-809944830</f>
        <v>117326939</v>
      </c>
      <c r="DE19" s="357">
        <v>124230375</v>
      </c>
      <c r="DF19" s="357">
        <v>124230375</v>
      </c>
      <c r="DG19" s="357">
        <f>1463250904-1393801775</f>
        <v>69449129</v>
      </c>
      <c r="DH19" s="357">
        <f>1219138256-1051502144</f>
        <v>167636112</v>
      </c>
      <c r="DI19" s="351">
        <f>DE19+DC19+DA19+CY19+CW19+CU19+CS19+CQ19+CO19+CM19+CK19+DG19</f>
        <v>1463250904</v>
      </c>
      <c r="DJ19" s="597">
        <f t="shared" si="13"/>
        <v>1463250904</v>
      </c>
      <c r="DK19" s="597">
        <f t="shared" si="14"/>
        <v>1219138256</v>
      </c>
      <c r="DL19" s="355">
        <f t="shared" si="42"/>
        <v>1463250904</v>
      </c>
      <c r="DM19" s="355">
        <f t="shared" si="42"/>
        <v>1219138256</v>
      </c>
      <c r="DN19" s="601">
        <f>DN18</f>
        <v>1878863000</v>
      </c>
      <c r="DO19" s="357">
        <v>0</v>
      </c>
      <c r="DP19" s="357">
        <v>0</v>
      </c>
      <c r="DQ19" s="356">
        <v>68552999.999999985</v>
      </c>
      <c r="DR19" s="356">
        <v>32959202</v>
      </c>
      <c r="DS19" s="356">
        <v>147064167</v>
      </c>
      <c r="DT19" s="356">
        <v>100972067</v>
      </c>
      <c r="DU19" s="357">
        <v>165252667</v>
      </c>
      <c r="DV19" s="357">
        <f>254613890-133931269</f>
        <v>120682621</v>
      </c>
      <c r="DW19" s="224">
        <v>166718000</v>
      </c>
      <c r="DX19" s="224">
        <v>110637789</v>
      </c>
      <c r="DY19" s="224">
        <v>170646667</v>
      </c>
      <c r="DZ19" s="224"/>
      <c r="EA19" s="224"/>
      <c r="EB19" s="224"/>
      <c r="EC19" s="224"/>
      <c r="ED19" s="224"/>
      <c r="EE19" s="224"/>
      <c r="EF19" s="224"/>
      <c r="EG19" s="224"/>
      <c r="EH19" s="224"/>
      <c r="EI19" s="224"/>
      <c r="EJ19" s="224"/>
      <c r="EK19" s="224"/>
      <c r="EL19" s="224"/>
      <c r="EM19" s="355">
        <f>EI19+EG19+EE19+EC19+EA19+DY19+DW19+DU19+DS19+DQ19+DO19+EK19</f>
        <v>718234501</v>
      </c>
      <c r="EN19" s="395">
        <f t="shared" si="20"/>
        <v>380869834</v>
      </c>
      <c r="EO19" s="395">
        <f t="shared" si="20"/>
        <v>254613890</v>
      </c>
      <c r="EP19" s="395">
        <f t="shared" si="43"/>
        <v>718234501</v>
      </c>
      <c r="EQ19" s="395">
        <f t="shared" si="44"/>
        <v>365251679</v>
      </c>
      <c r="ER19" s="196">
        <f t="shared" si="31"/>
        <v>0.66362233831979756</v>
      </c>
      <c r="ES19" s="196">
        <f>IFERROR(EO19/EN19,0)</f>
        <v>0.66850631704268815</v>
      </c>
      <c r="ET19" s="196">
        <f t="shared" si="23"/>
        <v>0.50854098277297877</v>
      </c>
      <c r="EU19" s="196">
        <f t="shared" si="18"/>
        <v>0.90870124270744934</v>
      </c>
      <c r="EV19" s="196">
        <f>IFERROR((AA19+BE19+CI19+DM19+EQ19)/G19,0)</f>
        <v>0</v>
      </c>
      <c r="EW19" s="906"/>
      <c r="EX19" s="889"/>
      <c r="EY19" s="889"/>
      <c r="EZ19" s="889"/>
      <c r="FA19" s="891"/>
      <c r="FB19" s="909"/>
    </row>
    <row r="20" spans="1:164" s="402" customFormat="1" ht="39.950000000000003" customHeight="1" x14ac:dyDescent="0.25">
      <c r="A20" s="894"/>
      <c r="B20" s="897"/>
      <c r="C20" s="900"/>
      <c r="D20" s="902"/>
      <c r="E20" s="894"/>
      <c r="F20" s="176" t="s">
        <v>42</v>
      </c>
      <c r="G20" s="473">
        <f>AA20+BE20+CI20+DM20+EP20</f>
        <v>0</v>
      </c>
      <c r="H20" s="580"/>
      <c r="I20" s="580"/>
      <c r="J20" s="580"/>
      <c r="K20" s="348"/>
      <c r="L20" s="348"/>
      <c r="M20" s="599"/>
      <c r="N20" s="599"/>
      <c r="O20" s="358"/>
      <c r="P20" s="358"/>
      <c r="Q20" s="599"/>
      <c r="R20" s="599"/>
      <c r="S20" s="599"/>
      <c r="T20" s="599"/>
      <c r="U20" s="599"/>
      <c r="V20" s="599"/>
      <c r="W20" s="602">
        <f t="shared" si="0"/>
        <v>0</v>
      </c>
      <c r="X20" s="345">
        <f t="shared" si="1"/>
        <v>0</v>
      </c>
      <c r="Y20" s="602">
        <f t="shared" si="1"/>
        <v>0</v>
      </c>
      <c r="Z20" s="345">
        <f t="shared" si="11"/>
        <v>0</v>
      </c>
      <c r="AA20" s="602">
        <f t="shared" si="11"/>
        <v>0</v>
      </c>
      <c r="AB20" s="112">
        <v>0</v>
      </c>
      <c r="AC20" s="580">
        <v>0</v>
      </c>
      <c r="AD20" s="580">
        <v>0</v>
      </c>
      <c r="AE20" s="580">
        <v>0</v>
      </c>
      <c r="AF20" s="580">
        <v>0</v>
      </c>
      <c r="AG20" s="580">
        <v>0</v>
      </c>
      <c r="AH20" s="580">
        <v>0</v>
      </c>
      <c r="AI20" s="580">
        <v>0</v>
      </c>
      <c r="AJ20" s="580">
        <v>0</v>
      </c>
      <c r="AK20" s="580">
        <v>0</v>
      </c>
      <c r="AL20" s="580">
        <v>0</v>
      </c>
      <c r="AM20" s="580">
        <v>0</v>
      </c>
      <c r="AN20" s="580">
        <v>0</v>
      </c>
      <c r="AO20" s="580">
        <v>0</v>
      </c>
      <c r="AP20" s="580">
        <v>0</v>
      </c>
      <c r="AQ20" s="580">
        <v>0</v>
      </c>
      <c r="AR20" s="580">
        <v>0</v>
      </c>
      <c r="AS20" s="580">
        <v>0</v>
      </c>
      <c r="AT20" s="580">
        <v>0</v>
      </c>
      <c r="AU20" s="580">
        <v>0</v>
      </c>
      <c r="AV20" s="580"/>
      <c r="AW20" s="580">
        <v>0</v>
      </c>
      <c r="AX20" s="580">
        <v>0</v>
      </c>
      <c r="AY20" s="580">
        <v>0</v>
      </c>
      <c r="AZ20" s="580">
        <v>0</v>
      </c>
      <c r="BA20" s="360">
        <f t="shared" si="38"/>
        <v>0</v>
      </c>
      <c r="BB20" s="361">
        <f t="shared" si="12"/>
        <v>0</v>
      </c>
      <c r="BC20" s="361">
        <f t="shared" si="3"/>
        <v>0</v>
      </c>
      <c r="BD20" s="361">
        <f t="shared" si="39"/>
        <v>0</v>
      </c>
      <c r="BE20" s="361">
        <f t="shared" si="5"/>
        <v>0</v>
      </c>
      <c r="BF20" s="604">
        <v>0</v>
      </c>
      <c r="BG20" s="580">
        <v>0</v>
      </c>
      <c r="BH20" s="602">
        <v>0</v>
      </c>
      <c r="BI20" s="580">
        <v>0</v>
      </c>
      <c r="BJ20" s="602">
        <v>0</v>
      </c>
      <c r="BK20" s="580">
        <v>0</v>
      </c>
      <c r="BL20" s="602"/>
      <c r="BM20" s="580">
        <v>0</v>
      </c>
      <c r="BN20" s="602">
        <v>0</v>
      </c>
      <c r="BO20" s="580">
        <v>0</v>
      </c>
      <c r="BP20" s="602">
        <v>0</v>
      </c>
      <c r="BQ20" s="580">
        <v>0</v>
      </c>
      <c r="BR20" s="602">
        <v>0</v>
      </c>
      <c r="BS20" s="580">
        <v>0</v>
      </c>
      <c r="BT20" s="602">
        <v>0</v>
      </c>
      <c r="BU20" s="580">
        <v>0</v>
      </c>
      <c r="BV20" s="602">
        <v>0</v>
      </c>
      <c r="BW20" s="580">
        <v>0</v>
      </c>
      <c r="BX20" s="602">
        <v>0</v>
      </c>
      <c r="BY20" s="580">
        <v>0</v>
      </c>
      <c r="BZ20" s="602">
        <v>0</v>
      </c>
      <c r="CA20" s="580">
        <v>0</v>
      </c>
      <c r="CB20" s="602">
        <v>0</v>
      </c>
      <c r="CC20" s="605">
        <v>0</v>
      </c>
      <c r="CD20" s="605">
        <v>0</v>
      </c>
      <c r="CE20" s="346">
        <f t="shared" si="40"/>
        <v>0</v>
      </c>
      <c r="CF20" s="346">
        <f t="shared" si="7"/>
        <v>0</v>
      </c>
      <c r="CG20" s="346">
        <f t="shared" si="7"/>
        <v>0</v>
      </c>
      <c r="CH20" s="346">
        <f t="shared" si="41"/>
        <v>0</v>
      </c>
      <c r="CI20" s="346">
        <f t="shared" si="41"/>
        <v>0</v>
      </c>
      <c r="CJ20" s="346">
        <v>0</v>
      </c>
      <c r="CK20" s="346">
        <v>0</v>
      </c>
      <c r="CL20" s="346">
        <v>0</v>
      </c>
      <c r="CM20" s="346">
        <v>0</v>
      </c>
      <c r="CN20" s="580">
        <v>0</v>
      </c>
      <c r="CO20" s="346">
        <v>0</v>
      </c>
      <c r="CP20" s="346">
        <v>0</v>
      </c>
      <c r="CQ20" s="346">
        <v>0</v>
      </c>
      <c r="CR20" s="580">
        <v>0</v>
      </c>
      <c r="CS20" s="346">
        <v>0</v>
      </c>
      <c r="CT20" s="382"/>
      <c r="CU20" s="362">
        <v>0</v>
      </c>
      <c r="CV20" s="580">
        <v>0</v>
      </c>
      <c r="CW20" s="362">
        <v>0</v>
      </c>
      <c r="CX20" s="362">
        <v>0</v>
      </c>
      <c r="CY20" s="362">
        <v>0</v>
      </c>
      <c r="CZ20" s="580">
        <v>0</v>
      </c>
      <c r="DA20" s="362">
        <v>0</v>
      </c>
      <c r="DB20" s="606">
        <v>0</v>
      </c>
      <c r="DC20" s="362">
        <v>0</v>
      </c>
      <c r="DD20" s="580">
        <v>0</v>
      </c>
      <c r="DE20" s="399">
        <v>0</v>
      </c>
      <c r="DF20" s="606">
        <v>0</v>
      </c>
      <c r="DG20" s="399">
        <v>0</v>
      </c>
      <c r="DH20" s="622">
        <v>0</v>
      </c>
      <c r="DI20" s="112">
        <f>DE20+DC20+DA20+CY20+CW20+CU20+CS20+CQ20+CO20+CM20+CK20+DG20</f>
        <v>0</v>
      </c>
      <c r="DJ20" s="597">
        <f t="shared" si="13"/>
        <v>0</v>
      </c>
      <c r="DK20" s="597">
        <f t="shared" si="14"/>
        <v>0</v>
      </c>
      <c r="DL20" s="608">
        <f>CK20+CM20+CO20+CQ20+CS20+CU20+CW20+CY20+DA20+DC20+DE20+DG20</f>
        <v>0</v>
      </c>
      <c r="DM20" s="608">
        <f t="shared" si="42"/>
        <v>0</v>
      </c>
      <c r="DN20" s="623">
        <v>0</v>
      </c>
      <c r="DO20" s="608">
        <v>0</v>
      </c>
      <c r="DP20" s="608">
        <v>0</v>
      </c>
      <c r="DQ20" s="602">
        <v>0</v>
      </c>
      <c r="DR20" s="528"/>
      <c r="DS20" s="602">
        <v>0</v>
      </c>
      <c r="DT20" s="602">
        <v>0</v>
      </c>
      <c r="DU20" s="608">
        <v>0</v>
      </c>
      <c r="DV20" s="608">
        <v>0</v>
      </c>
      <c r="DW20" s="602">
        <v>0</v>
      </c>
      <c r="DX20" s="602">
        <v>0</v>
      </c>
      <c r="DY20" s="602">
        <v>0</v>
      </c>
      <c r="DZ20" s="602"/>
      <c r="EA20" s="602"/>
      <c r="EB20" s="602"/>
      <c r="EC20" s="602"/>
      <c r="ED20" s="602"/>
      <c r="EE20" s="602"/>
      <c r="EF20" s="602"/>
      <c r="EG20" s="580"/>
      <c r="EH20" s="602"/>
      <c r="EI20" s="580"/>
      <c r="EJ20" s="602"/>
      <c r="EK20" s="580"/>
      <c r="EL20" s="602"/>
      <c r="EM20" s="588">
        <f>EI20+EG20+EE20+EC20+EA20+DY20+DW20+DU20+DS20+DQ20+DO20+EK20</f>
        <v>0</v>
      </c>
      <c r="EN20" s="583">
        <f t="shared" si="20"/>
        <v>0</v>
      </c>
      <c r="EO20" s="583">
        <f t="shared" si="20"/>
        <v>0</v>
      </c>
      <c r="EP20" s="602">
        <f>DO20+DQ20+DS20+DU20+DW20+DY20+EA20+EC20+EE20+EG20+EI20+EK20</f>
        <v>0</v>
      </c>
      <c r="EQ20" s="602">
        <f>DP20+DR20+DT20+DV20+DX20+DZ20+EB20+ED20+EF20+EH20+EJ20+EL20</f>
        <v>0</v>
      </c>
      <c r="ER20" s="196">
        <f t="shared" si="31"/>
        <v>0</v>
      </c>
      <c r="ES20" s="196">
        <f>IFERROR(EO20/EN20,0)</f>
        <v>0</v>
      </c>
      <c r="ET20" s="196">
        <f>IFERROR(EQ20/EP20,0)</f>
        <v>0</v>
      </c>
      <c r="EU20" s="196">
        <f>IFERROR((AA20+BE20+CI20+DM20+EO20)/(Z20+BD20+CH20+DL20+EN20),0)</f>
        <v>0</v>
      </c>
      <c r="EV20" s="196">
        <f>IFERROR((AA20+BE20+CI20+DM20+EQ20)/G20,0)</f>
        <v>0</v>
      </c>
      <c r="EW20" s="906"/>
      <c r="EX20" s="889"/>
      <c r="EY20" s="889"/>
      <c r="EZ20" s="889"/>
      <c r="FA20" s="891"/>
      <c r="FB20" s="909"/>
    </row>
    <row r="21" spans="1:164" s="402" customFormat="1" ht="39.950000000000003" customHeight="1" x14ac:dyDescent="0.25">
      <c r="A21" s="894"/>
      <c r="B21" s="897"/>
      <c r="C21" s="900"/>
      <c r="D21" s="902"/>
      <c r="E21" s="894"/>
      <c r="F21" s="176" t="s">
        <v>4</v>
      </c>
      <c r="G21" s="347">
        <f>AA21+BE21+CI21+DM21+EP21</f>
        <v>964755725</v>
      </c>
      <c r="H21" s="611"/>
      <c r="I21" s="611"/>
      <c r="J21" s="611"/>
      <c r="K21" s="580"/>
      <c r="L21" s="580"/>
      <c r="M21" s="112"/>
      <c r="N21" s="112"/>
      <c r="O21" s="344"/>
      <c r="P21" s="344"/>
      <c r="Q21" s="582"/>
      <c r="R21" s="582"/>
      <c r="S21" s="582"/>
      <c r="T21" s="582"/>
      <c r="U21" s="596"/>
      <c r="V21" s="596"/>
      <c r="W21" s="347">
        <f t="shared" si="0"/>
        <v>0</v>
      </c>
      <c r="X21" s="345">
        <f t="shared" si="1"/>
        <v>0</v>
      </c>
      <c r="Y21" s="347">
        <f t="shared" si="1"/>
        <v>0</v>
      </c>
      <c r="Z21" s="345">
        <f t="shared" si="11"/>
        <v>0</v>
      </c>
      <c r="AA21" s="347">
        <f t="shared" si="11"/>
        <v>0</v>
      </c>
      <c r="AB21" s="611">
        <f>AA18-AA19</f>
        <v>366853533</v>
      </c>
      <c r="AC21" s="611">
        <v>10344467</v>
      </c>
      <c r="AD21" s="611">
        <v>10344467</v>
      </c>
      <c r="AE21" s="351">
        <v>112473844</v>
      </c>
      <c r="AF21" s="351">
        <v>112473844</v>
      </c>
      <c r="AG21" s="351">
        <v>74124357</v>
      </c>
      <c r="AH21" s="351">
        <v>74124357</v>
      </c>
      <c r="AI21" s="351">
        <v>30758782</v>
      </c>
      <c r="AJ21" s="351">
        <v>30758782</v>
      </c>
      <c r="AK21" s="351">
        <v>9338213</v>
      </c>
      <c r="AL21" s="351">
        <v>9338213</v>
      </c>
      <c r="AM21" s="351">
        <v>33030520</v>
      </c>
      <c r="AN21" s="351">
        <v>23659093</v>
      </c>
      <c r="AO21" s="351">
        <f>21749600</f>
        <v>21749600</v>
      </c>
      <c r="AP21" s="351">
        <v>20000000</v>
      </c>
      <c r="AQ21" s="351">
        <v>37500000</v>
      </c>
      <c r="AR21" s="351">
        <v>23348514</v>
      </c>
      <c r="AS21" s="351">
        <f>37533750</f>
        <v>37533750</v>
      </c>
      <c r="AT21" s="351">
        <v>33627385</v>
      </c>
      <c r="AU21" s="224">
        <v>0</v>
      </c>
      <c r="AV21" s="224">
        <f>18812651+1189</f>
        <v>18813840</v>
      </c>
      <c r="AW21" s="224">
        <v>0</v>
      </c>
      <c r="AX21" s="224">
        <v>0</v>
      </c>
      <c r="AY21" s="224">
        <v>-10365038</v>
      </c>
      <c r="AZ21" s="224">
        <v>0</v>
      </c>
      <c r="BA21" s="352">
        <f t="shared" si="38"/>
        <v>356488495</v>
      </c>
      <c r="BB21" s="352">
        <f t="shared" si="12"/>
        <v>356488495</v>
      </c>
      <c r="BC21" s="352">
        <f t="shared" si="3"/>
        <v>356488495</v>
      </c>
      <c r="BD21" s="352">
        <f t="shared" si="39"/>
        <v>356488495</v>
      </c>
      <c r="BE21" s="352">
        <f t="shared" si="5"/>
        <v>356488495</v>
      </c>
      <c r="BF21" s="359">
        <v>198469653</v>
      </c>
      <c r="BG21" s="350">
        <v>79826168</v>
      </c>
      <c r="BH21" s="350">
        <v>57296500</v>
      </c>
      <c r="BI21" s="350">
        <v>57476044</v>
      </c>
      <c r="BJ21" s="350">
        <v>56099709</v>
      </c>
      <c r="BK21" s="350">
        <v>41645194</v>
      </c>
      <c r="BL21" s="350">
        <v>3253200</v>
      </c>
      <c r="BM21" s="350">
        <v>3928451</v>
      </c>
      <c r="BN21" s="350">
        <v>19946296</v>
      </c>
      <c r="BO21" s="350">
        <v>1559850</v>
      </c>
      <c r="BP21" s="350">
        <v>29413405</v>
      </c>
      <c r="BQ21" s="350">
        <v>1559850</v>
      </c>
      <c r="BR21" s="350">
        <v>540</v>
      </c>
      <c r="BS21" s="350">
        <v>1559850</v>
      </c>
      <c r="BT21" s="350">
        <v>0</v>
      </c>
      <c r="BU21" s="350">
        <v>1559850</v>
      </c>
      <c r="BV21" s="350">
        <v>12040142</v>
      </c>
      <c r="BW21" s="350">
        <f>1559850-4709</f>
        <v>1555141</v>
      </c>
      <c r="BX21" s="350">
        <v>0</v>
      </c>
      <c r="BY21" s="350">
        <v>1559850</v>
      </c>
      <c r="BZ21" s="350">
        <v>5104965</v>
      </c>
      <c r="CA21" s="350">
        <v>1559850</v>
      </c>
      <c r="CB21" s="350">
        <v>3403310</v>
      </c>
      <c r="CC21" s="350">
        <v>4679554</v>
      </c>
      <c r="CD21" s="350">
        <v>3403310</v>
      </c>
      <c r="CE21" s="353">
        <f t="shared" si="40"/>
        <v>198469652</v>
      </c>
      <c r="CF21" s="353">
        <f t="shared" si="7"/>
        <v>198469652</v>
      </c>
      <c r="CG21" s="353">
        <f t="shared" si="7"/>
        <v>189961377</v>
      </c>
      <c r="CH21" s="353">
        <f t="shared" si="41"/>
        <v>198469652</v>
      </c>
      <c r="CI21" s="353">
        <f t="shared" si="41"/>
        <v>189961377</v>
      </c>
      <c r="CJ21" s="354">
        <v>174203332</v>
      </c>
      <c r="CK21" s="610">
        <v>15270700</v>
      </c>
      <c r="CL21" s="610">
        <v>15270700</v>
      </c>
      <c r="CM21" s="610">
        <v>60561298</v>
      </c>
      <c r="CN21" s="610">
        <v>75486536</v>
      </c>
      <c r="CO21" s="610">
        <v>72580334</v>
      </c>
      <c r="CP21" s="610">
        <v>29258667</v>
      </c>
      <c r="CQ21" s="610">
        <v>19771000</v>
      </c>
      <c r="CR21" s="610">
        <v>23513792</v>
      </c>
      <c r="CS21" s="610">
        <v>6020000</v>
      </c>
      <c r="CT21" s="612">
        <v>21817857</v>
      </c>
      <c r="CU21" s="356">
        <v>0</v>
      </c>
      <c r="CV21" s="610">
        <v>0</v>
      </c>
      <c r="CW21" s="356">
        <v>0</v>
      </c>
      <c r="CX21" s="356">
        <v>0</v>
      </c>
      <c r="CY21" s="356">
        <v>0</v>
      </c>
      <c r="CZ21" s="610">
        <v>2920600</v>
      </c>
      <c r="DA21" s="356">
        <v>0</v>
      </c>
      <c r="DB21" s="612">
        <f>172659252-168268152</f>
        <v>4391100</v>
      </c>
      <c r="DC21" s="356">
        <v>0</v>
      </c>
      <c r="DD21" s="610">
        <f>173189872-172659252</f>
        <v>530620</v>
      </c>
      <c r="DE21" s="357">
        <v>0</v>
      </c>
      <c r="DF21" s="612">
        <f>174193205-173189872</f>
        <v>1003333</v>
      </c>
      <c r="DG21" s="357">
        <f>174193205-174203332</f>
        <v>-10127</v>
      </c>
      <c r="DH21" s="612">
        <v>0</v>
      </c>
      <c r="DI21" s="351">
        <f>DE21+DC21+DA21+CY21+CW21+CU21+CS21+CQ21+CO21+CM21+CK21+DG21</f>
        <v>174193205</v>
      </c>
      <c r="DJ21" s="597">
        <f t="shared" si="13"/>
        <v>174193205</v>
      </c>
      <c r="DK21" s="597">
        <f t="shared" si="14"/>
        <v>174193205</v>
      </c>
      <c r="DL21" s="355">
        <f t="shared" si="42"/>
        <v>174193205</v>
      </c>
      <c r="DM21" s="355">
        <f t="shared" si="42"/>
        <v>174193205</v>
      </c>
      <c r="DN21" s="355">
        <f>DM18-DM19</f>
        <v>244112648</v>
      </c>
      <c r="DO21" s="355">
        <v>92494131</v>
      </c>
      <c r="DP21" s="355">
        <v>92494131</v>
      </c>
      <c r="DQ21" s="395">
        <f>80491378-8030646+2900200</f>
        <v>75360932</v>
      </c>
      <c r="DR21" s="395">
        <v>68423065</v>
      </c>
      <c r="DS21" s="395">
        <v>56465583</v>
      </c>
      <c r="DT21" s="395">
        <v>42058732</v>
      </c>
      <c r="DU21" s="355">
        <v>19792002</v>
      </c>
      <c r="DV21" s="355">
        <v>21384118</v>
      </c>
      <c r="DW21" s="355">
        <v>0</v>
      </c>
      <c r="DX21" s="355">
        <v>7314889</v>
      </c>
      <c r="DY21" s="355">
        <v>0</v>
      </c>
      <c r="DZ21" s="355"/>
      <c r="EA21" s="355"/>
      <c r="EB21" s="355"/>
      <c r="EC21" s="355"/>
      <c r="ED21" s="355"/>
      <c r="EE21" s="355"/>
      <c r="EF21" s="355"/>
      <c r="EG21" s="355"/>
      <c r="EH21" s="355"/>
      <c r="EI21" s="355"/>
      <c r="EJ21" s="355"/>
      <c r="EK21" s="355"/>
      <c r="EL21" s="355"/>
      <c r="EM21" s="355">
        <f>EI21+EG21+EE21+EC21+EA21+DY21+DW21+DU21+DS21+DQ21+DO21+EK21</f>
        <v>244112648</v>
      </c>
      <c r="EN21" s="395">
        <f t="shared" si="20"/>
        <v>244112648</v>
      </c>
      <c r="EO21" s="395">
        <f t="shared" si="20"/>
        <v>224360046</v>
      </c>
      <c r="EP21" s="395">
        <f t="shared" ref="EP21" si="45">DO21+DQ21+DS21+DU21+DW21+DY21+EA21+EC21+EE21+EG21+EI21+EK21</f>
        <v>244112648</v>
      </c>
      <c r="EQ21" s="395">
        <f t="shared" si="44"/>
        <v>231674935</v>
      </c>
      <c r="ER21" s="196">
        <f t="shared" si="31"/>
        <v>0</v>
      </c>
      <c r="ES21" s="196">
        <f t="shared" si="17"/>
        <v>0.91908406974471879</v>
      </c>
      <c r="ET21" s="196">
        <f t="shared" si="23"/>
        <v>0.94904928891681184</v>
      </c>
      <c r="EU21" s="196">
        <f t="shared" si="18"/>
        <v>0.97096278399283231</v>
      </c>
      <c r="EV21" s="196">
        <f t="shared" si="19"/>
        <v>0.98710791480402982</v>
      </c>
      <c r="EW21" s="906"/>
      <c r="EX21" s="889"/>
      <c r="EY21" s="889"/>
      <c r="EZ21" s="889"/>
      <c r="FA21" s="891"/>
      <c r="FB21" s="909"/>
    </row>
    <row r="22" spans="1:164" s="402" customFormat="1" ht="39.950000000000003" customHeight="1" thickBot="1" x14ac:dyDescent="0.3">
      <c r="A22" s="894"/>
      <c r="B22" s="897"/>
      <c r="C22" s="900"/>
      <c r="D22" s="902"/>
      <c r="E22" s="894"/>
      <c r="F22" s="176" t="s">
        <v>43</v>
      </c>
      <c r="G22" s="613">
        <f>G17</f>
        <v>600000</v>
      </c>
      <c r="H22" s="364">
        <f>H17+H20</f>
        <v>60856</v>
      </c>
      <c r="I22" s="624"/>
      <c r="J22" s="624"/>
      <c r="K22" s="364">
        <f>K17+K20</f>
        <v>1029</v>
      </c>
      <c r="L22" s="364">
        <f t="shared" ref="L22:V22" si="46">L17+L20</f>
        <v>1029</v>
      </c>
      <c r="M22" s="364">
        <f t="shared" si="46"/>
        <v>8565</v>
      </c>
      <c r="N22" s="364">
        <f t="shared" si="46"/>
        <v>8565</v>
      </c>
      <c r="O22" s="366">
        <f t="shared" si="46"/>
        <v>11336</v>
      </c>
      <c r="P22" s="366">
        <f t="shared" si="46"/>
        <v>11336</v>
      </c>
      <c r="Q22" s="366">
        <f t="shared" si="46"/>
        <v>12981</v>
      </c>
      <c r="R22" s="366">
        <f t="shared" si="46"/>
        <v>12981</v>
      </c>
      <c r="S22" s="366">
        <f t="shared" si="46"/>
        <v>9245</v>
      </c>
      <c r="T22" s="366">
        <f t="shared" si="46"/>
        <v>9245</v>
      </c>
      <c r="U22" s="366">
        <f t="shared" si="46"/>
        <v>10850</v>
      </c>
      <c r="V22" s="366">
        <f t="shared" si="46"/>
        <v>10850</v>
      </c>
      <c r="W22" s="367">
        <f t="shared" si="0"/>
        <v>54006</v>
      </c>
      <c r="X22" s="613">
        <f t="shared" si="1"/>
        <v>54006</v>
      </c>
      <c r="Y22" s="367">
        <f t="shared" si="1"/>
        <v>54006</v>
      </c>
      <c r="Z22" s="613">
        <f t="shared" si="11"/>
        <v>54006</v>
      </c>
      <c r="AA22" s="367">
        <f t="shared" si="11"/>
        <v>54006</v>
      </c>
      <c r="AB22" s="365">
        <f t="shared" ref="AB22:AZ22" si="47">AB17+AB20</f>
        <v>146494</v>
      </c>
      <c r="AC22" s="365">
        <f t="shared" si="47"/>
        <v>8000</v>
      </c>
      <c r="AD22" s="365">
        <f t="shared" si="47"/>
        <v>8313</v>
      </c>
      <c r="AE22" s="365">
        <f t="shared" si="47"/>
        <v>10500</v>
      </c>
      <c r="AF22" s="365">
        <f t="shared" si="47"/>
        <v>12086</v>
      </c>
      <c r="AG22" s="365">
        <f t="shared" si="47"/>
        <v>10500</v>
      </c>
      <c r="AH22" s="365">
        <f t="shared" si="47"/>
        <v>10262</v>
      </c>
      <c r="AI22" s="365">
        <f t="shared" si="47"/>
        <v>10500</v>
      </c>
      <c r="AJ22" s="365">
        <f t="shared" si="47"/>
        <v>10889</v>
      </c>
      <c r="AK22" s="365">
        <f t="shared" si="47"/>
        <v>10500</v>
      </c>
      <c r="AL22" s="365">
        <f t="shared" si="47"/>
        <v>11296</v>
      </c>
      <c r="AM22" s="365">
        <f t="shared" si="47"/>
        <v>10500</v>
      </c>
      <c r="AN22" s="367">
        <f t="shared" si="47"/>
        <v>11165</v>
      </c>
      <c r="AO22" s="367">
        <f t="shared" si="47"/>
        <v>10500</v>
      </c>
      <c r="AP22" s="367">
        <f t="shared" si="47"/>
        <v>12138</v>
      </c>
      <c r="AQ22" s="367">
        <f t="shared" si="47"/>
        <v>11400</v>
      </c>
      <c r="AR22" s="367">
        <f t="shared" si="47"/>
        <v>9110</v>
      </c>
      <c r="AS22" s="365">
        <f t="shared" si="47"/>
        <v>10100</v>
      </c>
      <c r="AT22" s="367">
        <f t="shared" si="47"/>
        <v>12271</v>
      </c>
      <c r="AU22" s="365">
        <f t="shared" si="47"/>
        <v>10100</v>
      </c>
      <c r="AV22" s="367">
        <f t="shared" si="47"/>
        <v>11878</v>
      </c>
      <c r="AW22" s="365">
        <f t="shared" si="47"/>
        <v>10100</v>
      </c>
      <c r="AX22" s="367">
        <f t="shared" si="47"/>
        <v>11978</v>
      </c>
      <c r="AY22" s="365">
        <f t="shared" si="47"/>
        <v>10100</v>
      </c>
      <c r="AZ22" s="367">
        <f t="shared" si="47"/>
        <v>9057</v>
      </c>
      <c r="BA22" s="368">
        <f t="shared" si="38"/>
        <v>122800</v>
      </c>
      <c r="BB22" s="367">
        <f t="shared" si="12"/>
        <v>122800</v>
      </c>
      <c r="BC22" s="367">
        <f t="shared" si="3"/>
        <v>130443</v>
      </c>
      <c r="BD22" s="368">
        <f t="shared" si="39"/>
        <v>122800</v>
      </c>
      <c r="BE22" s="368">
        <f t="shared" si="5"/>
        <v>130443</v>
      </c>
      <c r="BF22" s="369">
        <f>BF17+BF20</f>
        <v>154900</v>
      </c>
      <c r="BG22" s="614">
        <f>BG17+BG20</f>
        <v>10900</v>
      </c>
      <c r="BH22" s="614">
        <f t="shared" ref="BH22:CD23" si="48">BH17+BH20</f>
        <v>10904</v>
      </c>
      <c r="BI22" s="614">
        <f t="shared" si="48"/>
        <v>12900</v>
      </c>
      <c r="BJ22" s="614">
        <f t="shared" si="48"/>
        <v>9530</v>
      </c>
      <c r="BK22" s="614">
        <f t="shared" si="48"/>
        <v>12900</v>
      </c>
      <c r="BL22" s="614">
        <f t="shared" si="48"/>
        <v>16236</v>
      </c>
      <c r="BM22" s="614">
        <f t="shared" si="48"/>
        <v>12900</v>
      </c>
      <c r="BN22" s="614">
        <f t="shared" si="48"/>
        <v>13196</v>
      </c>
      <c r="BO22" s="614">
        <f t="shared" si="48"/>
        <v>13200</v>
      </c>
      <c r="BP22" s="614">
        <f t="shared" si="48"/>
        <v>14402</v>
      </c>
      <c r="BQ22" s="614">
        <f t="shared" si="48"/>
        <v>13200</v>
      </c>
      <c r="BR22" s="614">
        <f t="shared" si="48"/>
        <v>13812</v>
      </c>
      <c r="BS22" s="614">
        <f t="shared" si="48"/>
        <v>13300</v>
      </c>
      <c r="BT22" s="614">
        <f t="shared" si="48"/>
        <v>15835</v>
      </c>
      <c r="BU22" s="614">
        <f t="shared" si="48"/>
        <v>13100</v>
      </c>
      <c r="BV22" s="614">
        <f t="shared" si="48"/>
        <v>16199</v>
      </c>
      <c r="BW22" s="614">
        <f t="shared" si="48"/>
        <v>13100</v>
      </c>
      <c r="BX22" s="625">
        <f t="shared" si="48"/>
        <v>14650</v>
      </c>
      <c r="BY22" s="614">
        <f t="shared" si="48"/>
        <v>13200</v>
      </c>
      <c r="BZ22" s="614">
        <f t="shared" si="48"/>
        <v>15546</v>
      </c>
      <c r="CA22" s="614">
        <f t="shared" si="48"/>
        <v>13300</v>
      </c>
      <c r="CB22" s="614">
        <f t="shared" si="48"/>
        <v>13766</v>
      </c>
      <c r="CC22" s="614">
        <f t="shared" si="48"/>
        <v>24240</v>
      </c>
      <c r="CD22" s="614">
        <f t="shared" si="48"/>
        <v>12164</v>
      </c>
      <c r="CE22" s="383">
        <f t="shared" si="40"/>
        <v>166240</v>
      </c>
      <c r="CF22" s="383">
        <f t="shared" si="7"/>
        <v>166240</v>
      </c>
      <c r="CG22" s="383">
        <f t="shared" si="7"/>
        <v>166240</v>
      </c>
      <c r="CH22" s="383">
        <f t="shared" si="41"/>
        <v>166240</v>
      </c>
      <c r="CI22" s="383">
        <f t="shared" si="41"/>
        <v>166240</v>
      </c>
      <c r="CJ22" s="369">
        <f>CJ17+CJ20</f>
        <v>170357</v>
      </c>
      <c r="CK22" s="369">
        <f>CK17+CK20</f>
        <v>11072</v>
      </c>
      <c r="CL22" s="369">
        <f>CL17+CL20</f>
        <v>11073</v>
      </c>
      <c r="CM22" s="369">
        <f>CM17+CM20</f>
        <v>9677</v>
      </c>
      <c r="CN22" s="369">
        <f t="shared" ref="CN22:DC23" si="49">CN17+CN20</f>
        <v>14356</v>
      </c>
      <c r="CO22" s="369">
        <f t="shared" si="49"/>
        <v>16485</v>
      </c>
      <c r="CP22" s="369">
        <f t="shared" si="49"/>
        <v>16558</v>
      </c>
      <c r="CQ22" s="369">
        <f t="shared" si="49"/>
        <v>13399</v>
      </c>
      <c r="CR22" s="369">
        <f t="shared" si="49"/>
        <v>12636</v>
      </c>
      <c r="CS22" s="369">
        <f t="shared" si="49"/>
        <v>14624</v>
      </c>
      <c r="CT22" s="369">
        <f t="shared" si="49"/>
        <v>15299</v>
      </c>
      <c r="CU22" s="384">
        <f t="shared" si="49"/>
        <v>14024</v>
      </c>
      <c r="CV22" s="371">
        <f t="shared" si="49"/>
        <v>14082</v>
      </c>
      <c r="CW22" s="384">
        <f t="shared" si="49"/>
        <v>16079</v>
      </c>
      <c r="CX22" s="385">
        <f>+CX17+CX20</f>
        <v>15112</v>
      </c>
      <c r="CY22" s="384">
        <f>CY17+CY20</f>
        <v>16448</v>
      </c>
      <c r="CZ22" s="385">
        <f>CZ20+CZ17</f>
        <v>15264</v>
      </c>
      <c r="DA22" s="384">
        <f t="shared" ref="DA22:DG22" si="50">DA17+DA20</f>
        <v>14875</v>
      </c>
      <c r="DB22" s="386">
        <f t="shared" si="50"/>
        <v>14973</v>
      </c>
      <c r="DC22" s="384">
        <f t="shared" si="50"/>
        <v>15785</v>
      </c>
      <c r="DD22" s="385">
        <f t="shared" si="50"/>
        <v>16149</v>
      </c>
      <c r="DE22" s="450">
        <f t="shared" si="50"/>
        <v>13978</v>
      </c>
      <c r="DF22" s="450">
        <f t="shared" si="50"/>
        <v>14594</v>
      </c>
      <c r="DG22" s="450">
        <f t="shared" si="50"/>
        <v>17617</v>
      </c>
      <c r="DH22" s="386">
        <f>DH17+DH20</f>
        <v>13967</v>
      </c>
      <c r="DI22" s="625">
        <f>DG22+DE22+DC22+DA22+CW22+CU22+CS22+CQ22+CO22+CM22+CK22+CY22</f>
        <v>174063</v>
      </c>
      <c r="DJ22" s="615">
        <f t="shared" si="13"/>
        <v>174063</v>
      </c>
      <c r="DK22" s="615">
        <f t="shared" si="14"/>
        <v>174063</v>
      </c>
      <c r="DL22" s="626">
        <f t="shared" si="42"/>
        <v>174063</v>
      </c>
      <c r="DM22" s="626">
        <f t="shared" si="42"/>
        <v>174063</v>
      </c>
      <c r="DN22" s="386">
        <f t="shared" ref="DN22:DS22" si="51">DN17+DN20</f>
        <v>75248</v>
      </c>
      <c r="DO22" s="386">
        <f t="shared" si="51"/>
        <v>14416</v>
      </c>
      <c r="DP22" s="386">
        <f t="shared" si="51"/>
        <v>14416</v>
      </c>
      <c r="DQ22" s="385">
        <f t="shared" si="51"/>
        <v>14000</v>
      </c>
      <c r="DR22" s="385">
        <f t="shared" si="51"/>
        <v>14968</v>
      </c>
      <c r="DS22" s="385">
        <f t="shared" si="51"/>
        <v>16000</v>
      </c>
      <c r="DT22" s="385">
        <f t="shared" ref="DT22:DY22" si="52">DT17+DT20</f>
        <v>12776</v>
      </c>
      <c r="DU22" s="386">
        <f t="shared" si="52"/>
        <v>15500</v>
      </c>
      <c r="DV22" s="386">
        <f t="shared" si="52"/>
        <v>15777</v>
      </c>
      <c r="DW22" s="386">
        <f t="shared" si="52"/>
        <v>15332</v>
      </c>
      <c r="DX22" s="365">
        <f t="shared" si="52"/>
        <v>13613</v>
      </c>
      <c r="DY22" s="386">
        <f t="shared" si="52"/>
        <v>0</v>
      </c>
      <c r="DZ22" s="365"/>
      <c r="EA22" s="365"/>
      <c r="EB22" s="365"/>
      <c r="EC22" s="365"/>
      <c r="ED22" s="365"/>
      <c r="EE22" s="365"/>
      <c r="EF22" s="365"/>
      <c r="EG22" s="365"/>
      <c r="EH22" s="365"/>
      <c r="EI22" s="365"/>
      <c r="EJ22" s="365"/>
      <c r="EK22" s="365"/>
      <c r="EL22" s="365"/>
      <c r="EM22" s="626">
        <f>EK22+EI22+EG22+EE22+EA22+DY22+DW22+DU22+DS22+DQ22+DO22+EC22</f>
        <v>75248</v>
      </c>
      <c r="EN22" s="614">
        <f t="shared" si="20"/>
        <v>59916</v>
      </c>
      <c r="EO22" s="614">
        <f t="shared" si="20"/>
        <v>57937</v>
      </c>
      <c r="EP22" s="625">
        <f>DO22+DQ22+DS22+DU22+DW22+DY22+EA22+EC22+EE22+EG22+EI22+EK22</f>
        <v>75248</v>
      </c>
      <c r="EQ22" s="625">
        <f t="shared" si="44"/>
        <v>71550</v>
      </c>
      <c r="ER22" s="197">
        <f t="shared" si="31"/>
        <v>0.88788155491781895</v>
      </c>
      <c r="ES22" s="197">
        <f t="shared" si="17"/>
        <v>0.96697042526203347</v>
      </c>
      <c r="ET22" s="197">
        <f t="shared" si="23"/>
        <v>0.95085583669997875</v>
      </c>
      <c r="EU22" s="197">
        <f t="shared" si="18"/>
        <v>1.0098158658636973</v>
      </c>
      <c r="EV22" s="197">
        <f t="shared" si="19"/>
        <v>0.9938366666666667</v>
      </c>
      <c r="EW22" s="906"/>
      <c r="EX22" s="889"/>
      <c r="EY22" s="889"/>
      <c r="EZ22" s="889"/>
      <c r="FA22" s="891"/>
      <c r="FB22" s="909"/>
    </row>
    <row r="23" spans="1:164" s="18" customFormat="1" ht="39.950000000000003" customHeight="1" thickBot="1" x14ac:dyDescent="0.3">
      <c r="A23" s="894"/>
      <c r="B23" s="910"/>
      <c r="C23" s="932"/>
      <c r="D23" s="915"/>
      <c r="E23" s="895"/>
      <c r="F23" s="177" t="s">
        <v>45</v>
      </c>
      <c r="G23" s="373">
        <f>G18+G21</f>
        <v>7729829749</v>
      </c>
      <c r="H23" s="374">
        <f t="shared" ref="H23:BS23" si="53">H18+H21</f>
        <v>892352000</v>
      </c>
      <c r="I23" s="374">
        <f t="shared" si="53"/>
        <v>0</v>
      </c>
      <c r="J23" s="374">
        <f t="shared" si="53"/>
        <v>0</v>
      </c>
      <c r="K23" s="374">
        <f t="shared" si="53"/>
        <v>106770000</v>
      </c>
      <c r="L23" s="374">
        <f t="shared" si="53"/>
        <v>106770000</v>
      </c>
      <c r="M23" s="374">
        <f t="shared" si="53"/>
        <v>416765949</v>
      </c>
      <c r="N23" s="374">
        <f t="shared" si="53"/>
        <v>416765949</v>
      </c>
      <c r="O23" s="374">
        <f t="shared" si="53"/>
        <v>39171000</v>
      </c>
      <c r="P23" s="374">
        <f t="shared" si="53"/>
        <v>39171000</v>
      </c>
      <c r="Q23" s="374">
        <f t="shared" si="53"/>
        <v>0</v>
      </c>
      <c r="R23" s="374">
        <f t="shared" si="53"/>
        <v>0</v>
      </c>
      <c r="S23" s="374">
        <f t="shared" si="53"/>
        <v>20627901</v>
      </c>
      <c r="T23" s="374">
        <f t="shared" si="53"/>
        <v>20627901</v>
      </c>
      <c r="U23" s="374">
        <f t="shared" si="53"/>
        <v>251264083</v>
      </c>
      <c r="V23" s="374">
        <f t="shared" si="53"/>
        <v>251264083</v>
      </c>
      <c r="W23" s="374">
        <f t="shared" si="53"/>
        <v>834598933</v>
      </c>
      <c r="X23" s="374">
        <f t="shared" si="53"/>
        <v>834598933</v>
      </c>
      <c r="Y23" s="374">
        <f t="shared" si="53"/>
        <v>834598933</v>
      </c>
      <c r="Z23" s="374">
        <f t="shared" si="53"/>
        <v>834598933</v>
      </c>
      <c r="AA23" s="374">
        <f t="shared" si="53"/>
        <v>834598933</v>
      </c>
      <c r="AB23" s="374">
        <f t="shared" si="53"/>
        <v>1542649533</v>
      </c>
      <c r="AC23" s="374">
        <f t="shared" si="53"/>
        <v>10344467</v>
      </c>
      <c r="AD23" s="374">
        <f t="shared" si="53"/>
        <v>10344467</v>
      </c>
      <c r="AE23" s="374">
        <f t="shared" si="53"/>
        <v>433357844</v>
      </c>
      <c r="AF23" s="374">
        <f t="shared" si="53"/>
        <v>431039291</v>
      </c>
      <c r="AG23" s="374">
        <f t="shared" si="53"/>
        <v>461563357</v>
      </c>
      <c r="AH23" s="374">
        <f t="shared" si="53"/>
        <v>461563357</v>
      </c>
      <c r="AI23" s="374">
        <f t="shared" si="53"/>
        <v>152094782</v>
      </c>
      <c r="AJ23" s="374">
        <f t="shared" si="53"/>
        <v>31415613</v>
      </c>
      <c r="AK23" s="374">
        <f t="shared" si="53"/>
        <v>35338213</v>
      </c>
      <c r="AL23" s="374">
        <f t="shared" si="53"/>
        <v>10015295</v>
      </c>
      <c r="AM23" s="374">
        <f t="shared" si="53"/>
        <v>33030520</v>
      </c>
      <c r="AN23" s="374">
        <f t="shared" si="53"/>
        <v>35883062</v>
      </c>
      <c r="AO23" s="374">
        <f t="shared" si="53"/>
        <v>21749600</v>
      </c>
      <c r="AP23" s="374">
        <f t="shared" si="53"/>
        <v>20000000</v>
      </c>
      <c r="AQ23" s="374">
        <f t="shared" si="53"/>
        <v>97500000</v>
      </c>
      <c r="AR23" s="374">
        <f t="shared" si="53"/>
        <v>23348514</v>
      </c>
      <c r="AS23" s="374">
        <f t="shared" si="53"/>
        <v>166916750</v>
      </c>
      <c r="AT23" s="374">
        <f t="shared" si="53"/>
        <v>138013186</v>
      </c>
      <c r="AU23" s="374">
        <f t="shared" si="53"/>
        <v>0</v>
      </c>
      <c r="AV23" s="374">
        <f t="shared" si="53"/>
        <v>112773218</v>
      </c>
      <c r="AW23" s="374">
        <f t="shared" si="53"/>
        <v>44536191</v>
      </c>
      <c r="AX23" s="374">
        <f t="shared" si="53"/>
        <v>83881166</v>
      </c>
      <c r="AY23" s="374">
        <f t="shared" si="53"/>
        <v>-20418529</v>
      </c>
      <c r="AZ23" s="374">
        <f t="shared" si="53"/>
        <v>56315346</v>
      </c>
      <c r="BA23" s="374">
        <f t="shared" si="53"/>
        <v>1436013195</v>
      </c>
      <c r="BB23" s="374">
        <f t="shared" si="53"/>
        <v>1436013195</v>
      </c>
      <c r="BC23" s="374">
        <f t="shared" si="53"/>
        <v>1414592515</v>
      </c>
      <c r="BD23" s="374">
        <f t="shared" si="53"/>
        <v>1436013195</v>
      </c>
      <c r="BE23" s="374">
        <f t="shared" si="53"/>
        <v>1414592515</v>
      </c>
      <c r="BF23" s="374">
        <f t="shared" si="53"/>
        <v>1748084321</v>
      </c>
      <c r="BG23" s="374">
        <f t="shared" si="53"/>
        <v>1147747168</v>
      </c>
      <c r="BH23" s="374">
        <f t="shared" si="53"/>
        <v>1095964500</v>
      </c>
      <c r="BI23" s="374">
        <f t="shared" si="53"/>
        <v>57476044</v>
      </c>
      <c r="BJ23" s="374">
        <f t="shared" si="53"/>
        <v>56099709</v>
      </c>
      <c r="BK23" s="374">
        <f t="shared" si="53"/>
        <v>41645194</v>
      </c>
      <c r="BL23" s="374">
        <f t="shared" si="53"/>
        <v>3253200</v>
      </c>
      <c r="BM23" s="374">
        <f t="shared" si="53"/>
        <v>3928451</v>
      </c>
      <c r="BN23" s="374">
        <f t="shared" si="53"/>
        <v>19946296</v>
      </c>
      <c r="BO23" s="374">
        <f t="shared" si="53"/>
        <v>1559850</v>
      </c>
      <c r="BP23" s="374">
        <f t="shared" si="53"/>
        <v>29413405</v>
      </c>
      <c r="BQ23" s="374">
        <f t="shared" si="53"/>
        <v>403753518</v>
      </c>
      <c r="BR23" s="374">
        <f t="shared" si="53"/>
        <v>50000540</v>
      </c>
      <c r="BS23" s="374">
        <f t="shared" si="53"/>
        <v>20421850</v>
      </c>
      <c r="BT23" s="374">
        <f t="shared" si="48"/>
        <v>-39000000</v>
      </c>
      <c r="BU23" s="374">
        <f t="shared" si="48"/>
        <v>1559850</v>
      </c>
      <c r="BV23" s="374">
        <f t="shared" si="48"/>
        <v>12040142</v>
      </c>
      <c r="BW23" s="374">
        <f t="shared" si="48"/>
        <v>1555141</v>
      </c>
      <c r="BX23" s="374">
        <f t="shared" si="48"/>
        <v>387489634</v>
      </c>
      <c r="BY23" s="374">
        <f t="shared" si="48"/>
        <v>21927517</v>
      </c>
      <c r="BZ23" s="374">
        <f t="shared" si="48"/>
        <v>25472632</v>
      </c>
      <c r="CA23" s="374">
        <f t="shared" si="48"/>
        <v>41830183</v>
      </c>
      <c r="CB23" s="374">
        <f t="shared" si="48"/>
        <v>-7813957</v>
      </c>
      <c r="CC23" s="374">
        <f t="shared" si="48"/>
        <v>-12738920</v>
      </c>
      <c r="CD23" s="374">
        <f t="shared" si="48"/>
        <v>87352443</v>
      </c>
      <c r="CE23" s="374">
        <f t="shared" ref="CE23:CM23" si="54">CE18+CE21</f>
        <v>1730665846</v>
      </c>
      <c r="CF23" s="374">
        <f t="shared" si="54"/>
        <v>1730665846</v>
      </c>
      <c r="CG23" s="374">
        <f t="shared" si="54"/>
        <v>1720218544</v>
      </c>
      <c r="CH23" s="374">
        <f t="shared" si="54"/>
        <v>1730665846</v>
      </c>
      <c r="CI23" s="374">
        <f t="shared" si="54"/>
        <v>1720218544</v>
      </c>
      <c r="CJ23" s="374">
        <f t="shared" si="54"/>
        <v>1816248332</v>
      </c>
      <c r="CK23" s="374">
        <f t="shared" si="54"/>
        <v>609107100</v>
      </c>
      <c r="CL23" s="374">
        <f t="shared" si="54"/>
        <v>609107100</v>
      </c>
      <c r="CM23" s="374">
        <f t="shared" si="54"/>
        <v>863587298</v>
      </c>
      <c r="CN23" s="374">
        <f t="shared" si="49"/>
        <v>547123536</v>
      </c>
      <c r="CO23" s="374">
        <f t="shared" si="49"/>
        <v>72580334</v>
      </c>
      <c r="CP23" s="374">
        <f t="shared" si="49"/>
        <v>85128667</v>
      </c>
      <c r="CQ23" s="374">
        <f t="shared" si="49"/>
        <v>19771000</v>
      </c>
      <c r="CR23" s="374">
        <f t="shared" si="49"/>
        <v>23513792</v>
      </c>
      <c r="CS23" s="374">
        <f t="shared" si="49"/>
        <v>6020000</v>
      </c>
      <c r="CT23" s="374">
        <f t="shared" si="49"/>
        <v>81184857</v>
      </c>
      <c r="CU23" s="375">
        <f t="shared" si="49"/>
        <v>245128000</v>
      </c>
      <c r="CV23" s="375">
        <f t="shared" si="49"/>
        <v>21070000</v>
      </c>
      <c r="CW23" s="375">
        <f t="shared" si="49"/>
        <v>0</v>
      </c>
      <c r="CX23" s="375">
        <f t="shared" si="49"/>
        <v>15050000</v>
      </c>
      <c r="CY23" s="375">
        <f t="shared" si="49"/>
        <v>0</v>
      </c>
      <c r="CZ23" s="375">
        <f t="shared" si="49"/>
        <v>30258604</v>
      </c>
      <c r="DA23" s="375">
        <f t="shared" si="49"/>
        <v>0</v>
      </c>
      <c r="DB23" s="374">
        <f t="shared" si="49"/>
        <v>54391100</v>
      </c>
      <c r="DC23" s="375">
        <f t="shared" si="49"/>
        <v>0</v>
      </c>
      <c r="DD23" s="375">
        <f t="shared" ref="DD23:DN23" si="55">DD18+DD21</f>
        <v>12570620</v>
      </c>
      <c r="DE23" s="400">
        <f t="shared" si="55"/>
        <v>-212492429</v>
      </c>
      <c r="DF23" s="400">
        <f t="shared" si="55"/>
        <v>27334433</v>
      </c>
      <c r="DG23" s="400">
        <f t="shared" si="55"/>
        <v>33742806</v>
      </c>
      <c r="DH23" s="400">
        <f t="shared" si="55"/>
        <v>130711400</v>
      </c>
      <c r="DI23" s="374">
        <f t="shared" si="55"/>
        <v>1637444109</v>
      </c>
      <c r="DJ23" s="466">
        <f t="shared" si="13"/>
        <v>1637444109</v>
      </c>
      <c r="DK23" s="466">
        <f t="shared" si="14"/>
        <v>1637444109</v>
      </c>
      <c r="DL23" s="400">
        <f t="shared" si="55"/>
        <v>1637444109</v>
      </c>
      <c r="DM23" s="400">
        <f t="shared" si="55"/>
        <v>1637444109</v>
      </c>
      <c r="DN23" s="400">
        <f t="shared" si="55"/>
        <v>2122975648</v>
      </c>
      <c r="DO23" s="400">
        <f t="shared" ref="DO23:DQ23" si="56">DO18+DO21</f>
        <v>450011086</v>
      </c>
      <c r="DP23" s="400">
        <f t="shared" si="56"/>
        <v>450011086</v>
      </c>
      <c r="DQ23" s="375">
        <f t="shared" si="56"/>
        <v>214618932</v>
      </c>
      <c r="DR23" s="529">
        <f>DR18+DR21</f>
        <v>144231065</v>
      </c>
      <c r="DS23" s="375">
        <f t="shared" ref="DS23" si="57">DS18+DS21</f>
        <v>317613583</v>
      </c>
      <c r="DT23" s="529">
        <f>DT18+DT21</f>
        <v>59970732</v>
      </c>
      <c r="DU23" s="400">
        <f t="shared" ref="DU23" si="58">DU18+DU21</f>
        <v>113216002</v>
      </c>
      <c r="DV23" s="566">
        <f>DV18+DV21</f>
        <v>117666118</v>
      </c>
      <c r="DW23" s="400">
        <f t="shared" ref="DW23" si="59">DW18+DW21</f>
        <v>169885000</v>
      </c>
      <c r="DX23" s="376">
        <f>DX18+DX21</f>
        <v>539501430</v>
      </c>
      <c r="DY23" s="400">
        <f t="shared" ref="DY23" si="60">DY18+DY21</f>
        <v>857631045</v>
      </c>
      <c r="DZ23" s="376"/>
      <c r="EA23" s="376"/>
      <c r="EB23" s="376"/>
      <c r="EC23" s="376"/>
      <c r="ED23" s="376"/>
      <c r="EE23" s="376"/>
      <c r="EF23" s="376"/>
      <c r="EG23" s="376"/>
      <c r="EH23" s="376"/>
      <c r="EI23" s="376"/>
      <c r="EJ23" s="376"/>
      <c r="EK23" s="376"/>
      <c r="EL23" s="376"/>
      <c r="EM23" s="400">
        <f t="shared" ref="EM23" si="61">EM18+EM21</f>
        <v>2122975648</v>
      </c>
      <c r="EN23" s="565">
        <f t="shared" si="20"/>
        <v>1095459603</v>
      </c>
      <c r="EO23" s="565">
        <f t="shared" si="20"/>
        <v>771879001</v>
      </c>
      <c r="EP23" s="375">
        <f t="shared" ref="EP23:EQ23" si="62">EP18+EP21</f>
        <v>2122975648</v>
      </c>
      <c r="EQ23" s="375">
        <f t="shared" si="62"/>
        <v>1311380431</v>
      </c>
      <c r="ER23" s="198">
        <f t="shared" si="31"/>
        <v>3.1756860817611914</v>
      </c>
      <c r="ES23" s="198">
        <f>EO23/EN23</f>
        <v>0.7046165818311787</v>
      </c>
      <c r="ET23" s="198">
        <f t="shared" si="23"/>
        <v>0.61770865447063295</v>
      </c>
      <c r="EU23" s="198">
        <f t="shared" si="18"/>
        <v>0.94721725659125611</v>
      </c>
      <c r="EV23" s="226">
        <f t="shared" si="19"/>
        <v>0.89500477457411076</v>
      </c>
      <c r="EW23" s="907"/>
      <c r="EX23" s="889"/>
      <c r="EY23" s="889"/>
      <c r="EZ23" s="889"/>
      <c r="FA23" s="892"/>
      <c r="FB23" s="909"/>
      <c r="FC23" s="571"/>
    </row>
    <row r="24" spans="1:164" s="18" customFormat="1" ht="51" customHeight="1" x14ac:dyDescent="0.25">
      <c r="A24" s="894"/>
      <c r="B24" s="896">
        <v>3</v>
      </c>
      <c r="C24" s="918" t="s">
        <v>318</v>
      </c>
      <c r="D24" s="902" t="s">
        <v>280</v>
      </c>
      <c r="E24" s="903">
        <v>531</v>
      </c>
      <c r="F24" s="178" t="s">
        <v>41</v>
      </c>
      <c r="G24" s="474">
        <f>AA24+BE24+CI24+DM24+EP24</f>
        <v>148</v>
      </c>
      <c r="H24" s="387">
        <v>28</v>
      </c>
      <c r="I24" s="387"/>
      <c r="J24" s="387"/>
      <c r="K24" s="387">
        <v>0</v>
      </c>
      <c r="L24" s="113">
        <v>0</v>
      </c>
      <c r="M24" s="387">
        <v>1</v>
      </c>
      <c r="N24" s="113">
        <v>1</v>
      </c>
      <c r="O24" s="387">
        <v>8</v>
      </c>
      <c r="P24" s="113">
        <v>8</v>
      </c>
      <c r="Q24" s="388">
        <v>7.5</v>
      </c>
      <c r="R24" s="619">
        <v>7.5</v>
      </c>
      <c r="S24" s="389">
        <v>5.5</v>
      </c>
      <c r="T24" s="619">
        <v>5.5</v>
      </c>
      <c r="U24" s="387">
        <v>5</v>
      </c>
      <c r="V24" s="387">
        <v>5</v>
      </c>
      <c r="W24" s="619">
        <f t="shared" si="0"/>
        <v>27</v>
      </c>
      <c r="X24" s="619">
        <f t="shared" si="1"/>
        <v>27</v>
      </c>
      <c r="Y24" s="619">
        <f t="shared" si="1"/>
        <v>27</v>
      </c>
      <c r="Z24" s="619">
        <f t="shared" si="11"/>
        <v>27</v>
      </c>
      <c r="AA24" s="618">
        <f t="shared" si="11"/>
        <v>27</v>
      </c>
      <c r="AB24" s="113">
        <v>37</v>
      </c>
      <c r="AC24" s="387">
        <v>0</v>
      </c>
      <c r="AD24" s="387">
        <v>0</v>
      </c>
      <c r="AE24" s="390">
        <v>1.34</v>
      </c>
      <c r="AF24" s="390">
        <v>0.34</v>
      </c>
      <c r="AG24" s="390">
        <v>1.34</v>
      </c>
      <c r="AH24" s="390">
        <v>1.34</v>
      </c>
      <c r="AI24" s="390">
        <v>3.73</v>
      </c>
      <c r="AJ24" s="390">
        <v>4.7300000000000004</v>
      </c>
      <c r="AK24" s="390">
        <v>7.63</v>
      </c>
      <c r="AL24" s="390">
        <v>7.63</v>
      </c>
      <c r="AM24" s="390">
        <v>4.16</v>
      </c>
      <c r="AN24" s="390">
        <v>4.16</v>
      </c>
      <c r="AO24" s="390">
        <v>4.28</v>
      </c>
      <c r="AP24" s="390">
        <v>4.32</v>
      </c>
      <c r="AQ24" s="390">
        <v>0.16</v>
      </c>
      <c r="AR24" s="390">
        <v>0.16</v>
      </c>
      <c r="AS24" s="390">
        <v>5.77</v>
      </c>
      <c r="AT24" s="390">
        <v>5.77</v>
      </c>
      <c r="AU24" s="390">
        <v>0.78</v>
      </c>
      <c r="AV24" s="390">
        <v>0.82</v>
      </c>
      <c r="AW24" s="390">
        <v>5.39</v>
      </c>
      <c r="AX24" s="390">
        <v>4.05</v>
      </c>
      <c r="AY24" s="390">
        <v>2.42</v>
      </c>
      <c r="AZ24" s="390">
        <v>3.93</v>
      </c>
      <c r="BA24" s="618">
        <f t="shared" ref="BA24:BA29" si="63">AY24+AW24+AU24+AS24+AO24+AM24+AK24+AI24+AG24+AE24+AQ24+AC24</f>
        <v>37</v>
      </c>
      <c r="BB24" s="618">
        <f t="shared" si="12"/>
        <v>37</v>
      </c>
      <c r="BC24" s="618">
        <f t="shared" si="3"/>
        <v>37.25</v>
      </c>
      <c r="BD24" s="618">
        <f t="shared" ref="BD24:BD29" si="64">AY24+AW24+AU24+AS24+AO24+AM24+AK24+AI24+AG24+AE24+AQ24+AC24</f>
        <v>37</v>
      </c>
      <c r="BE24" s="618">
        <f t="shared" si="5"/>
        <v>37.25</v>
      </c>
      <c r="BF24" s="619">
        <v>35</v>
      </c>
      <c r="BG24" s="618">
        <v>0.42</v>
      </c>
      <c r="BH24" s="618">
        <v>0.42</v>
      </c>
      <c r="BI24" s="618">
        <v>2.6</v>
      </c>
      <c r="BJ24" s="618">
        <v>2.6</v>
      </c>
      <c r="BK24" s="618">
        <v>4.28</v>
      </c>
      <c r="BL24" s="618">
        <v>4.28</v>
      </c>
      <c r="BM24" s="618">
        <v>1.35</v>
      </c>
      <c r="BN24" s="618">
        <v>1.35</v>
      </c>
      <c r="BO24" s="618">
        <v>3.75</v>
      </c>
      <c r="BP24" s="618">
        <v>3.14</v>
      </c>
      <c r="BQ24" s="618">
        <v>5.77</v>
      </c>
      <c r="BR24" s="618">
        <v>5.77</v>
      </c>
      <c r="BS24" s="618">
        <v>4.03</v>
      </c>
      <c r="BT24" s="618">
        <v>4.03</v>
      </c>
      <c r="BU24" s="618">
        <v>1.77</v>
      </c>
      <c r="BV24" s="618">
        <v>1.77</v>
      </c>
      <c r="BW24" s="618">
        <v>3.82</v>
      </c>
      <c r="BX24" s="618">
        <v>4.4800000000000004</v>
      </c>
      <c r="BY24" s="618">
        <v>1.52</v>
      </c>
      <c r="BZ24" s="618">
        <v>1.52</v>
      </c>
      <c r="CA24" s="618">
        <v>1.77</v>
      </c>
      <c r="CB24" s="618">
        <v>1.77</v>
      </c>
      <c r="CC24" s="618">
        <v>3.92</v>
      </c>
      <c r="CD24" s="618">
        <v>3.87</v>
      </c>
      <c r="CE24" s="391">
        <f t="shared" ref="CE24:CE29" si="65">+BG24+BI24+BK24+BM24+BO24+BQ24+BS24+BU24+BW24+BY24+CA24+CC24</f>
        <v>35</v>
      </c>
      <c r="CF24" s="391">
        <f t="shared" si="7"/>
        <v>35</v>
      </c>
      <c r="CG24" s="391">
        <f t="shared" si="7"/>
        <v>35</v>
      </c>
      <c r="CH24" s="391">
        <f t="shared" ref="CH24:CI29" si="66">BG24+BI24+BK24+BM24+BO24+BQ24+BS24+BU24+BW24+BY24+CA24+CC24</f>
        <v>35</v>
      </c>
      <c r="CI24" s="391">
        <f t="shared" si="66"/>
        <v>35</v>
      </c>
      <c r="CJ24" s="618">
        <v>35.700000000000003</v>
      </c>
      <c r="CK24" s="618">
        <v>0.17</v>
      </c>
      <c r="CL24" s="618">
        <v>0.17</v>
      </c>
      <c r="CM24" s="618">
        <v>2.1</v>
      </c>
      <c r="CN24" s="618">
        <v>2.1</v>
      </c>
      <c r="CO24" s="618">
        <v>1.61</v>
      </c>
      <c r="CP24" s="618">
        <v>1.61</v>
      </c>
      <c r="CQ24" s="618">
        <v>0.77</v>
      </c>
      <c r="CR24" s="618">
        <v>0.23</v>
      </c>
      <c r="CS24" s="618">
        <v>4.1500000000000004</v>
      </c>
      <c r="CT24" s="621">
        <v>4.6900000000000004</v>
      </c>
      <c r="CU24" s="618">
        <v>3.59</v>
      </c>
      <c r="CV24" s="618">
        <v>2.61</v>
      </c>
      <c r="CW24" s="618">
        <v>2.93</v>
      </c>
      <c r="CX24" s="618">
        <v>3.7</v>
      </c>
      <c r="CY24" s="618">
        <v>1.5</v>
      </c>
      <c r="CZ24" s="618">
        <v>2</v>
      </c>
      <c r="DA24" s="618">
        <v>12.78</v>
      </c>
      <c r="DB24" s="621">
        <v>6.78</v>
      </c>
      <c r="DC24" s="618">
        <v>0.92</v>
      </c>
      <c r="DD24" s="618">
        <v>0.92</v>
      </c>
      <c r="DE24" s="621">
        <v>2.4700000000000002</v>
      </c>
      <c r="DF24" s="621">
        <v>8.4700000000000006</v>
      </c>
      <c r="DG24" s="621">
        <v>2.71</v>
      </c>
      <c r="DH24" s="621">
        <v>2.42</v>
      </c>
      <c r="DI24" s="618">
        <f>DG24+DE24+DC24+DA24+CW24+CU24+CS24+CQ24+CO24+CM24+CK24+CY24</f>
        <v>35.699999999999996</v>
      </c>
      <c r="DJ24" s="621">
        <f t="shared" si="13"/>
        <v>35.700000000000003</v>
      </c>
      <c r="DK24" s="621">
        <f t="shared" si="14"/>
        <v>35.700000000000003</v>
      </c>
      <c r="DL24" s="621">
        <f t="shared" ref="DL24:DM29" si="67">CK24+CM24+CO24+CQ24+CS24+CU24+CW24+CY24+DA24+DC24+DE24+DG24</f>
        <v>35.700000000000003</v>
      </c>
      <c r="DM24" s="621">
        <f t="shared" si="67"/>
        <v>35.700000000000003</v>
      </c>
      <c r="DN24" s="621">
        <v>13.05</v>
      </c>
      <c r="DO24" s="621">
        <v>2.2999999999999998</v>
      </c>
      <c r="DP24" s="621">
        <v>2.2999999999999998</v>
      </c>
      <c r="DQ24" s="618">
        <v>2.2000000000000002</v>
      </c>
      <c r="DR24" s="618">
        <v>2.2000000000000002</v>
      </c>
      <c r="DS24" s="618">
        <v>2.6</v>
      </c>
      <c r="DT24" s="618">
        <v>2.6</v>
      </c>
      <c r="DU24" s="621">
        <v>1.1499999999999999</v>
      </c>
      <c r="DV24" s="621">
        <v>1.1499999999999999</v>
      </c>
      <c r="DW24" s="621">
        <v>4.8</v>
      </c>
      <c r="DX24" s="621">
        <v>4.8</v>
      </c>
      <c r="DY24" s="621">
        <v>0</v>
      </c>
      <c r="DZ24" s="621"/>
      <c r="EA24" s="113"/>
      <c r="EB24" s="113"/>
      <c r="EC24" s="113"/>
      <c r="ED24" s="113"/>
      <c r="EE24" s="113"/>
      <c r="EF24" s="113"/>
      <c r="EG24" s="113"/>
      <c r="EH24" s="113"/>
      <c r="EI24" s="113"/>
      <c r="EJ24" s="113"/>
      <c r="EK24" s="113"/>
      <c r="EL24" s="113"/>
      <c r="EM24" s="621">
        <f>EK24+EI24+EG24+EE24+EA24+DY24+DW24+DU24+DS24+DQ24+DO24+EC24</f>
        <v>13.05</v>
      </c>
      <c r="EN24" s="618">
        <f t="shared" si="20"/>
        <v>8.25</v>
      </c>
      <c r="EO24" s="618">
        <f t="shared" si="20"/>
        <v>8.25</v>
      </c>
      <c r="EP24" s="618">
        <f t="shared" ref="EP24:EQ29" si="68">DO24+DQ24+DS24+DU24+DW24+DY24+EA24+EC24+EE24+EG24+EI24+EK24</f>
        <v>13.05</v>
      </c>
      <c r="EQ24" s="618">
        <f t="shared" ref="EQ24:EQ29" si="69">DP24+DR24+DT24+DV24+DX24+DZ24+EB24+ED24+EF24+EH24+EJ24+EL24</f>
        <v>13.05</v>
      </c>
      <c r="ER24" s="225">
        <f t="shared" si="31"/>
        <v>1</v>
      </c>
      <c r="ES24" s="225">
        <f t="shared" si="17"/>
        <v>1</v>
      </c>
      <c r="ET24" s="225">
        <f t="shared" si="23"/>
        <v>1</v>
      </c>
      <c r="EU24" s="225">
        <f t="shared" si="18"/>
        <v>1.0017488632388947</v>
      </c>
      <c r="EV24" s="225">
        <f t="shared" si="19"/>
        <v>1</v>
      </c>
      <c r="EW24" s="920" t="s">
        <v>640</v>
      </c>
      <c r="EX24" s="889" t="s">
        <v>281</v>
      </c>
      <c r="EY24" s="889" t="s">
        <v>320</v>
      </c>
      <c r="EZ24" s="889" t="s">
        <v>390</v>
      </c>
      <c r="FA24" s="890" t="s">
        <v>598</v>
      </c>
      <c r="FB24" s="909"/>
      <c r="FC24" s="402"/>
      <c r="FD24" s="402"/>
      <c r="FE24" s="402"/>
      <c r="FF24" s="402"/>
      <c r="FG24" s="402"/>
      <c r="FH24" s="402"/>
    </row>
    <row r="25" spans="1:164" s="18" customFormat="1" ht="51" customHeight="1" x14ac:dyDescent="0.25">
      <c r="A25" s="894"/>
      <c r="B25" s="897"/>
      <c r="C25" s="918"/>
      <c r="D25" s="902"/>
      <c r="E25" s="904"/>
      <c r="F25" s="174" t="s">
        <v>3</v>
      </c>
      <c r="G25" s="347">
        <f>AA25+BE25+CI25+DM25+EP25</f>
        <v>2948374560</v>
      </c>
      <c r="H25" s="347">
        <v>302855000</v>
      </c>
      <c r="I25" s="392"/>
      <c r="J25" s="224"/>
      <c r="K25" s="392">
        <v>0</v>
      </c>
      <c r="L25" s="224">
        <v>0</v>
      </c>
      <c r="M25" s="347">
        <v>176784000</v>
      </c>
      <c r="N25" s="351">
        <v>176784000</v>
      </c>
      <c r="O25" s="392">
        <v>0</v>
      </c>
      <c r="P25" s="224">
        <v>0</v>
      </c>
      <c r="Q25" s="392">
        <v>0</v>
      </c>
      <c r="R25" s="224">
        <v>0</v>
      </c>
      <c r="S25" s="347">
        <v>13739500</v>
      </c>
      <c r="T25" s="351">
        <v>13739500</v>
      </c>
      <c r="U25" s="393">
        <v>87165000</v>
      </c>
      <c r="V25" s="393">
        <v>87165000</v>
      </c>
      <c r="W25" s="347">
        <f t="shared" si="0"/>
        <v>277688500</v>
      </c>
      <c r="X25" s="350">
        <f t="shared" si="1"/>
        <v>277688500</v>
      </c>
      <c r="Y25" s="347">
        <f t="shared" si="1"/>
        <v>277688500</v>
      </c>
      <c r="Z25" s="350">
        <f t="shared" si="11"/>
        <v>277688500</v>
      </c>
      <c r="AA25" s="347">
        <f t="shared" si="11"/>
        <v>277688500</v>
      </c>
      <c r="AB25" s="381">
        <v>522269000</v>
      </c>
      <c r="AC25" s="394">
        <v>0</v>
      </c>
      <c r="AD25" s="224"/>
      <c r="AE25" s="351">
        <v>23608000</v>
      </c>
      <c r="AF25" s="393">
        <v>23608000</v>
      </c>
      <c r="AG25" s="351">
        <v>302360000</v>
      </c>
      <c r="AH25" s="351">
        <v>271391000</v>
      </c>
      <c r="AI25" s="351">
        <v>66923000</v>
      </c>
      <c r="AJ25" s="351">
        <v>55520000</v>
      </c>
      <c r="AK25" s="224">
        <v>0</v>
      </c>
      <c r="AL25" s="351">
        <v>11403000</v>
      </c>
      <c r="AM25" s="224">
        <v>0</v>
      </c>
      <c r="AN25" s="224">
        <v>0</v>
      </c>
      <c r="AO25" s="224">
        <v>0</v>
      </c>
      <c r="AP25" s="224">
        <v>0</v>
      </c>
      <c r="AQ25" s="224">
        <v>0</v>
      </c>
      <c r="AR25" s="224">
        <v>3836000</v>
      </c>
      <c r="AS25" s="351">
        <f>244343767-39124025</f>
        <v>205219742</v>
      </c>
      <c r="AT25" s="224">
        <v>25405456</v>
      </c>
      <c r="AU25" s="224">
        <v>0</v>
      </c>
      <c r="AV25" s="224">
        <v>0</v>
      </c>
      <c r="AW25" s="351">
        <v>41504833</v>
      </c>
      <c r="AX25" s="224">
        <v>69098900</v>
      </c>
      <c r="AY25" s="224">
        <v>-131597785</v>
      </c>
      <c r="AZ25" s="224">
        <v>22554000</v>
      </c>
      <c r="BA25" s="352">
        <f t="shared" si="63"/>
        <v>508017790</v>
      </c>
      <c r="BB25" s="352">
        <f t="shared" si="12"/>
        <v>508017790</v>
      </c>
      <c r="BC25" s="352">
        <f t="shared" si="3"/>
        <v>482816356</v>
      </c>
      <c r="BD25" s="352">
        <f t="shared" si="64"/>
        <v>508017790</v>
      </c>
      <c r="BE25" s="352">
        <f t="shared" si="5"/>
        <v>482816356</v>
      </c>
      <c r="BF25" s="351">
        <v>805910325</v>
      </c>
      <c r="BG25" s="350">
        <v>542736000</v>
      </c>
      <c r="BH25" s="350">
        <v>507279425</v>
      </c>
      <c r="BI25" s="350">
        <v>0</v>
      </c>
      <c r="BJ25" s="350">
        <v>0</v>
      </c>
      <c r="BK25" s="350">
        <v>0</v>
      </c>
      <c r="BL25" s="350">
        <v>0</v>
      </c>
      <c r="BM25" s="350"/>
      <c r="BN25" s="350">
        <v>0</v>
      </c>
      <c r="BO25" s="350"/>
      <c r="BP25" s="350">
        <v>0</v>
      </c>
      <c r="BQ25" s="350">
        <f>166980000-12671675</f>
        <v>154308325</v>
      </c>
      <c r="BR25" s="350">
        <v>0</v>
      </c>
      <c r="BS25" s="350"/>
      <c r="BT25" s="350">
        <v>71651933</v>
      </c>
      <c r="BU25" s="350"/>
      <c r="BV25" s="350">
        <v>5026700</v>
      </c>
      <c r="BW25" s="350"/>
      <c r="BX25" s="350">
        <v>83929267</v>
      </c>
      <c r="BY25" s="350">
        <v>13690000</v>
      </c>
      <c r="BZ25" s="350">
        <v>-3782567</v>
      </c>
      <c r="CA25" s="350">
        <v>95176000</v>
      </c>
      <c r="CB25" s="350">
        <v>29490500</v>
      </c>
      <c r="CC25" s="350">
        <v>-45624500</v>
      </c>
      <c r="CD25" s="350">
        <v>30236567</v>
      </c>
      <c r="CE25" s="353">
        <f t="shared" si="65"/>
        <v>760285825</v>
      </c>
      <c r="CF25" s="353">
        <f t="shared" si="7"/>
        <v>760285825</v>
      </c>
      <c r="CG25" s="353">
        <f t="shared" si="7"/>
        <v>723831825</v>
      </c>
      <c r="CH25" s="353">
        <f t="shared" si="66"/>
        <v>760285825</v>
      </c>
      <c r="CI25" s="353">
        <f t="shared" si="66"/>
        <v>723831825</v>
      </c>
      <c r="CJ25" s="354">
        <v>700685000</v>
      </c>
      <c r="CK25" s="224">
        <v>248600000</v>
      </c>
      <c r="CL25" s="224">
        <v>248600000</v>
      </c>
      <c r="CM25" s="224">
        <v>452085000</v>
      </c>
      <c r="CN25" s="224">
        <v>215523000</v>
      </c>
      <c r="CO25" s="224">
        <v>0</v>
      </c>
      <c r="CP25" s="224">
        <v>44090000</v>
      </c>
      <c r="CQ25" s="224">
        <v>0</v>
      </c>
      <c r="CR25" s="351">
        <v>53130000</v>
      </c>
      <c r="CS25" s="224">
        <v>0</v>
      </c>
      <c r="CT25" s="355">
        <v>57122499</v>
      </c>
      <c r="CU25" s="356">
        <v>0</v>
      </c>
      <c r="CV25" s="395">
        <v>27391000</v>
      </c>
      <c r="CW25" s="356">
        <v>0</v>
      </c>
      <c r="CX25" s="356">
        <v>0</v>
      </c>
      <c r="CY25" s="356">
        <v>0</v>
      </c>
      <c r="CZ25" s="356">
        <v>0</v>
      </c>
      <c r="DA25" s="356">
        <v>0</v>
      </c>
      <c r="DB25" s="357">
        <f>663492499-645856499</f>
        <v>17636000</v>
      </c>
      <c r="DC25" s="356">
        <v>0</v>
      </c>
      <c r="DD25" s="356">
        <v>0</v>
      </c>
      <c r="DE25" s="357">
        <v>0</v>
      </c>
      <c r="DF25" s="357">
        <v>0</v>
      </c>
      <c r="DG25" s="357">
        <v>-25552121</v>
      </c>
      <c r="DH25" s="357">
        <v>11640380</v>
      </c>
      <c r="DI25" s="351">
        <f>DG25+DE25+DC25+DA25+CY25+CW25+CU25+CS25+CQ25+CO25+CM25+CK25</f>
        <v>675132879</v>
      </c>
      <c r="DJ25" s="597">
        <f t="shared" si="13"/>
        <v>675132879</v>
      </c>
      <c r="DK25" s="597">
        <f t="shared" si="14"/>
        <v>675132879</v>
      </c>
      <c r="DL25" s="355">
        <f t="shared" si="67"/>
        <v>675132879</v>
      </c>
      <c r="DM25" s="355">
        <f t="shared" si="67"/>
        <v>675132879</v>
      </c>
      <c r="DN25" s="355">
        <v>788905000</v>
      </c>
      <c r="DO25" s="355">
        <v>159094600</v>
      </c>
      <c r="DP25" s="355">
        <v>159094600</v>
      </c>
      <c r="DQ25" s="356">
        <v>234195000</v>
      </c>
      <c r="DR25" s="356">
        <v>56132000</v>
      </c>
      <c r="DS25" s="356">
        <v>0</v>
      </c>
      <c r="DT25" s="356">
        <v>62164000</v>
      </c>
      <c r="DU25" s="357">
        <v>48417000</v>
      </c>
      <c r="DV25" s="357">
        <f>277390600-277390600</f>
        <v>0</v>
      </c>
      <c r="DW25" s="224">
        <v>46169200</v>
      </c>
      <c r="DX25" s="224">
        <v>292567122</v>
      </c>
      <c r="DY25" s="224">
        <v>301029200</v>
      </c>
      <c r="DZ25" s="224"/>
      <c r="EA25" s="224"/>
      <c r="EB25" s="224"/>
      <c r="EC25" s="224"/>
      <c r="ED25" s="224"/>
      <c r="EE25" s="224"/>
      <c r="EF25" s="224"/>
      <c r="EG25" s="224"/>
      <c r="EH25" s="224"/>
      <c r="EI25" s="224"/>
      <c r="EJ25" s="224"/>
      <c r="EK25" s="224"/>
      <c r="EL25" s="224"/>
      <c r="EM25" s="355">
        <f>EK25+EI25+EG25+EE25+EC25+EA25+DY25+DW25+DU25+DS25+DQ25+DO25</f>
        <v>788905000</v>
      </c>
      <c r="EN25" s="395">
        <f t="shared" si="20"/>
        <v>441706600</v>
      </c>
      <c r="EO25" s="395">
        <f>DP25+DR25+DT25+DV25+DX25</f>
        <v>569957722</v>
      </c>
      <c r="EP25" s="395">
        <f t="shared" si="68"/>
        <v>788905000</v>
      </c>
      <c r="EQ25" s="395">
        <f t="shared" si="69"/>
        <v>569957722</v>
      </c>
      <c r="ER25" s="196">
        <f t="shared" si="31"/>
        <v>6.336846252480008</v>
      </c>
      <c r="ES25" s="196">
        <f t="shared" si="17"/>
        <v>1.2903536465155829</v>
      </c>
      <c r="ET25" s="196">
        <f t="shared" si="23"/>
        <v>0.72246686483163369</v>
      </c>
      <c r="EU25" s="196">
        <f t="shared" si="18"/>
        <v>1.0250093502533379</v>
      </c>
      <c r="EV25" s="196">
        <f t="shared" si="19"/>
        <v>0.92573966653680528</v>
      </c>
      <c r="EW25" s="906"/>
      <c r="EX25" s="889"/>
      <c r="EY25" s="889"/>
      <c r="EZ25" s="889"/>
      <c r="FA25" s="891"/>
      <c r="FB25" s="909"/>
      <c r="FC25" s="402"/>
      <c r="FD25" s="55"/>
      <c r="FE25" s="55"/>
      <c r="FF25" s="55"/>
      <c r="FG25" s="55"/>
      <c r="FH25" s="55"/>
    </row>
    <row r="26" spans="1:164" s="18" customFormat="1" ht="51" customHeight="1" x14ac:dyDescent="0.25">
      <c r="A26" s="894"/>
      <c r="B26" s="897"/>
      <c r="C26" s="918"/>
      <c r="D26" s="902"/>
      <c r="E26" s="904"/>
      <c r="F26" s="175" t="s">
        <v>224</v>
      </c>
      <c r="G26" s="596"/>
      <c r="H26" s="392"/>
      <c r="I26" s="392"/>
      <c r="J26" s="224"/>
      <c r="K26" s="392"/>
      <c r="L26" s="224"/>
      <c r="M26" s="392"/>
      <c r="N26" s="224"/>
      <c r="O26" s="392"/>
      <c r="P26" s="224"/>
      <c r="Q26" s="392"/>
      <c r="R26" s="224"/>
      <c r="S26" s="392"/>
      <c r="T26" s="224"/>
      <c r="U26" s="393">
        <f>W25-AB28</f>
        <v>156692133</v>
      </c>
      <c r="V26" s="393">
        <v>156692133</v>
      </c>
      <c r="W26" s="347">
        <f t="shared" si="0"/>
        <v>156692133</v>
      </c>
      <c r="X26" s="350">
        <f t="shared" si="1"/>
        <v>156692133</v>
      </c>
      <c r="Y26" s="347">
        <f t="shared" si="1"/>
        <v>156692133</v>
      </c>
      <c r="Z26" s="350">
        <f t="shared" si="11"/>
        <v>156692133</v>
      </c>
      <c r="AA26" s="347">
        <f t="shared" si="11"/>
        <v>156692133</v>
      </c>
      <c r="AB26" s="381">
        <f>AB25</f>
        <v>522269000</v>
      </c>
      <c r="AC26" s="394">
        <v>0</v>
      </c>
      <c r="AD26" s="224">
        <v>0</v>
      </c>
      <c r="AE26" s="394">
        <v>0</v>
      </c>
      <c r="AF26" s="224">
        <v>0</v>
      </c>
      <c r="AG26" s="224">
        <v>0</v>
      </c>
      <c r="AH26" s="224">
        <v>0</v>
      </c>
      <c r="AI26" s="351">
        <v>18776134</v>
      </c>
      <c r="AJ26" s="351">
        <v>16572267</v>
      </c>
      <c r="AK26" s="351">
        <v>39069150</v>
      </c>
      <c r="AL26" s="351">
        <v>40656283</v>
      </c>
      <c r="AM26" s="351">
        <v>47107167</v>
      </c>
      <c r="AN26" s="351">
        <v>46835667</v>
      </c>
      <c r="AO26" s="351">
        <v>46784750</v>
      </c>
      <c r="AP26" s="351">
        <v>47056250</v>
      </c>
      <c r="AQ26" s="351">
        <v>43645000</v>
      </c>
      <c r="AR26" s="351">
        <v>43144000</v>
      </c>
      <c r="AS26" s="351">
        <v>47285750</v>
      </c>
      <c r="AT26" s="351">
        <v>46784750</v>
      </c>
      <c r="AU26" s="351">
        <v>43645000</v>
      </c>
      <c r="AV26" s="351">
        <v>43144000</v>
      </c>
      <c r="AW26" s="351">
        <v>47285750</v>
      </c>
      <c r="AX26" s="351">
        <v>38204133</v>
      </c>
      <c r="AY26" s="351">
        <v>47285750</v>
      </c>
      <c r="AZ26" s="351">
        <v>66623328</v>
      </c>
      <c r="BA26" s="352">
        <f t="shared" si="63"/>
        <v>380884451</v>
      </c>
      <c r="BB26" s="352">
        <f t="shared" si="12"/>
        <v>380884451</v>
      </c>
      <c r="BC26" s="352">
        <f t="shared" si="3"/>
        <v>389020678</v>
      </c>
      <c r="BD26" s="352">
        <f t="shared" si="64"/>
        <v>380884451</v>
      </c>
      <c r="BE26" s="352">
        <f t="shared" si="5"/>
        <v>389020678</v>
      </c>
      <c r="BF26" s="359">
        <f>BG26+BI26+BK26+BM26+BO26+BQ26+BS26+BU26+BW26+BY26+CA26+CC26</f>
        <v>709220000</v>
      </c>
      <c r="BG26" s="350">
        <v>0</v>
      </c>
      <c r="BH26" s="602">
        <v>0</v>
      </c>
      <c r="BI26" s="350">
        <v>32172500</v>
      </c>
      <c r="BJ26" s="350">
        <v>4853200</v>
      </c>
      <c r="BK26" s="350">
        <v>64345000</v>
      </c>
      <c r="BL26" s="350">
        <v>47506400</v>
      </c>
      <c r="BM26" s="350">
        <v>69345000</v>
      </c>
      <c r="BN26" s="350">
        <v>40947000</v>
      </c>
      <c r="BO26" s="350">
        <v>64345000</v>
      </c>
      <c r="BP26" s="350">
        <v>49256000</v>
      </c>
      <c r="BQ26" s="350">
        <v>68845000</v>
      </c>
      <c r="BR26" s="350">
        <v>48226731</v>
      </c>
      <c r="BS26" s="350">
        <v>79525000</v>
      </c>
      <c r="BT26" s="350">
        <v>68869700</v>
      </c>
      <c r="BU26" s="350">
        <v>99705000</v>
      </c>
      <c r="BV26" s="350">
        <v>89347200</v>
      </c>
      <c r="BW26" s="350">
        <v>94705000</v>
      </c>
      <c r="BX26" s="350">
        <v>71485000</v>
      </c>
      <c r="BY26" s="350">
        <v>67032500</v>
      </c>
      <c r="BZ26" s="350">
        <v>65216831</v>
      </c>
      <c r="CA26" s="350">
        <v>26565000</v>
      </c>
      <c r="CB26" s="350">
        <v>46822000</v>
      </c>
      <c r="CC26" s="350">
        <f>62635000-20000000</f>
        <v>42635000</v>
      </c>
      <c r="CD26" s="350">
        <v>125833367</v>
      </c>
      <c r="CE26" s="353">
        <f t="shared" si="65"/>
        <v>709220000</v>
      </c>
      <c r="CF26" s="353">
        <f t="shared" si="7"/>
        <v>709220000</v>
      </c>
      <c r="CG26" s="353">
        <f t="shared" si="7"/>
        <v>658363429</v>
      </c>
      <c r="CH26" s="353">
        <f t="shared" si="66"/>
        <v>709220000</v>
      </c>
      <c r="CI26" s="353">
        <f t="shared" si="66"/>
        <v>658363429</v>
      </c>
      <c r="CJ26" s="354">
        <v>700685000</v>
      </c>
      <c r="CK26" s="224">
        <v>0</v>
      </c>
      <c r="CL26" s="224">
        <v>0</v>
      </c>
      <c r="CM26" s="224">
        <v>18400500</v>
      </c>
      <c r="CN26" s="224">
        <v>2004433</v>
      </c>
      <c r="CO26" s="224">
        <v>42934500</v>
      </c>
      <c r="CP26" s="610">
        <v>31380799</v>
      </c>
      <c r="CQ26" s="224">
        <v>69135000</v>
      </c>
      <c r="CR26" s="351">
        <v>48023033</v>
      </c>
      <c r="CS26" s="224">
        <v>61335000</v>
      </c>
      <c r="CT26" s="355">
        <v>2356301</v>
      </c>
      <c r="CU26" s="356">
        <v>61335000</v>
      </c>
      <c r="CV26" s="395">
        <v>102695832</v>
      </c>
      <c r="CW26" s="356">
        <v>69135000</v>
      </c>
      <c r="CX26" s="356">
        <v>70523833</v>
      </c>
      <c r="CY26" s="356">
        <v>61335000</v>
      </c>
      <c r="CZ26" s="356">
        <v>68044067</v>
      </c>
      <c r="DA26" s="356">
        <v>61335000</v>
      </c>
      <c r="DB26" s="357">
        <f>388198484-325028298</f>
        <v>63170186</v>
      </c>
      <c r="DC26" s="356">
        <v>69135000</v>
      </c>
      <c r="DD26" s="356">
        <v>59817133</v>
      </c>
      <c r="DE26" s="357">
        <v>61335000</v>
      </c>
      <c r="DF26" s="606">
        <v>60405000</v>
      </c>
      <c r="DG26" s="357">
        <f>675132879-575415000</f>
        <v>99717879</v>
      </c>
      <c r="DH26" s="606">
        <f>599936383-508420617</f>
        <v>91515766</v>
      </c>
      <c r="DI26" s="351">
        <f>DE26+DC26+DA26+CY26+CW26+CU26+CS26+CQ26+CO26+CM26+CK26+DG26</f>
        <v>675132879</v>
      </c>
      <c r="DJ26" s="597">
        <f t="shared" si="13"/>
        <v>675132879</v>
      </c>
      <c r="DK26" s="597">
        <f t="shared" si="14"/>
        <v>599936383</v>
      </c>
      <c r="DL26" s="355">
        <f t="shared" si="67"/>
        <v>675132879</v>
      </c>
      <c r="DM26" s="355">
        <f t="shared" si="67"/>
        <v>599936383</v>
      </c>
      <c r="DN26" s="601">
        <f>DN25</f>
        <v>788905000</v>
      </c>
      <c r="DO26" s="357">
        <v>0</v>
      </c>
      <c r="DP26" s="357">
        <v>0</v>
      </c>
      <c r="DQ26" s="356">
        <v>9474200</v>
      </c>
      <c r="DR26" s="356">
        <v>11119133.1</v>
      </c>
      <c r="DS26" s="356">
        <v>51049566.666666664</v>
      </c>
      <c r="DT26" s="356">
        <v>46171200</v>
      </c>
      <c r="DU26" s="357">
        <v>86696400</v>
      </c>
      <c r="DV26" s="357">
        <f>111180733-57290333</f>
        <v>53890400</v>
      </c>
      <c r="DW26" s="224">
        <v>87631066.666666672</v>
      </c>
      <c r="DX26" s="224">
        <v>70224207</v>
      </c>
      <c r="DY26" s="224">
        <v>89786133.333333343</v>
      </c>
      <c r="DZ26" s="224"/>
      <c r="EA26" s="224"/>
      <c r="EB26" s="224"/>
      <c r="EC26" s="224"/>
      <c r="ED26" s="224"/>
      <c r="EE26" s="224"/>
      <c r="EF26" s="224"/>
      <c r="EG26" s="224"/>
      <c r="EH26" s="224"/>
      <c r="EI26" s="224"/>
      <c r="EJ26" s="224"/>
      <c r="EK26" s="224"/>
      <c r="EL26" s="224"/>
      <c r="EM26" s="355">
        <f>EI26+EG26+EE26+EC26+EA26+DY26+DW26+DU26+DS26+DQ26+DO26+EK26</f>
        <v>324637366.66666669</v>
      </c>
      <c r="EN26" s="395">
        <f t="shared" si="20"/>
        <v>147220166.66666666</v>
      </c>
      <c r="EO26" s="395">
        <f>DP26+DR26+DT26+DV26+DX26</f>
        <v>181404940.09999999</v>
      </c>
      <c r="EP26" s="395">
        <f t="shared" si="68"/>
        <v>324637366.66666663</v>
      </c>
      <c r="EQ26" s="395">
        <f t="shared" si="69"/>
        <v>181404940.09999999</v>
      </c>
      <c r="ER26" s="196">
        <f t="shared" si="31"/>
        <v>0.80136200175584604</v>
      </c>
      <c r="ES26" s="196">
        <f>IFERROR(EO26/EN26,0)</f>
        <v>1.2322017031181189</v>
      </c>
      <c r="ET26" s="196">
        <f>EQ26/EP26</f>
        <v>0.55879254431688452</v>
      </c>
      <c r="EU26" s="196">
        <f t="shared" si="18"/>
        <v>0.9595331022144804</v>
      </c>
      <c r="EV26" s="196">
        <f>IFERROR((AA26+BE26+CI26+DM26+EQ26)/G26,0)</f>
        <v>0</v>
      </c>
      <c r="EW26" s="906"/>
      <c r="EX26" s="889"/>
      <c r="EY26" s="889"/>
      <c r="EZ26" s="889"/>
      <c r="FA26" s="891"/>
      <c r="FB26" s="909"/>
      <c r="FC26" s="181"/>
      <c r="FE26" s="55"/>
      <c r="FF26" s="55"/>
      <c r="FG26" s="55"/>
      <c r="FH26" s="55"/>
    </row>
    <row r="27" spans="1:164" s="18" customFormat="1" ht="51" customHeight="1" x14ac:dyDescent="0.25">
      <c r="A27" s="894"/>
      <c r="B27" s="897"/>
      <c r="C27" s="918"/>
      <c r="D27" s="902"/>
      <c r="E27" s="904"/>
      <c r="F27" s="176" t="s">
        <v>42</v>
      </c>
      <c r="G27" s="473">
        <f>AA27+BE27+CI27+DM27+EP27</f>
        <v>1</v>
      </c>
      <c r="H27" s="343"/>
      <c r="I27" s="343"/>
      <c r="J27" s="343"/>
      <c r="K27" s="343"/>
      <c r="L27" s="343"/>
      <c r="M27" s="343"/>
      <c r="N27" s="343"/>
      <c r="O27" s="343"/>
      <c r="P27" s="343"/>
      <c r="Q27" s="343"/>
      <c r="R27" s="343"/>
      <c r="S27" s="348"/>
      <c r="T27" s="343"/>
      <c r="U27" s="343"/>
      <c r="V27" s="580"/>
      <c r="W27" s="602">
        <f t="shared" si="0"/>
        <v>0</v>
      </c>
      <c r="X27" s="345">
        <f t="shared" si="1"/>
        <v>0</v>
      </c>
      <c r="Y27" s="602">
        <f t="shared" si="1"/>
        <v>0</v>
      </c>
      <c r="Z27" s="345">
        <f t="shared" si="11"/>
        <v>0</v>
      </c>
      <c r="AA27" s="602">
        <f t="shared" si="11"/>
        <v>0</v>
      </c>
      <c r="AB27" s="112">
        <v>1</v>
      </c>
      <c r="AC27" s="580">
        <v>1</v>
      </c>
      <c r="AD27" s="343">
        <v>1</v>
      </c>
      <c r="AE27" s="580">
        <v>0</v>
      </c>
      <c r="AF27" s="343"/>
      <c r="AG27" s="343">
        <v>0</v>
      </c>
      <c r="AH27" s="343"/>
      <c r="AI27" s="343">
        <v>0</v>
      </c>
      <c r="AJ27" s="343"/>
      <c r="AK27" s="343">
        <v>0</v>
      </c>
      <c r="AL27" s="343"/>
      <c r="AM27" s="343">
        <v>0</v>
      </c>
      <c r="AN27" s="343">
        <v>0</v>
      </c>
      <c r="AO27" s="343">
        <v>0</v>
      </c>
      <c r="AP27" s="343">
        <v>0</v>
      </c>
      <c r="AQ27" s="343">
        <v>0</v>
      </c>
      <c r="AR27" s="343">
        <v>0</v>
      </c>
      <c r="AS27" s="343">
        <v>0</v>
      </c>
      <c r="AT27" s="343">
        <v>0</v>
      </c>
      <c r="AU27" s="343">
        <v>0</v>
      </c>
      <c r="AV27" s="343">
        <v>0</v>
      </c>
      <c r="AW27" s="343">
        <v>0</v>
      </c>
      <c r="AX27" s="343">
        <v>0</v>
      </c>
      <c r="AY27" s="343">
        <v>0</v>
      </c>
      <c r="AZ27" s="343">
        <v>0</v>
      </c>
      <c r="BA27" s="360">
        <f t="shared" si="63"/>
        <v>1</v>
      </c>
      <c r="BB27" s="361">
        <f t="shared" si="12"/>
        <v>1</v>
      </c>
      <c r="BC27" s="361">
        <f t="shared" si="3"/>
        <v>1</v>
      </c>
      <c r="BD27" s="361">
        <f t="shared" si="64"/>
        <v>1</v>
      </c>
      <c r="BE27" s="361">
        <f t="shared" si="5"/>
        <v>1</v>
      </c>
      <c r="BF27" s="604">
        <v>0</v>
      </c>
      <c r="BG27" s="580">
        <v>0</v>
      </c>
      <c r="BH27" s="602">
        <v>0</v>
      </c>
      <c r="BI27" s="580">
        <v>0</v>
      </c>
      <c r="BJ27" s="602">
        <v>0</v>
      </c>
      <c r="BK27" s="580">
        <v>0</v>
      </c>
      <c r="BL27" s="602"/>
      <c r="BM27" s="580">
        <v>0</v>
      </c>
      <c r="BN27" s="602">
        <v>0</v>
      </c>
      <c r="BO27" s="580">
        <v>0</v>
      </c>
      <c r="BP27" s="602">
        <v>0</v>
      </c>
      <c r="BQ27" s="580">
        <v>0</v>
      </c>
      <c r="BR27" s="602">
        <v>0</v>
      </c>
      <c r="BS27" s="580">
        <v>0</v>
      </c>
      <c r="BT27" s="602">
        <v>0</v>
      </c>
      <c r="BU27" s="580">
        <v>0</v>
      </c>
      <c r="BV27" s="602">
        <v>0</v>
      </c>
      <c r="BW27" s="580">
        <v>0</v>
      </c>
      <c r="BX27" s="602">
        <v>0</v>
      </c>
      <c r="BY27" s="580">
        <v>0</v>
      </c>
      <c r="BZ27" s="602">
        <v>0</v>
      </c>
      <c r="CA27" s="580">
        <v>0</v>
      </c>
      <c r="CB27" s="602">
        <v>0</v>
      </c>
      <c r="CC27" s="580">
        <v>0</v>
      </c>
      <c r="CD27" s="602">
        <v>0</v>
      </c>
      <c r="CE27" s="346">
        <f t="shared" si="65"/>
        <v>0</v>
      </c>
      <c r="CF27" s="346">
        <f t="shared" si="7"/>
        <v>0</v>
      </c>
      <c r="CG27" s="346">
        <f t="shared" si="7"/>
        <v>0</v>
      </c>
      <c r="CH27" s="346">
        <f t="shared" si="66"/>
        <v>0</v>
      </c>
      <c r="CI27" s="346">
        <f t="shared" si="66"/>
        <v>0</v>
      </c>
      <c r="CJ27" s="346">
        <v>0</v>
      </c>
      <c r="CK27" s="346">
        <v>0</v>
      </c>
      <c r="CL27" s="346">
        <v>0</v>
      </c>
      <c r="CM27" s="346">
        <v>0</v>
      </c>
      <c r="CN27" s="580">
        <v>0</v>
      </c>
      <c r="CO27" s="346">
        <v>0</v>
      </c>
      <c r="CP27" s="346">
        <v>0</v>
      </c>
      <c r="CQ27" s="346">
        <v>0</v>
      </c>
      <c r="CR27" s="580">
        <v>0</v>
      </c>
      <c r="CS27" s="346">
        <v>0</v>
      </c>
      <c r="CT27" s="382"/>
      <c r="CU27" s="362">
        <v>0</v>
      </c>
      <c r="CV27" s="580">
        <v>0</v>
      </c>
      <c r="CW27" s="362">
        <v>0</v>
      </c>
      <c r="CX27" s="362">
        <v>0</v>
      </c>
      <c r="CY27" s="362">
        <v>0</v>
      </c>
      <c r="CZ27" s="607">
        <v>0</v>
      </c>
      <c r="DA27" s="362">
        <v>0</v>
      </c>
      <c r="DB27" s="606">
        <v>0</v>
      </c>
      <c r="DC27" s="362">
        <v>0</v>
      </c>
      <c r="DD27" s="580">
        <v>0</v>
      </c>
      <c r="DE27" s="399">
        <v>0</v>
      </c>
      <c r="DF27" s="606">
        <v>0</v>
      </c>
      <c r="DG27" s="399">
        <v>0</v>
      </c>
      <c r="DH27" s="622">
        <v>0</v>
      </c>
      <c r="DI27" s="112">
        <f>DE27+DC27+DA27+CY27+CW27+CU27+CS27+CQ27+CO27+CM27+CK27+DG27</f>
        <v>0</v>
      </c>
      <c r="DJ27" s="597">
        <f t="shared" si="13"/>
        <v>0</v>
      </c>
      <c r="DK27" s="597">
        <f t="shared" si="14"/>
        <v>0</v>
      </c>
      <c r="DL27" s="608">
        <f t="shared" si="67"/>
        <v>0</v>
      </c>
      <c r="DM27" s="608">
        <f t="shared" si="67"/>
        <v>0</v>
      </c>
      <c r="DN27" s="623">
        <v>0</v>
      </c>
      <c r="DO27" s="621">
        <v>0</v>
      </c>
      <c r="DP27" s="621">
        <v>0</v>
      </c>
      <c r="DQ27" s="618">
        <v>0</v>
      </c>
      <c r="DR27" s="530"/>
      <c r="DS27" s="618">
        <v>0</v>
      </c>
      <c r="DT27" s="618">
        <v>0</v>
      </c>
      <c r="DU27" s="621">
        <v>0</v>
      </c>
      <c r="DV27" s="621">
        <v>0</v>
      </c>
      <c r="DW27" s="621">
        <v>0</v>
      </c>
      <c r="DX27" s="621">
        <v>0</v>
      </c>
      <c r="DY27" s="621">
        <v>0</v>
      </c>
      <c r="DZ27" s="621"/>
      <c r="EA27" s="602"/>
      <c r="EB27" s="602"/>
      <c r="EC27" s="602"/>
      <c r="ED27" s="602"/>
      <c r="EE27" s="602"/>
      <c r="EF27" s="602"/>
      <c r="EG27" s="580"/>
      <c r="EH27" s="602"/>
      <c r="EI27" s="580"/>
      <c r="EJ27" s="602"/>
      <c r="EK27" s="580"/>
      <c r="EL27" s="602"/>
      <c r="EM27" s="588">
        <f>EI27+EG27+EE27+EC27+EA27+DY27+DW27+DU27+DS27+DQ27+DO27+EK27</f>
        <v>0</v>
      </c>
      <c r="EN27" s="583">
        <f t="shared" si="20"/>
        <v>0</v>
      </c>
      <c r="EO27" s="583">
        <f t="shared" si="20"/>
        <v>0</v>
      </c>
      <c r="EP27" s="602">
        <f t="shared" si="68"/>
        <v>0</v>
      </c>
      <c r="EQ27" s="602">
        <f t="shared" si="68"/>
        <v>0</v>
      </c>
      <c r="ER27" s="196">
        <f t="shared" si="31"/>
        <v>0</v>
      </c>
      <c r="ES27" s="196">
        <f>IFERROR(EO27/EN27,0)</f>
        <v>0</v>
      </c>
      <c r="ET27" s="196">
        <f>IFERROR(EQ27/EP27,0)</f>
        <v>0</v>
      </c>
      <c r="EU27" s="196">
        <f t="shared" si="18"/>
        <v>1</v>
      </c>
      <c r="EV27" s="196">
        <f t="shared" si="19"/>
        <v>1</v>
      </c>
      <c r="EW27" s="906"/>
      <c r="EX27" s="889"/>
      <c r="EY27" s="889"/>
      <c r="EZ27" s="889"/>
      <c r="FA27" s="891"/>
      <c r="FB27" s="909"/>
      <c r="FC27" s="402"/>
      <c r="FD27" s="402"/>
      <c r="FE27" s="402"/>
      <c r="FF27" s="402"/>
      <c r="FG27" s="402"/>
      <c r="FH27" s="402"/>
    </row>
    <row r="28" spans="1:164" s="18" customFormat="1" ht="51" customHeight="1" x14ac:dyDescent="0.25">
      <c r="A28" s="894"/>
      <c r="B28" s="897"/>
      <c r="C28" s="918"/>
      <c r="D28" s="902"/>
      <c r="E28" s="904"/>
      <c r="F28" s="176" t="s">
        <v>4</v>
      </c>
      <c r="G28" s="347">
        <f>AA28+BE28+CI28+DM28+EP28</f>
        <v>350692135</v>
      </c>
      <c r="H28" s="224"/>
      <c r="I28" s="224"/>
      <c r="J28" s="224"/>
      <c r="K28" s="224"/>
      <c r="L28" s="224"/>
      <c r="M28" s="224"/>
      <c r="N28" s="224"/>
      <c r="O28" s="224"/>
      <c r="P28" s="224"/>
      <c r="Q28" s="224"/>
      <c r="R28" s="224"/>
      <c r="S28" s="392"/>
      <c r="T28" s="224"/>
      <c r="U28" s="224"/>
      <c r="V28" s="224"/>
      <c r="W28" s="347">
        <f t="shared" si="0"/>
        <v>0</v>
      </c>
      <c r="X28" s="345">
        <f t="shared" si="1"/>
        <v>0</v>
      </c>
      <c r="Y28" s="347">
        <f t="shared" si="1"/>
        <v>0</v>
      </c>
      <c r="Z28" s="345">
        <f t="shared" si="11"/>
        <v>0</v>
      </c>
      <c r="AA28" s="347">
        <f t="shared" si="11"/>
        <v>0</v>
      </c>
      <c r="AB28" s="611">
        <f>AA25-AA26</f>
        <v>120996367</v>
      </c>
      <c r="AC28" s="611">
        <v>24279467</v>
      </c>
      <c r="AD28" s="351">
        <v>24279467</v>
      </c>
      <c r="AE28" s="351">
        <v>45874433</v>
      </c>
      <c r="AF28" s="351">
        <v>45874433</v>
      </c>
      <c r="AG28" s="351">
        <v>32123100</v>
      </c>
      <c r="AH28" s="351">
        <v>32123100</v>
      </c>
      <c r="AI28" s="351">
        <v>14359167</v>
      </c>
      <c r="AJ28" s="351">
        <v>14359167</v>
      </c>
      <c r="AK28" s="224">
        <v>0</v>
      </c>
      <c r="AL28" s="224">
        <v>0</v>
      </c>
      <c r="AM28" s="351">
        <v>0</v>
      </c>
      <c r="AN28" s="224">
        <v>0</v>
      </c>
      <c r="AO28" s="224">
        <v>0</v>
      </c>
      <c r="AP28" s="224">
        <v>0</v>
      </c>
      <c r="AQ28" s="224">
        <v>0</v>
      </c>
      <c r="AR28" s="224">
        <v>0</v>
      </c>
      <c r="AS28" s="224">
        <v>0</v>
      </c>
      <c r="AT28" s="224">
        <v>0</v>
      </c>
      <c r="AU28" s="224">
        <v>0</v>
      </c>
      <c r="AV28" s="224">
        <v>0</v>
      </c>
      <c r="AW28" s="224">
        <v>0</v>
      </c>
      <c r="AX28" s="224">
        <v>0</v>
      </c>
      <c r="AY28" s="224">
        <v>0</v>
      </c>
      <c r="AZ28" s="224">
        <v>0</v>
      </c>
      <c r="BA28" s="352">
        <f t="shared" si="63"/>
        <v>116636167</v>
      </c>
      <c r="BB28" s="352">
        <f t="shared" si="12"/>
        <v>116636167</v>
      </c>
      <c r="BC28" s="352">
        <f t="shared" si="3"/>
        <v>116636167</v>
      </c>
      <c r="BD28" s="352">
        <f t="shared" si="64"/>
        <v>116636167</v>
      </c>
      <c r="BE28" s="352">
        <f t="shared" si="5"/>
        <v>116636167</v>
      </c>
      <c r="BF28" s="359">
        <v>93795678</v>
      </c>
      <c r="BG28" s="350">
        <v>65203945</v>
      </c>
      <c r="BH28" s="350">
        <v>41037200</v>
      </c>
      <c r="BI28" s="350">
        <v>28591733</v>
      </c>
      <c r="BJ28" s="350">
        <v>32564899</v>
      </c>
      <c r="BK28" s="352">
        <v>0</v>
      </c>
      <c r="BL28" s="350">
        <v>11218178</v>
      </c>
      <c r="BM28" s="352">
        <v>0</v>
      </c>
      <c r="BN28" s="350">
        <v>0</v>
      </c>
      <c r="BO28" s="352">
        <v>0</v>
      </c>
      <c r="BP28" s="350">
        <v>1534400</v>
      </c>
      <c r="BQ28" s="352">
        <v>0</v>
      </c>
      <c r="BR28" s="350">
        <v>7441000</v>
      </c>
      <c r="BS28" s="352">
        <v>0</v>
      </c>
      <c r="BT28" s="350">
        <v>0</v>
      </c>
      <c r="BU28" s="352">
        <v>0</v>
      </c>
      <c r="BV28" s="350">
        <v>0</v>
      </c>
      <c r="BW28" s="352">
        <v>0</v>
      </c>
      <c r="BX28" s="350">
        <v>0</v>
      </c>
      <c r="BY28" s="352">
        <v>0</v>
      </c>
      <c r="BZ28" s="350">
        <v>0</v>
      </c>
      <c r="CA28" s="352">
        <v>0</v>
      </c>
      <c r="CB28" s="350">
        <v>0</v>
      </c>
      <c r="CC28" s="352">
        <v>-1</v>
      </c>
      <c r="CD28" s="350">
        <v>0</v>
      </c>
      <c r="CE28" s="353">
        <f t="shared" si="65"/>
        <v>93795677</v>
      </c>
      <c r="CF28" s="353">
        <f t="shared" si="7"/>
        <v>93795677</v>
      </c>
      <c r="CG28" s="353">
        <f t="shared" si="7"/>
        <v>93795677</v>
      </c>
      <c r="CH28" s="353">
        <f t="shared" si="66"/>
        <v>93795677</v>
      </c>
      <c r="CI28" s="353">
        <f t="shared" si="66"/>
        <v>93795677</v>
      </c>
      <c r="CJ28" s="354">
        <v>65468396</v>
      </c>
      <c r="CK28" s="610">
        <v>19381466</v>
      </c>
      <c r="CL28" s="610">
        <v>19381466</v>
      </c>
      <c r="CM28" s="610">
        <v>16481467</v>
      </c>
      <c r="CN28" s="610">
        <v>14361831</v>
      </c>
      <c r="CO28" s="610">
        <f>11969463+8818000</f>
        <v>20787463</v>
      </c>
      <c r="CP28" s="610">
        <v>15340267</v>
      </c>
      <c r="CQ28" s="610">
        <v>8818000</v>
      </c>
      <c r="CR28" s="611">
        <v>8377100</v>
      </c>
      <c r="CS28" s="224">
        <v>0</v>
      </c>
      <c r="CT28" s="612">
        <v>7603131</v>
      </c>
      <c r="CU28" s="356">
        <v>0</v>
      </c>
      <c r="CV28" s="610">
        <v>0</v>
      </c>
      <c r="CW28" s="356">
        <v>0</v>
      </c>
      <c r="CX28" s="356">
        <v>0</v>
      </c>
      <c r="CY28" s="356">
        <v>0</v>
      </c>
      <c r="CZ28" s="610">
        <v>0</v>
      </c>
      <c r="DA28" s="356">
        <v>0</v>
      </c>
      <c r="DB28" s="612">
        <v>0</v>
      </c>
      <c r="DC28" s="356">
        <v>-404601</v>
      </c>
      <c r="DD28" s="610">
        <v>0</v>
      </c>
      <c r="DE28" s="357">
        <v>0</v>
      </c>
      <c r="DF28" s="612">
        <v>0</v>
      </c>
      <c r="DG28" s="357">
        <v>0</v>
      </c>
      <c r="DH28" s="612">
        <v>0</v>
      </c>
      <c r="DI28" s="351">
        <f>DE28+DC28+DA28+CY28+CW28+CU28+CS28+CQ28+CO28+CM28+CK28+DG28</f>
        <v>65063795</v>
      </c>
      <c r="DJ28" s="597">
        <f t="shared" si="13"/>
        <v>65063795</v>
      </c>
      <c r="DK28" s="597">
        <f t="shared" si="14"/>
        <v>65063795</v>
      </c>
      <c r="DL28" s="355">
        <f t="shared" si="67"/>
        <v>65063795</v>
      </c>
      <c r="DM28" s="355">
        <f t="shared" si="67"/>
        <v>65063795</v>
      </c>
      <c r="DN28" s="355">
        <f>DM25-DM26</f>
        <v>75196496</v>
      </c>
      <c r="DO28" s="355">
        <v>38621601</v>
      </c>
      <c r="DP28" s="355">
        <v>38621601</v>
      </c>
      <c r="DQ28" s="395">
        <v>24687468</v>
      </c>
      <c r="DR28" s="395">
        <v>24687468</v>
      </c>
      <c r="DS28" s="395">
        <v>0</v>
      </c>
      <c r="DT28" s="395">
        <v>7174186</v>
      </c>
      <c r="DU28" s="355">
        <v>11887427</v>
      </c>
      <c r="DV28" s="355">
        <f>70483255-70483255</f>
        <v>0</v>
      </c>
      <c r="DW28" s="355">
        <v>0</v>
      </c>
      <c r="DX28" s="355">
        <v>4504592</v>
      </c>
      <c r="DY28" s="355">
        <v>0</v>
      </c>
      <c r="DZ28" s="355"/>
      <c r="EA28" s="355"/>
      <c r="EB28" s="355"/>
      <c r="EC28" s="355"/>
      <c r="ED28" s="355"/>
      <c r="EE28" s="355"/>
      <c r="EF28" s="355"/>
      <c r="EG28" s="355"/>
      <c r="EH28" s="355"/>
      <c r="EI28" s="355"/>
      <c r="EJ28" s="355"/>
      <c r="EK28" s="355"/>
      <c r="EL28" s="355"/>
      <c r="EM28" s="355">
        <f>EI28+EG28+EE28+EC28+EA28+DY28+DW28+DU28+DS28+DQ28+DO28+EK28</f>
        <v>75196496</v>
      </c>
      <c r="EN28" s="395">
        <f t="shared" si="20"/>
        <v>75196496</v>
      </c>
      <c r="EO28" s="395">
        <f>DP28+DR28+DT28+DV28+DX28</f>
        <v>74987847</v>
      </c>
      <c r="EP28" s="395">
        <f t="shared" si="68"/>
        <v>75196496</v>
      </c>
      <c r="EQ28" s="395">
        <f t="shared" si="69"/>
        <v>74987847</v>
      </c>
      <c r="ER28" s="196">
        <f t="shared" si="31"/>
        <v>0</v>
      </c>
      <c r="ES28" s="196">
        <f t="shared" si="17"/>
        <v>0.99722528294403501</v>
      </c>
      <c r="ET28" s="552">
        <f t="shared" si="23"/>
        <v>0.99722528294403501</v>
      </c>
      <c r="EU28" s="196">
        <f t="shared" si="18"/>
        <v>0.99940503655720703</v>
      </c>
      <c r="EV28" s="196">
        <f t="shared" si="19"/>
        <v>0.99940503655720703</v>
      </c>
      <c r="EW28" s="906"/>
      <c r="EX28" s="889"/>
      <c r="EY28" s="889"/>
      <c r="EZ28" s="889"/>
      <c r="FA28" s="891"/>
      <c r="FB28" s="909"/>
      <c r="FC28" s="55"/>
      <c r="FD28" s="55"/>
      <c r="FE28" s="55"/>
      <c r="FF28" s="55"/>
      <c r="FG28" s="55"/>
      <c r="FH28" s="55"/>
    </row>
    <row r="29" spans="1:164" s="18" customFormat="1" ht="51" customHeight="1" thickBot="1" x14ac:dyDescent="0.3">
      <c r="A29" s="894"/>
      <c r="B29" s="897"/>
      <c r="C29" s="918"/>
      <c r="D29" s="902"/>
      <c r="E29" s="904"/>
      <c r="F29" s="176" t="s">
        <v>43</v>
      </c>
      <c r="G29" s="613">
        <f>AA29+BE29+CH29+CJ29+DN29</f>
        <v>149</v>
      </c>
      <c r="H29" s="364">
        <f>H24+H27</f>
        <v>28</v>
      </c>
      <c r="I29" s="396"/>
      <c r="J29" s="396"/>
      <c r="K29" s="364">
        <f t="shared" ref="K29:V29" si="70">K24+K27</f>
        <v>0</v>
      </c>
      <c r="L29" s="364">
        <f t="shared" si="70"/>
        <v>0</v>
      </c>
      <c r="M29" s="364">
        <f t="shared" si="70"/>
        <v>1</v>
      </c>
      <c r="N29" s="364">
        <f t="shared" si="70"/>
        <v>1</v>
      </c>
      <c r="O29" s="364">
        <f t="shared" si="70"/>
        <v>8</v>
      </c>
      <c r="P29" s="364">
        <f t="shared" si="70"/>
        <v>8</v>
      </c>
      <c r="Q29" s="364">
        <f t="shared" si="70"/>
        <v>7.5</v>
      </c>
      <c r="R29" s="364">
        <f t="shared" si="70"/>
        <v>7.5</v>
      </c>
      <c r="S29" s="364">
        <f t="shared" si="70"/>
        <v>5.5</v>
      </c>
      <c r="T29" s="364">
        <f t="shared" si="70"/>
        <v>5.5</v>
      </c>
      <c r="U29" s="364">
        <f t="shared" si="70"/>
        <v>5</v>
      </c>
      <c r="V29" s="364">
        <f t="shared" si="70"/>
        <v>5</v>
      </c>
      <c r="W29" s="367">
        <f t="shared" si="0"/>
        <v>27</v>
      </c>
      <c r="X29" s="613">
        <f t="shared" si="1"/>
        <v>27</v>
      </c>
      <c r="Y29" s="367">
        <f t="shared" si="1"/>
        <v>27</v>
      </c>
      <c r="Z29" s="613">
        <f t="shared" si="11"/>
        <v>27</v>
      </c>
      <c r="AA29" s="367">
        <f t="shared" si="11"/>
        <v>27</v>
      </c>
      <c r="AB29" s="365">
        <f t="shared" ref="AB29:AZ29" si="71">AB24+AB27</f>
        <v>38</v>
      </c>
      <c r="AC29" s="367">
        <f t="shared" si="71"/>
        <v>1</v>
      </c>
      <c r="AD29" s="367">
        <f t="shared" si="71"/>
        <v>1</v>
      </c>
      <c r="AE29" s="367">
        <f t="shared" si="71"/>
        <v>1.34</v>
      </c>
      <c r="AF29" s="367">
        <f t="shared" si="71"/>
        <v>0.34</v>
      </c>
      <c r="AG29" s="367">
        <f t="shared" si="71"/>
        <v>1.34</v>
      </c>
      <c r="AH29" s="367">
        <f t="shared" si="71"/>
        <v>1.34</v>
      </c>
      <c r="AI29" s="367">
        <f t="shared" si="71"/>
        <v>3.73</v>
      </c>
      <c r="AJ29" s="367">
        <f t="shared" si="71"/>
        <v>4.7300000000000004</v>
      </c>
      <c r="AK29" s="367">
        <f t="shared" si="71"/>
        <v>7.63</v>
      </c>
      <c r="AL29" s="367">
        <f t="shared" si="71"/>
        <v>7.63</v>
      </c>
      <c r="AM29" s="367">
        <f t="shared" si="71"/>
        <v>4.16</v>
      </c>
      <c r="AN29" s="367">
        <f t="shared" si="71"/>
        <v>4.16</v>
      </c>
      <c r="AO29" s="367">
        <f t="shared" si="71"/>
        <v>4.28</v>
      </c>
      <c r="AP29" s="367">
        <f t="shared" si="71"/>
        <v>4.32</v>
      </c>
      <c r="AQ29" s="367">
        <f t="shared" si="71"/>
        <v>0.16</v>
      </c>
      <c r="AR29" s="367">
        <f t="shared" si="71"/>
        <v>0.16</v>
      </c>
      <c r="AS29" s="367">
        <f t="shared" si="71"/>
        <v>5.77</v>
      </c>
      <c r="AT29" s="367">
        <f t="shared" si="71"/>
        <v>5.77</v>
      </c>
      <c r="AU29" s="367">
        <f t="shared" si="71"/>
        <v>0.78</v>
      </c>
      <c r="AV29" s="367">
        <f t="shared" si="71"/>
        <v>0.82</v>
      </c>
      <c r="AW29" s="367">
        <f t="shared" si="71"/>
        <v>5.39</v>
      </c>
      <c r="AX29" s="367">
        <f t="shared" si="71"/>
        <v>4.05</v>
      </c>
      <c r="AY29" s="367">
        <f t="shared" si="71"/>
        <v>2.42</v>
      </c>
      <c r="AZ29" s="367">
        <f t="shared" si="71"/>
        <v>3.93</v>
      </c>
      <c r="BA29" s="368">
        <f t="shared" si="63"/>
        <v>38</v>
      </c>
      <c r="BB29" s="367">
        <f t="shared" si="12"/>
        <v>38</v>
      </c>
      <c r="BC29" s="367">
        <f t="shared" si="3"/>
        <v>38.25</v>
      </c>
      <c r="BD29" s="368">
        <f t="shared" si="64"/>
        <v>38</v>
      </c>
      <c r="BE29" s="368">
        <f t="shared" si="5"/>
        <v>38.25</v>
      </c>
      <c r="BF29" s="369">
        <f>BF24+BF27</f>
        <v>35</v>
      </c>
      <c r="BG29" s="614">
        <f>BG24+BG27</f>
        <v>0.42</v>
      </c>
      <c r="BH29" s="614">
        <f t="shared" ref="BH29:CD30" si="72">BH24+BH27</f>
        <v>0.42</v>
      </c>
      <c r="BI29" s="614">
        <f t="shared" si="72"/>
        <v>2.6</v>
      </c>
      <c r="BJ29" s="614">
        <f t="shared" si="72"/>
        <v>2.6</v>
      </c>
      <c r="BK29" s="614">
        <f t="shared" si="72"/>
        <v>4.28</v>
      </c>
      <c r="BL29" s="614">
        <f t="shared" si="72"/>
        <v>4.28</v>
      </c>
      <c r="BM29" s="614">
        <f t="shared" si="72"/>
        <v>1.35</v>
      </c>
      <c r="BN29" s="614">
        <f t="shared" si="72"/>
        <v>1.35</v>
      </c>
      <c r="BO29" s="614">
        <f t="shared" si="72"/>
        <v>3.75</v>
      </c>
      <c r="BP29" s="614">
        <f t="shared" si="72"/>
        <v>3.14</v>
      </c>
      <c r="BQ29" s="614">
        <f t="shared" si="72"/>
        <v>5.77</v>
      </c>
      <c r="BR29" s="614">
        <f t="shared" si="72"/>
        <v>5.77</v>
      </c>
      <c r="BS29" s="614">
        <f t="shared" si="72"/>
        <v>4.03</v>
      </c>
      <c r="BT29" s="614">
        <f t="shared" si="72"/>
        <v>4.03</v>
      </c>
      <c r="BU29" s="614">
        <f t="shared" si="72"/>
        <v>1.77</v>
      </c>
      <c r="BV29" s="614">
        <f t="shared" si="72"/>
        <v>1.77</v>
      </c>
      <c r="BW29" s="614">
        <f t="shared" si="72"/>
        <v>3.82</v>
      </c>
      <c r="BX29" s="614">
        <f t="shared" si="72"/>
        <v>4.4800000000000004</v>
      </c>
      <c r="BY29" s="614">
        <f t="shared" si="72"/>
        <v>1.52</v>
      </c>
      <c r="BZ29" s="614">
        <f t="shared" si="72"/>
        <v>1.52</v>
      </c>
      <c r="CA29" s="614">
        <f t="shared" si="72"/>
        <v>1.77</v>
      </c>
      <c r="CB29" s="614">
        <f t="shared" si="72"/>
        <v>1.77</v>
      </c>
      <c r="CC29" s="614">
        <f t="shared" si="72"/>
        <v>3.92</v>
      </c>
      <c r="CD29" s="614">
        <f t="shared" si="72"/>
        <v>3.87</v>
      </c>
      <c r="CE29" s="370">
        <f t="shared" si="65"/>
        <v>35</v>
      </c>
      <c r="CF29" s="370">
        <f t="shared" si="7"/>
        <v>35</v>
      </c>
      <c r="CG29" s="370">
        <f t="shared" si="7"/>
        <v>35</v>
      </c>
      <c r="CH29" s="370">
        <f t="shared" si="66"/>
        <v>35</v>
      </c>
      <c r="CI29" s="370">
        <f t="shared" si="66"/>
        <v>35</v>
      </c>
      <c r="CJ29" s="369">
        <f>CJ24+CJ27</f>
        <v>35.700000000000003</v>
      </c>
      <c r="CK29" s="367">
        <f>CK24+CK27</f>
        <v>0.17</v>
      </c>
      <c r="CL29" s="367">
        <f>CL24+CL27</f>
        <v>0.17</v>
      </c>
      <c r="CM29" s="367">
        <f>CM24+CM27</f>
        <v>2.1</v>
      </c>
      <c r="CN29" s="367">
        <f t="shared" ref="CN29:DC30" si="73">CN24+CN27</f>
        <v>2.1</v>
      </c>
      <c r="CO29" s="367">
        <f t="shared" si="73"/>
        <v>1.61</v>
      </c>
      <c r="CP29" s="367">
        <f t="shared" si="73"/>
        <v>1.61</v>
      </c>
      <c r="CQ29" s="367">
        <f t="shared" si="73"/>
        <v>0.77</v>
      </c>
      <c r="CR29" s="367">
        <f t="shared" si="73"/>
        <v>0.23</v>
      </c>
      <c r="CS29" s="367">
        <f t="shared" si="73"/>
        <v>4.1500000000000004</v>
      </c>
      <c r="CT29" s="367">
        <f t="shared" si="73"/>
        <v>4.6900000000000004</v>
      </c>
      <c r="CU29" s="371">
        <f t="shared" si="73"/>
        <v>3.59</v>
      </c>
      <c r="CV29" s="371">
        <f t="shared" si="73"/>
        <v>2.61</v>
      </c>
      <c r="CW29" s="371">
        <f t="shared" si="73"/>
        <v>2.93</v>
      </c>
      <c r="CX29" s="371">
        <f>+CX24+CX27</f>
        <v>3.7</v>
      </c>
      <c r="CY29" s="371">
        <f t="shared" ref="CY29:DN30" si="74">CY24+CY27</f>
        <v>1.5</v>
      </c>
      <c r="CZ29" s="371">
        <f t="shared" si="74"/>
        <v>2</v>
      </c>
      <c r="DA29" s="371">
        <f t="shared" si="74"/>
        <v>12.78</v>
      </c>
      <c r="DB29" s="372">
        <f t="shared" si="74"/>
        <v>6.78</v>
      </c>
      <c r="DC29" s="371">
        <f t="shared" si="74"/>
        <v>0.92</v>
      </c>
      <c r="DD29" s="371">
        <f t="shared" si="74"/>
        <v>0.92</v>
      </c>
      <c r="DE29" s="372">
        <f t="shared" si="74"/>
        <v>2.4700000000000002</v>
      </c>
      <c r="DF29" s="372">
        <f t="shared" si="74"/>
        <v>8.4700000000000006</v>
      </c>
      <c r="DG29" s="372">
        <f>DG24+DG27</f>
        <v>2.71</v>
      </c>
      <c r="DH29" s="372">
        <f>DH24+DH27</f>
        <v>2.42</v>
      </c>
      <c r="DI29" s="614">
        <f>DG29+DE29+DC29+DA29+CW29+CU29+CS29+CQ29+CO29+CM29+CK29+CY29</f>
        <v>35.699999999999996</v>
      </c>
      <c r="DJ29" s="615">
        <f t="shared" si="13"/>
        <v>35.700000000000003</v>
      </c>
      <c r="DK29" s="615">
        <f t="shared" si="14"/>
        <v>35.700000000000003</v>
      </c>
      <c r="DL29" s="616">
        <f t="shared" si="67"/>
        <v>35.700000000000003</v>
      </c>
      <c r="DM29" s="615">
        <f t="shared" si="67"/>
        <v>35.700000000000003</v>
      </c>
      <c r="DN29" s="372">
        <f t="shared" ref="DN29:DS29" si="75">DN24+DN27</f>
        <v>13.05</v>
      </c>
      <c r="DO29" s="372">
        <f t="shared" si="75"/>
        <v>2.2999999999999998</v>
      </c>
      <c r="DP29" s="372">
        <f t="shared" si="75"/>
        <v>2.2999999999999998</v>
      </c>
      <c r="DQ29" s="371">
        <f t="shared" si="75"/>
        <v>2.2000000000000002</v>
      </c>
      <c r="DR29" s="627">
        <f t="shared" si="75"/>
        <v>2.2000000000000002</v>
      </c>
      <c r="DS29" s="371">
        <f t="shared" si="75"/>
        <v>2.6</v>
      </c>
      <c r="DT29" s="627">
        <v>2.6</v>
      </c>
      <c r="DU29" s="372">
        <f>DU24+DU27</f>
        <v>1.1499999999999999</v>
      </c>
      <c r="DV29" s="628">
        <f>DV24+DV27</f>
        <v>1.1499999999999999</v>
      </c>
      <c r="DW29" s="372">
        <f>DW24+DW27</f>
        <v>4.8</v>
      </c>
      <c r="DX29" s="628">
        <f>DX24+DX27</f>
        <v>4.8</v>
      </c>
      <c r="DY29" s="372">
        <f>DY24+DY27</f>
        <v>0</v>
      </c>
      <c r="DZ29" s="628"/>
      <c r="EA29" s="365"/>
      <c r="EB29" s="365"/>
      <c r="EC29" s="365"/>
      <c r="ED29" s="365"/>
      <c r="EE29" s="365"/>
      <c r="EF29" s="365"/>
      <c r="EG29" s="365"/>
      <c r="EH29" s="365"/>
      <c r="EI29" s="365"/>
      <c r="EJ29" s="365"/>
      <c r="EK29" s="365"/>
      <c r="EL29" s="365"/>
      <c r="EM29" s="615">
        <f>EK29+EI29+EG29+EE29+EA29+DY29+DW29+DU29+DS29+DQ29+DO29+EC29</f>
        <v>13.05</v>
      </c>
      <c r="EN29" s="614">
        <f t="shared" si="20"/>
        <v>8.25</v>
      </c>
      <c r="EO29" s="614">
        <f t="shared" si="20"/>
        <v>8.25</v>
      </c>
      <c r="EP29" s="614">
        <f t="shared" si="68"/>
        <v>13.05</v>
      </c>
      <c r="EQ29" s="614">
        <f t="shared" si="69"/>
        <v>13.05</v>
      </c>
      <c r="ER29" s="197">
        <f t="shared" si="31"/>
        <v>1</v>
      </c>
      <c r="ES29" s="197">
        <f t="shared" si="17"/>
        <v>1</v>
      </c>
      <c r="ET29" s="197">
        <f t="shared" si="23"/>
        <v>1</v>
      </c>
      <c r="EU29" s="197">
        <f t="shared" si="18"/>
        <v>1.0017367141368532</v>
      </c>
      <c r="EV29" s="197">
        <f t="shared" si="19"/>
        <v>1</v>
      </c>
      <c r="EW29" s="906"/>
      <c r="EX29" s="889"/>
      <c r="EY29" s="889"/>
      <c r="EZ29" s="889"/>
      <c r="FA29" s="891"/>
      <c r="FB29" s="909"/>
      <c r="FC29" s="402"/>
      <c r="FD29" s="402"/>
      <c r="FE29" s="402"/>
      <c r="FF29" s="402"/>
      <c r="FG29" s="402"/>
      <c r="FH29" s="402"/>
    </row>
    <row r="30" spans="1:164" s="18" customFormat="1" ht="51" customHeight="1" thickBot="1" x14ac:dyDescent="0.3">
      <c r="A30" s="894"/>
      <c r="B30" s="910"/>
      <c r="C30" s="919"/>
      <c r="D30" s="915"/>
      <c r="E30" s="916"/>
      <c r="F30" s="177" t="s">
        <v>45</v>
      </c>
      <c r="G30" s="373">
        <f>G25+G28</f>
        <v>3299066695</v>
      </c>
      <c r="H30" s="374">
        <f t="shared" ref="H30:BS30" si="76">H25+H28</f>
        <v>302855000</v>
      </c>
      <c r="I30" s="374">
        <f t="shared" si="76"/>
        <v>0</v>
      </c>
      <c r="J30" s="374">
        <f t="shared" si="76"/>
        <v>0</v>
      </c>
      <c r="K30" s="374">
        <f t="shared" si="76"/>
        <v>0</v>
      </c>
      <c r="L30" s="374">
        <f t="shared" si="76"/>
        <v>0</v>
      </c>
      <c r="M30" s="374">
        <f t="shared" si="76"/>
        <v>176784000</v>
      </c>
      <c r="N30" s="374">
        <f t="shared" si="76"/>
        <v>176784000</v>
      </c>
      <c r="O30" s="374">
        <f t="shared" si="76"/>
        <v>0</v>
      </c>
      <c r="P30" s="374">
        <f t="shared" si="76"/>
        <v>0</v>
      </c>
      <c r="Q30" s="374">
        <f t="shared" si="76"/>
        <v>0</v>
      </c>
      <c r="R30" s="374">
        <f t="shared" si="76"/>
        <v>0</v>
      </c>
      <c r="S30" s="374">
        <f t="shared" si="76"/>
        <v>13739500</v>
      </c>
      <c r="T30" s="374">
        <f t="shared" si="76"/>
        <v>13739500</v>
      </c>
      <c r="U30" s="374">
        <f t="shared" si="76"/>
        <v>87165000</v>
      </c>
      <c r="V30" s="374">
        <f t="shared" si="76"/>
        <v>87165000</v>
      </c>
      <c r="W30" s="374">
        <f t="shared" si="76"/>
        <v>277688500</v>
      </c>
      <c r="X30" s="374">
        <f t="shared" si="76"/>
        <v>277688500</v>
      </c>
      <c r="Y30" s="374">
        <f t="shared" si="76"/>
        <v>277688500</v>
      </c>
      <c r="Z30" s="374">
        <f t="shared" si="76"/>
        <v>277688500</v>
      </c>
      <c r="AA30" s="374">
        <f t="shared" si="76"/>
        <v>277688500</v>
      </c>
      <c r="AB30" s="374">
        <f t="shared" si="76"/>
        <v>643265367</v>
      </c>
      <c r="AC30" s="374">
        <f t="shared" si="76"/>
        <v>24279467</v>
      </c>
      <c r="AD30" s="374">
        <f t="shared" si="76"/>
        <v>24279467</v>
      </c>
      <c r="AE30" s="374">
        <f t="shared" si="76"/>
        <v>69482433</v>
      </c>
      <c r="AF30" s="374">
        <f t="shared" si="76"/>
        <v>69482433</v>
      </c>
      <c r="AG30" s="374">
        <f t="shared" si="76"/>
        <v>334483100</v>
      </c>
      <c r="AH30" s="374">
        <f t="shared" si="76"/>
        <v>303514100</v>
      </c>
      <c r="AI30" s="374">
        <f t="shared" si="76"/>
        <v>81282167</v>
      </c>
      <c r="AJ30" s="374">
        <f t="shared" si="76"/>
        <v>69879167</v>
      </c>
      <c r="AK30" s="374">
        <f t="shared" si="76"/>
        <v>0</v>
      </c>
      <c r="AL30" s="374">
        <f t="shared" si="76"/>
        <v>11403000</v>
      </c>
      <c r="AM30" s="374">
        <f t="shared" si="76"/>
        <v>0</v>
      </c>
      <c r="AN30" s="374">
        <f t="shared" si="76"/>
        <v>0</v>
      </c>
      <c r="AO30" s="374">
        <f t="shared" si="76"/>
        <v>0</v>
      </c>
      <c r="AP30" s="374">
        <f t="shared" si="76"/>
        <v>0</v>
      </c>
      <c r="AQ30" s="374">
        <f t="shared" si="76"/>
        <v>0</v>
      </c>
      <c r="AR30" s="374">
        <f t="shared" si="76"/>
        <v>3836000</v>
      </c>
      <c r="AS30" s="374">
        <f t="shared" si="76"/>
        <v>205219742</v>
      </c>
      <c r="AT30" s="374">
        <f t="shared" si="76"/>
        <v>25405456</v>
      </c>
      <c r="AU30" s="374">
        <f t="shared" si="76"/>
        <v>0</v>
      </c>
      <c r="AV30" s="374">
        <f t="shared" si="76"/>
        <v>0</v>
      </c>
      <c r="AW30" s="374">
        <f t="shared" si="76"/>
        <v>41504833</v>
      </c>
      <c r="AX30" s="374">
        <f t="shared" si="76"/>
        <v>69098900</v>
      </c>
      <c r="AY30" s="374">
        <f t="shared" si="76"/>
        <v>-131597785</v>
      </c>
      <c r="AZ30" s="374">
        <f t="shared" si="76"/>
        <v>22554000</v>
      </c>
      <c r="BA30" s="374">
        <f t="shared" si="76"/>
        <v>624653957</v>
      </c>
      <c r="BB30" s="374">
        <f t="shared" si="76"/>
        <v>624653957</v>
      </c>
      <c r="BC30" s="374">
        <f t="shared" si="76"/>
        <v>599452523</v>
      </c>
      <c r="BD30" s="374">
        <f t="shared" si="76"/>
        <v>624653957</v>
      </c>
      <c r="BE30" s="374">
        <f t="shared" si="76"/>
        <v>599452523</v>
      </c>
      <c r="BF30" s="374">
        <f t="shared" si="76"/>
        <v>899706003</v>
      </c>
      <c r="BG30" s="374">
        <f t="shared" si="76"/>
        <v>607939945</v>
      </c>
      <c r="BH30" s="374">
        <f t="shared" si="76"/>
        <v>548316625</v>
      </c>
      <c r="BI30" s="374">
        <f t="shared" si="76"/>
        <v>28591733</v>
      </c>
      <c r="BJ30" s="374">
        <f t="shared" si="76"/>
        <v>32564899</v>
      </c>
      <c r="BK30" s="374">
        <f t="shared" si="76"/>
        <v>0</v>
      </c>
      <c r="BL30" s="374">
        <f t="shared" si="76"/>
        <v>11218178</v>
      </c>
      <c r="BM30" s="374">
        <f t="shared" si="76"/>
        <v>0</v>
      </c>
      <c r="BN30" s="374">
        <f t="shared" si="76"/>
        <v>0</v>
      </c>
      <c r="BO30" s="374">
        <f t="shared" si="76"/>
        <v>0</v>
      </c>
      <c r="BP30" s="374">
        <f t="shared" si="76"/>
        <v>1534400</v>
      </c>
      <c r="BQ30" s="374">
        <f t="shared" si="76"/>
        <v>154308325</v>
      </c>
      <c r="BR30" s="374">
        <f t="shared" si="76"/>
        <v>7441000</v>
      </c>
      <c r="BS30" s="374">
        <f t="shared" si="76"/>
        <v>0</v>
      </c>
      <c r="BT30" s="374">
        <f t="shared" si="72"/>
        <v>71651933</v>
      </c>
      <c r="BU30" s="374">
        <f t="shared" si="72"/>
        <v>0</v>
      </c>
      <c r="BV30" s="374">
        <f t="shared" si="72"/>
        <v>5026700</v>
      </c>
      <c r="BW30" s="374">
        <f t="shared" si="72"/>
        <v>0</v>
      </c>
      <c r="BX30" s="374">
        <f t="shared" si="72"/>
        <v>83929267</v>
      </c>
      <c r="BY30" s="374">
        <f t="shared" si="72"/>
        <v>13690000</v>
      </c>
      <c r="BZ30" s="374">
        <f t="shared" si="72"/>
        <v>-3782567</v>
      </c>
      <c r="CA30" s="374">
        <f t="shared" si="72"/>
        <v>95176000</v>
      </c>
      <c r="CB30" s="374">
        <f t="shared" si="72"/>
        <v>29490500</v>
      </c>
      <c r="CC30" s="374">
        <f t="shared" si="72"/>
        <v>-45624501</v>
      </c>
      <c r="CD30" s="374">
        <f t="shared" si="72"/>
        <v>30236567</v>
      </c>
      <c r="CE30" s="374">
        <f t="shared" ref="CE30:CM30" si="77">CE25+CE28</f>
        <v>854081502</v>
      </c>
      <c r="CF30" s="374">
        <f t="shared" si="77"/>
        <v>854081502</v>
      </c>
      <c r="CG30" s="374">
        <f t="shared" si="77"/>
        <v>817627502</v>
      </c>
      <c r="CH30" s="374">
        <f t="shared" si="77"/>
        <v>854081502</v>
      </c>
      <c r="CI30" s="374">
        <f t="shared" si="77"/>
        <v>817627502</v>
      </c>
      <c r="CJ30" s="374">
        <f t="shared" si="77"/>
        <v>766153396</v>
      </c>
      <c r="CK30" s="374">
        <f t="shared" si="77"/>
        <v>267981466</v>
      </c>
      <c r="CL30" s="374">
        <f t="shared" si="77"/>
        <v>267981466</v>
      </c>
      <c r="CM30" s="374">
        <f t="shared" si="77"/>
        <v>468566467</v>
      </c>
      <c r="CN30" s="374">
        <f t="shared" si="73"/>
        <v>229884831</v>
      </c>
      <c r="CO30" s="374">
        <f t="shared" si="73"/>
        <v>20787463</v>
      </c>
      <c r="CP30" s="374">
        <f t="shared" si="73"/>
        <v>59430267</v>
      </c>
      <c r="CQ30" s="374">
        <f t="shared" si="73"/>
        <v>8818000</v>
      </c>
      <c r="CR30" s="374">
        <f t="shared" si="73"/>
        <v>61507100</v>
      </c>
      <c r="CS30" s="374">
        <f t="shared" si="73"/>
        <v>0</v>
      </c>
      <c r="CT30" s="374">
        <f t="shared" si="73"/>
        <v>64725630</v>
      </c>
      <c r="CU30" s="375">
        <f t="shared" si="73"/>
        <v>0</v>
      </c>
      <c r="CV30" s="375">
        <f t="shared" si="73"/>
        <v>27391000</v>
      </c>
      <c r="CW30" s="375">
        <f t="shared" si="73"/>
        <v>0</v>
      </c>
      <c r="CX30" s="375">
        <f t="shared" si="73"/>
        <v>0</v>
      </c>
      <c r="CY30" s="375">
        <f t="shared" si="73"/>
        <v>0</v>
      </c>
      <c r="CZ30" s="375">
        <f t="shared" si="73"/>
        <v>0</v>
      </c>
      <c r="DA30" s="375">
        <f t="shared" si="73"/>
        <v>0</v>
      </c>
      <c r="DB30" s="374">
        <f t="shared" si="73"/>
        <v>17636000</v>
      </c>
      <c r="DC30" s="375">
        <f t="shared" si="73"/>
        <v>-404601</v>
      </c>
      <c r="DD30" s="375">
        <f t="shared" si="74"/>
        <v>0</v>
      </c>
      <c r="DE30" s="400">
        <f t="shared" si="74"/>
        <v>0</v>
      </c>
      <c r="DF30" s="400">
        <f t="shared" si="74"/>
        <v>0</v>
      </c>
      <c r="DG30" s="400">
        <f t="shared" si="74"/>
        <v>-25552121</v>
      </c>
      <c r="DH30" s="400">
        <f t="shared" si="74"/>
        <v>11640380</v>
      </c>
      <c r="DI30" s="374">
        <f t="shared" si="74"/>
        <v>740196674</v>
      </c>
      <c r="DJ30" s="466">
        <f t="shared" si="13"/>
        <v>740196674</v>
      </c>
      <c r="DK30" s="466">
        <f t="shared" si="14"/>
        <v>740196674</v>
      </c>
      <c r="DL30" s="400">
        <f>DL25+DL28</f>
        <v>740196674</v>
      </c>
      <c r="DM30" s="400">
        <f t="shared" si="74"/>
        <v>740196674</v>
      </c>
      <c r="DN30" s="400">
        <f t="shared" si="74"/>
        <v>864101496</v>
      </c>
      <c r="DO30" s="400">
        <f t="shared" ref="DO30:DQ30" si="78">DO25+DO28</f>
        <v>197716201</v>
      </c>
      <c r="DP30" s="400">
        <f t="shared" si="78"/>
        <v>197716201</v>
      </c>
      <c r="DQ30" s="375">
        <f t="shared" si="78"/>
        <v>258882468</v>
      </c>
      <c r="DR30" s="529">
        <f>DR25+DR28</f>
        <v>80819468</v>
      </c>
      <c r="DS30" s="375">
        <f t="shared" ref="DS30" si="79">DS25+DS28</f>
        <v>0</v>
      </c>
      <c r="DT30" s="529">
        <v>69338186</v>
      </c>
      <c r="DU30" s="400">
        <f t="shared" ref="DU30" si="80">DU25+DU28</f>
        <v>60304427</v>
      </c>
      <c r="DV30" s="566">
        <f>DV25+DV28</f>
        <v>0</v>
      </c>
      <c r="DW30" s="400">
        <f t="shared" ref="DW30" si="81">DW25+DW28</f>
        <v>46169200</v>
      </c>
      <c r="DX30" s="376">
        <f>DX25+DX28</f>
        <v>297071714</v>
      </c>
      <c r="DY30" s="400">
        <f t="shared" ref="DY30" si="82">DY25+DY28</f>
        <v>301029200</v>
      </c>
      <c r="DZ30" s="376"/>
      <c r="EA30" s="376"/>
      <c r="EB30" s="376"/>
      <c r="EC30" s="376"/>
      <c r="ED30" s="376"/>
      <c r="EE30" s="376"/>
      <c r="EF30" s="376"/>
      <c r="EG30" s="376"/>
      <c r="EH30" s="376"/>
      <c r="EI30" s="376"/>
      <c r="EJ30" s="376"/>
      <c r="EK30" s="376"/>
      <c r="EL30" s="376"/>
      <c r="EM30" s="400">
        <f t="shared" ref="EM30" si="83">EM25+EM28</f>
        <v>864101496</v>
      </c>
      <c r="EN30" s="565">
        <f t="shared" si="20"/>
        <v>516903096</v>
      </c>
      <c r="EO30" s="565">
        <f t="shared" si="20"/>
        <v>347873855</v>
      </c>
      <c r="EP30" s="375">
        <f>EP25+EP28</f>
        <v>864101496</v>
      </c>
      <c r="EQ30" s="375">
        <f t="shared" ref="EQ30" si="84">EQ25+EQ28</f>
        <v>644945569</v>
      </c>
      <c r="ER30" s="198">
        <f t="shared" si="31"/>
        <v>6.4344132885126877</v>
      </c>
      <c r="ES30" s="198">
        <f>EO30/EN30</f>
        <v>0.67299626891768516</v>
      </c>
      <c r="ET30" s="198">
        <f>EQ30/EP30</f>
        <v>0.74637710035859028</v>
      </c>
      <c r="EU30" s="198">
        <f t="shared" si="18"/>
        <v>0.92345018797096057</v>
      </c>
      <c r="EV30" s="226">
        <f t="shared" si="19"/>
        <v>0.93357032540986562</v>
      </c>
      <c r="EW30" s="907"/>
      <c r="EX30" s="889"/>
      <c r="EY30" s="889"/>
      <c r="EZ30" s="889"/>
      <c r="FA30" s="892"/>
      <c r="FB30" s="909"/>
      <c r="FC30" s="571"/>
      <c r="FD30" s="56"/>
      <c r="FE30" s="56"/>
      <c r="FF30" s="56"/>
      <c r="FG30" s="56"/>
      <c r="FH30" s="56"/>
    </row>
    <row r="31" spans="1:164" s="402" customFormat="1" ht="39.950000000000003" customHeight="1" x14ac:dyDescent="0.2">
      <c r="A31" s="894"/>
      <c r="B31" s="897">
        <v>4</v>
      </c>
      <c r="C31" s="911" t="s">
        <v>326</v>
      </c>
      <c r="D31" s="914" t="s">
        <v>280</v>
      </c>
      <c r="E31" s="903">
        <v>540</v>
      </c>
      <c r="F31" s="178" t="s">
        <v>41</v>
      </c>
      <c r="G31" s="474">
        <f>AA31+BE31+CI31+DM31+EP31</f>
        <v>94.12</v>
      </c>
      <c r="H31" s="387">
        <v>12</v>
      </c>
      <c r="I31" s="387"/>
      <c r="J31" s="387"/>
      <c r="K31" s="390">
        <v>1</v>
      </c>
      <c r="L31" s="629">
        <v>1</v>
      </c>
      <c r="M31" s="390">
        <v>1.4</v>
      </c>
      <c r="N31" s="390">
        <v>1.4</v>
      </c>
      <c r="O31" s="390">
        <v>2</v>
      </c>
      <c r="P31" s="390">
        <v>2</v>
      </c>
      <c r="Q31" s="390">
        <v>2.2000000000000002</v>
      </c>
      <c r="R31" s="390">
        <v>2.2000000000000002</v>
      </c>
      <c r="S31" s="397">
        <v>3.2</v>
      </c>
      <c r="T31" s="629">
        <v>3.2</v>
      </c>
      <c r="U31" s="390">
        <v>1.2</v>
      </c>
      <c r="V31" s="390">
        <v>1.2</v>
      </c>
      <c r="W31" s="619">
        <f t="shared" si="0"/>
        <v>11.000000000000002</v>
      </c>
      <c r="X31" s="619">
        <f t="shared" si="1"/>
        <v>11.000000000000002</v>
      </c>
      <c r="Y31" s="619">
        <f t="shared" si="1"/>
        <v>11.000000000000002</v>
      </c>
      <c r="Z31" s="619">
        <f t="shared" si="11"/>
        <v>11.000000000000002</v>
      </c>
      <c r="AA31" s="619">
        <f t="shared" si="11"/>
        <v>11.000000000000002</v>
      </c>
      <c r="AB31" s="113">
        <v>24</v>
      </c>
      <c r="AC31" s="387">
        <v>0</v>
      </c>
      <c r="AD31" s="390">
        <v>0</v>
      </c>
      <c r="AE31" s="390">
        <v>0.57999999999999996</v>
      </c>
      <c r="AF31" s="390">
        <v>0.57999999999999996</v>
      </c>
      <c r="AG31" s="390">
        <v>1.78</v>
      </c>
      <c r="AH31" s="390">
        <v>1.78</v>
      </c>
      <c r="AI31" s="390">
        <v>2.58</v>
      </c>
      <c r="AJ31" s="390">
        <v>2.58</v>
      </c>
      <c r="AK31" s="390">
        <v>1.7</v>
      </c>
      <c r="AL31" s="390">
        <v>1.7</v>
      </c>
      <c r="AM31" s="390">
        <v>3.5</v>
      </c>
      <c r="AN31" s="390">
        <v>0.7</v>
      </c>
      <c r="AO31" s="390">
        <v>0.78</v>
      </c>
      <c r="AP31" s="390">
        <v>0.78</v>
      </c>
      <c r="AQ31" s="390">
        <v>2.5</v>
      </c>
      <c r="AR31" s="390">
        <v>0.5</v>
      </c>
      <c r="AS31" s="390">
        <v>1.7</v>
      </c>
      <c r="AT31" s="390">
        <v>1.25</v>
      </c>
      <c r="AU31" s="390">
        <v>3.09</v>
      </c>
      <c r="AV31" s="390">
        <v>1.25</v>
      </c>
      <c r="AW31" s="390">
        <v>3.2</v>
      </c>
      <c r="AX31" s="390">
        <v>5.75</v>
      </c>
      <c r="AY31" s="390">
        <v>0.59</v>
      </c>
      <c r="AZ31" s="390">
        <v>4.25</v>
      </c>
      <c r="BA31" s="618">
        <f t="shared" ref="BA31:BA36" si="85">AY31+AW31+AU31+AS31+AO31+AM31+AK31+AI31+AG31+AE31+AQ31+AC31</f>
        <v>22</v>
      </c>
      <c r="BB31" s="618">
        <f t="shared" si="12"/>
        <v>22</v>
      </c>
      <c r="BC31" s="618">
        <f t="shared" si="3"/>
        <v>21.119999999999997</v>
      </c>
      <c r="BD31" s="618">
        <f t="shared" ref="BD31:BD36" si="86">AY31+AW31+AU31+AS31+AO31+AM31+AK31+AI31+AG31+AE31+AQ31+AC31</f>
        <v>22</v>
      </c>
      <c r="BE31" s="618">
        <f t="shared" si="5"/>
        <v>21.119999999999997</v>
      </c>
      <c r="BF31" s="619">
        <v>24</v>
      </c>
      <c r="BG31" s="630">
        <v>0.38</v>
      </c>
      <c r="BH31" s="630">
        <v>0.38</v>
      </c>
      <c r="BI31" s="630">
        <v>1.56</v>
      </c>
      <c r="BJ31" s="630">
        <v>1.56</v>
      </c>
      <c r="BK31" s="630">
        <v>1.56</v>
      </c>
      <c r="BL31" s="618">
        <v>1.56</v>
      </c>
      <c r="BM31" s="630">
        <v>1.96</v>
      </c>
      <c r="BN31" s="618">
        <v>1.96</v>
      </c>
      <c r="BO31" s="630">
        <v>1.44</v>
      </c>
      <c r="BP31" s="618">
        <v>1.44</v>
      </c>
      <c r="BQ31" s="630">
        <v>2.6799999999999997</v>
      </c>
      <c r="BR31" s="618">
        <v>2.68</v>
      </c>
      <c r="BS31" s="631">
        <v>1.7600000000000007</v>
      </c>
      <c r="BT31" s="618">
        <v>1.76</v>
      </c>
      <c r="BU31" s="618">
        <v>2.0099999999999998</v>
      </c>
      <c r="BV31" s="618">
        <v>2.0099999999999998</v>
      </c>
      <c r="BW31" s="631">
        <v>3.7600000000000007</v>
      </c>
      <c r="BX31" s="618">
        <v>3.76</v>
      </c>
      <c r="BY31" s="630">
        <v>2.68</v>
      </c>
      <c r="BZ31" s="618">
        <v>2.68</v>
      </c>
      <c r="CA31" s="630">
        <v>2.1900000000000004</v>
      </c>
      <c r="CB31" s="618">
        <v>2.19</v>
      </c>
      <c r="CC31" s="630">
        <v>2.02</v>
      </c>
      <c r="CD31" s="618">
        <v>2.02</v>
      </c>
      <c r="CE31" s="391">
        <f t="shared" ref="CE31:CE36" si="87">+BG31+BI31+BK31+BM31+BO31+BQ31+BS31+BU31+BW31+BY31+CA31+CC31</f>
        <v>24</v>
      </c>
      <c r="CF31" s="391">
        <f t="shared" si="7"/>
        <v>24</v>
      </c>
      <c r="CG31" s="391">
        <f t="shared" si="7"/>
        <v>24</v>
      </c>
      <c r="CH31" s="391">
        <f>BG31+BI31+BK31+BM31+BO31+BQ31+BS31+BU31+BW31+BY31+CA31+CC31</f>
        <v>24</v>
      </c>
      <c r="CI31" s="391">
        <f>BH31+BJ31+BL31+BN31+BP31+BR31+BT31+BV31+BX31+BZ31+CB31+CD31</f>
        <v>24</v>
      </c>
      <c r="CJ31" s="619">
        <v>25</v>
      </c>
      <c r="CK31" s="391">
        <v>1.08</v>
      </c>
      <c r="CL31" s="391">
        <v>1.08</v>
      </c>
      <c r="CM31" s="391">
        <v>1.35</v>
      </c>
      <c r="CN31" s="391">
        <v>1.35</v>
      </c>
      <c r="CO31" s="391">
        <v>1.63</v>
      </c>
      <c r="CP31" s="391">
        <v>1.63</v>
      </c>
      <c r="CQ31" s="391">
        <v>2.95</v>
      </c>
      <c r="CR31" s="391">
        <v>2.95</v>
      </c>
      <c r="CS31" s="391">
        <v>1.86</v>
      </c>
      <c r="CT31" s="464">
        <v>1.86</v>
      </c>
      <c r="CU31" s="465">
        <v>1.37</v>
      </c>
      <c r="CV31" s="465">
        <v>1.37</v>
      </c>
      <c r="CW31" s="465">
        <v>1.86</v>
      </c>
      <c r="CX31" s="465">
        <v>1.86</v>
      </c>
      <c r="CY31" s="465">
        <v>2.74</v>
      </c>
      <c r="CZ31" s="465">
        <v>2.74</v>
      </c>
      <c r="DA31" s="465">
        <v>2.54</v>
      </c>
      <c r="DB31" s="464">
        <v>4.4400000000000004</v>
      </c>
      <c r="DC31" s="465">
        <v>3.26</v>
      </c>
      <c r="DD31" s="465">
        <v>2.39</v>
      </c>
      <c r="DE31" s="464">
        <v>1.63</v>
      </c>
      <c r="DF31" s="464">
        <v>1.4</v>
      </c>
      <c r="DG31" s="464">
        <v>2.73</v>
      </c>
      <c r="DH31" s="464">
        <v>1.93</v>
      </c>
      <c r="DI31" s="618">
        <f>DG31+DE31+DC31+DA31+CW31+CU31+CS31+CQ31+CO31+CM31+CK31+CY31</f>
        <v>25</v>
      </c>
      <c r="DJ31" s="621">
        <f t="shared" si="13"/>
        <v>25</v>
      </c>
      <c r="DK31" s="621">
        <f t="shared" si="14"/>
        <v>25</v>
      </c>
      <c r="DL31" s="621">
        <f t="shared" ref="DL31:DM36" si="88">CK31+CM31+CO31+CQ31+CS31+CU31+CW31+CY31+DA31+DC31+DE31+DG31</f>
        <v>25</v>
      </c>
      <c r="DM31" s="621">
        <f t="shared" si="88"/>
        <v>25</v>
      </c>
      <c r="DN31" s="632">
        <v>13</v>
      </c>
      <c r="DO31" s="621">
        <v>1.8</v>
      </c>
      <c r="DP31" s="621">
        <v>1.8</v>
      </c>
      <c r="DQ31" s="618">
        <v>2.4</v>
      </c>
      <c r="DR31" s="618">
        <v>2.4</v>
      </c>
      <c r="DS31" s="618">
        <v>3.2</v>
      </c>
      <c r="DT31" s="618">
        <v>3.2</v>
      </c>
      <c r="DU31" s="621">
        <v>3.9</v>
      </c>
      <c r="DV31" s="621">
        <v>3.9</v>
      </c>
      <c r="DW31" s="621">
        <v>1.7</v>
      </c>
      <c r="DX31" s="621">
        <v>1.7</v>
      </c>
      <c r="DY31" s="621">
        <v>0</v>
      </c>
      <c r="DZ31" s="621"/>
      <c r="EA31" s="113"/>
      <c r="EB31" s="113"/>
      <c r="EC31" s="113"/>
      <c r="ED31" s="113"/>
      <c r="EE31" s="113"/>
      <c r="EF31" s="113"/>
      <c r="EG31" s="113"/>
      <c r="EH31" s="113"/>
      <c r="EI31" s="113"/>
      <c r="EJ31" s="113"/>
      <c r="EK31" s="113"/>
      <c r="EL31" s="113"/>
      <c r="EM31" s="621">
        <f>EK31+EI31+EG31+EE31+EA31+DY31+DW31+DU31+DS31+DQ31+DO31+EC31</f>
        <v>13.000000000000002</v>
      </c>
      <c r="EN31" s="618">
        <f t="shared" si="20"/>
        <v>11.3</v>
      </c>
      <c r="EO31" s="618">
        <f t="shared" si="20"/>
        <v>11.3</v>
      </c>
      <c r="EP31" s="618">
        <f t="shared" ref="EP31:EP35" si="89">DO31+DQ31+DS31+DU31+DW31+DY31+EA31+EC31+EE31+EG31+EI31+EK31</f>
        <v>13</v>
      </c>
      <c r="EQ31" s="618">
        <f t="shared" ref="EQ31:EQ35" si="90">DP31+DR31+DT31+DV31+DX31+DZ31+EB31+ED31+EF31+EH31+EJ31+EL31</f>
        <v>13</v>
      </c>
      <c r="ER31" s="225">
        <f t="shared" si="31"/>
        <v>1</v>
      </c>
      <c r="ES31" s="225">
        <f t="shared" si="17"/>
        <v>1</v>
      </c>
      <c r="ET31" s="225">
        <f t="shared" si="23"/>
        <v>1</v>
      </c>
      <c r="EU31" s="225">
        <f t="shared" si="18"/>
        <v>0.99056806002143627</v>
      </c>
      <c r="EV31" s="225">
        <f t="shared" si="19"/>
        <v>1</v>
      </c>
      <c r="EW31" s="906" t="s">
        <v>645</v>
      </c>
      <c r="EX31" s="889" t="s">
        <v>281</v>
      </c>
      <c r="EY31" s="889" t="s">
        <v>320</v>
      </c>
      <c r="EZ31" s="889" t="s">
        <v>391</v>
      </c>
      <c r="FA31" s="889" t="s">
        <v>644</v>
      </c>
      <c r="FB31" s="909"/>
    </row>
    <row r="32" spans="1:164" s="55" customFormat="1" ht="39.950000000000003" customHeight="1" x14ac:dyDescent="0.25">
      <c r="A32" s="894"/>
      <c r="B32" s="897"/>
      <c r="C32" s="912"/>
      <c r="D32" s="902"/>
      <c r="E32" s="904"/>
      <c r="F32" s="174" t="s">
        <v>3</v>
      </c>
      <c r="G32" s="347">
        <f>AA32+BE32+CI32+DM32+EP32</f>
        <v>2211969386</v>
      </c>
      <c r="H32" s="347">
        <v>275768000</v>
      </c>
      <c r="I32" s="392"/>
      <c r="J32" s="224"/>
      <c r="K32" s="347">
        <v>105470000</v>
      </c>
      <c r="L32" s="351">
        <v>105470000</v>
      </c>
      <c r="M32" s="347">
        <v>68004000</v>
      </c>
      <c r="N32" s="351">
        <v>68004000</v>
      </c>
      <c r="O32" s="392">
        <v>0</v>
      </c>
      <c r="P32" s="224">
        <v>0</v>
      </c>
      <c r="Q32" s="392">
        <v>0</v>
      </c>
      <c r="R32" s="224">
        <v>0</v>
      </c>
      <c r="S32" s="392">
        <v>0</v>
      </c>
      <c r="T32" s="398">
        <v>0</v>
      </c>
      <c r="U32" s="393">
        <v>82521000</v>
      </c>
      <c r="V32" s="393">
        <v>82521000</v>
      </c>
      <c r="W32" s="347">
        <f t="shared" si="0"/>
        <v>255995000</v>
      </c>
      <c r="X32" s="350">
        <f t="shared" si="1"/>
        <v>255995000</v>
      </c>
      <c r="Y32" s="347">
        <f t="shared" si="1"/>
        <v>255995000</v>
      </c>
      <c r="Z32" s="350">
        <f t="shared" si="11"/>
        <v>255995000</v>
      </c>
      <c r="AA32" s="347">
        <f t="shared" si="11"/>
        <v>255995000</v>
      </c>
      <c r="AB32" s="381">
        <v>375215000</v>
      </c>
      <c r="AC32" s="394">
        <v>0</v>
      </c>
      <c r="AD32" s="224">
        <v>0</v>
      </c>
      <c r="AE32" s="394">
        <v>0</v>
      </c>
      <c r="AF32" s="224">
        <v>0</v>
      </c>
      <c r="AG32" s="351">
        <v>62278000</v>
      </c>
      <c r="AH32" s="351">
        <v>62278000</v>
      </c>
      <c r="AI32" s="351">
        <v>181578000</v>
      </c>
      <c r="AJ32" s="351">
        <v>104174000</v>
      </c>
      <c r="AK32" s="351">
        <v>35208000</v>
      </c>
      <c r="AL32" s="351">
        <v>0</v>
      </c>
      <c r="AM32" s="224">
        <v>0</v>
      </c>
      <c r="AN32" s="224">
        <v>24890000</v>
      </c>
      <c r="AO32" s="224">
        <v>0</v>
      </c>
      <c r="AP32" s="224">
        <v>0</v>
      </c>
      <c r="AQ32" s="224">
        <v>0</v>
      </c>
      <c r="AR32" s="224">
        <v>15000000</v>
      </c>
      <c r="AS32" s="351">
        <f>54108500-7000000</f>
        <v>47108500</v>
      </c>
      <c r="AT32" s="224">
        <v>0</v>
      </c>
      <c r="AU32" s="224">
        <v>0</v>
      </c>
      <c r="AV32" s="351">
        <v>31500233</v>
      </c>
      <c r="AW32" s="351">
        <v>28936000</v>
      </c>
      <c r="AX32" s="224">
        <v>22733000</v>
      </c>
      <c r="AY32" s="224">
        <v>-71727267</v>
      </c>
      <c r="AZ32" s="224">
        <v>7441000</v>
      </c>
      <c r="BA32" s="352">
        <f t="shared" si="85"/>
        <v>283381233</v>
      </c>
      <c r="BB32" s="352">
        <f t="shared" si="12"/>
        <v>283381233</v>
      </c>
      <c r="BC32" s="352">
        <f t="shared" si="3"/>
        <v>268016233</v>
      </c>
      <c r="BD32" s="352">
        <f t="shared" si="86"/>
        <v>283381233</v>
      </c>
      <c r="BE32" s="352">
        <f t="shared" si="5"/>
        <v>268016233</v>
      </c>
      <c r="BF32" s="351">
        <v>563700740</v>
      </c>
      <c r="BG32" s="350">
        <v>388296000</v>
      </c>
      <c r="BH32" s="350">
        <v>388296000</v>
      </c>
      <c r="BI32" s="350">
        <v>0</v>
      </c>
      <c r="BJ32" s="350">
        <v>0</v>
      </c>
      <c r="BK32" s="350">
        <v>50000000</v>
      </c>
      <c r="BL32" s="350">
        <v>0</v>
      </c>
      <c r="BM32" s="350"/>
      <c r="BN32" s="350">
        <v>0</v>
      </c>
      <c r="BO32" s="350"/>
      <c r="BP32" s="350">
        <v>0</v>
      </c>
      <c r="BQ32" s="350">
        <f>132444000-7039260</f>
        <v>125404740</v>
      </c>
      <c r="BR32" s="350">
        <v>50000000</v>
      </c>
      <c r="BS32" s="350"/>
      <c r="BT32" s="350">
        <v>-11000000</v>
      </c>
      <c r="BU32" s="350"/>
      <c r="BV32" s="350">
        <v>-23023000</v>
      </c>
      <c r="BW32" s="350"/>
      <c r="BX32" s="350">
        <v>88484666</v>
      </c>
      <c r="BY32" s="350"/>
      <c r="BZ32" s="350">
        <v>24541000</v>
      </c>
      <c r="CA32" s="350"/>
      <c r="CB32" s="350">
        <v>2702000</v>
      </c>
      <c r="CC32" s="350">
        <v>-43700074</v>
      </c>
      <c r="CD32" s="350">
        <v>0</v>
      </c>
      <c r="CE32" s="353">
        <f t="shared" si="87"/>
        <v>520000666</v>
      </c>
      <c r="CF32" s="353">
        <f t="shared" si="7"/>
        <v>520000666</v>
      </c>
      <c r="CG32" s="353">
        <f t="shared" si="7"/>
        <v>520000666</v>
      </c>
      <c r="CH32" s="353">
        <f t="shared" ref="CH32:CI36" si="91">BG32+BI32+BK32+BM32+BO32+BQ32+BS32+BU32+BW32+BY32+CA32+CC32</f>
        <v>520000666</v>
      </c>
      <c r="CI32" s="353">
        <f t="shared" si="91"/>
        <v>520000666</v>
      </c>
      <c r="CJ32" s="354">
        <v>583907000</v>
      </c>
      <c r="CK32" s="224">
        <v>244431000</v>
      </c>
      <c r="CL32" s="224">
        <v>244431000</v>
      </c>
      <c r="CM32" s="224">
        <v>236270000</v>
      </c>
      <c r="CN32" s="224">
        <v>146310000</v>
      </c>
      <c r="CO32" s="224">
        <v>0</v>
      </c>
      <c r="CP32" s="224">
        <v>24549000</v>
      </c>
      <c r="CQ32" s="224">
        <v>0</v>
      </c>
      <c r="CR32" s="351">
        <v>0</v>
      </c>
      <c r="CS32" s="224">
        <v>50000000</v>
      </c>
      <c r="CT32" s="355">
        <v>0</v>
      </c>
      <c r="CU32" s="356">
        <v>0</v>
      </c>
      <c r="CV32" s="356">
        <v>0</v>
      </c>
      <c r="CW32" s="356">
        <v>0</v>
      </c>
      <c r="CX32" s="356">
        <v>0</v>
      </c>
      <c r="CY32" s="356">
        <v>0</v>
      </c>
      <c r="CZ32" s="362">
        <v>0</v>
      </c>
      <c r="DA32" s="356">
        <v>0</v>
      </c>
      <c r="DB32" s="399">
        <v>50000000</v>
      </c>
      <c r="DC32" s="356">
        <v>0</v>
      </c>
      <c r="DD32" s="356">
        <f>475694100-465290000</f>
        <v>10404100</v>
      </c>
      <c r="DE32" s="357">
        <v>11038300</v>
      </c>
      <c r="DF32" s="399">
        <v>0</v>
      </c>
      <c r="DG32" s="357">
        <f>513143487-541739300</f>
        <v>-28595813</v>
      </c>
      <c r="DH32" s="399">
        <f>513143487-475694100</f>
        <v>37449387</v>
      </c>
      <c r="DI32" s="351">
        <f>DG32+DE32+DC32+DA32+CY32+CW32+CU32+CS32+CQ32+CO32+CM32+CK32</f>
        <v>513143487</v>
      </c>
      <c r="DJ32" s="597">
        <f t="shared" si="13"/>
        <v>513143487</v>
      </c>
      <c r="DK32" s="597">
        <f t="shared" si="14"/>
        <v>513143487</v>
      </c>
      <c r="DL32" s="355">
        <f t="shared" si="88"/>
        <v>513143487</v>
      </c>
      <c r="DM32" s="355">
        <f t="shared" si="88"/>
        <v>513143487</v>
      </c>
      <c r="DN32" s="355">
        <v>654814000</v>
      </c>
      <c r="DO32" s="355">
        <v>167374400</v>
      </c>
      <c r="DP32" s="355">
        <v>167374400</v>
      </c>
      <c r="DQ32" s="395">
        <v>21565000</v>
      </c>
      <c r="DR32" s="395">
        <v>17252000</v>
      </c>
      <c r="DS32" s="395">
        <v>0</v>
      </c>
      <c r="DT32" s="395">
        <v>0</v>
      </c>
      <c r="DU32" s="355">
        <v>18996000</v>
      </c>
      <c r="DV32" s="355">
        <f>184626400-184626400</f>
        <v>0</v>
      </c>
      <c r="DW32" s="355">
        <v>53842800</v>
      </c>
      <c r="DX32" s="355">
        <f>437249000-184626400</f>
        <v>252622600</v>
      </c>
      <c r="DY32" s="355">
        <v>393035800</v>
      </c>
      <c r="DZ32" s="355"/>
      <c r="EA32" s="355"/>
      <c r="EB32" s="355"/>
      <c r="EC32" s="355"/>
      <c r="ED32" s="355"/>
      <c r="EE32" s="355"/>
      <c r="EF32" s="355"/>
      <c r="EG32" s="355"/>
      <c r="EH32" s="355"/>
      <c r="EI32" s="355"/>
      <c r="EJ32" s="355"/>
      <c r="EK32" s="355"/>
      <c r="EL32" s="355"/>
      <c r="EM32" s="355">
        <f>EK32+EI32+EG32+EE32+EC32+EA32+DY32+DW32+DU32+DS32+DQ32+DO32</f>
        <v>654814000</v>
      </c>
      <c r="EN32" s="395">
        <f t="shared" si="20"/>
        <v>207935400</v>
      </c>
      <c r="EO32" s="395">
        <f t="shared" si="20"/>
        <v>184626400</v>
      </c>
      <c r="EP32" s="395">
        <f t="shared" si="89"/>
        <v>654814000</v>
      </c>
      <c r="EQ32" s="395">
        <f t="shared" si="90"/>
        <v>437249000</v>
      </c>
      <c r="ER32" s="196">
        <f t="shared" si="31"/>
        <v>4.691854806956548</v>
      </c>
      <c r="ES32" s="196">
        <f t="shared" si="17"/>
        <v>0.88790268516087212</v>
      </c>
      <c r="ET32" s="196">
        <f>EQ32/EP32</f>
        <v>0.66774534447950107</v>
      </c>
      <c r="EU32" s="196">
        <f t="shared" si="18"/>
        <v>0.9782785956808927</v>
      </c>
      <c r="EV32" s="196">
        <f t="shared" si="19"/>
        <v>0.90164194795054009</v>
      </c>
      <c r="EW32" s="906"/>
      <c r="EX32" s="889"/>
      <c r="EY32" s="889"/>
      <c r="EZ32" s="889"/>
      <c r="FA32" s="889"/>
      <c r="FB32" s="909"/>
    </row>
    <row r="33" spans="1:159" s="55" customFormat="1" ht="39.950000000000003" customHeight="1" x14ac:dyDescent="0.25">
      <c r="A33" s="894"/>
      <c r="B33" s="897"/>
      <c r="C33" s="912"/>
      <c r="D33" s="902"/>
      <c r="E33" s="904"/>
      <c r="F33" s="175" t="s">
        <v>224</v>
      </c>
      <c r="G33" s="596"/>
      <c r="H33" s="392"/>
      <c r="I33" s="392"/>
      <c r="J33" s="224"/>
      <c r="K33" s="392"/>
      <c r="L33" s="224"/>
      <c r="M33" s="392"/>
      <c r="N33" s="224"/>
      <c r="O33" s="392"/>
      <c r="P33" s="224"/>
      <c r="Q33" s="392"/>
      <c r="R33" s="224"/>
      <c r="S33" s="392"/>
      <c r="T33" s="398"/>
      <c r="U33" s="393">
        <f>166746093-2584</f>
        <v>166743509</v>
      </c>
      <c r="V33" s="393">
        <f>166746093-2584</f>
        <v>166743509</v>
      </c>
      <c r="W33" s="347">
        <f t="shared" si="0"/>
        <v>166743509</v>
      </c>
      <c r="X33" s="350">
        <f t="shared" si="1"/>
        <v>166743509</v>
      </c>
      <c r="Y33" s="347">
        <f t="shared" si="1"/>
        <v>166743509</v>
      </c>
      <c r="Z33" s="350">
        <f t="shared" si="11"/>
        <v>166743509</v>
      </c>
      <c r="AA33" s="347">
        <f t="shared" si="11"/>
        <v>166743509</v>
      </c>
      <c r="AB33" s="381">
        <f>AB32</f>
        <v>375215000</v>
      </c>
      <c r="AC33" s="394">
        <v>0</v>
      </c>
      <c r="AD33" s="224">
        <v>0</v>
      </c>
      <c r="AE33" s="394">
        <v>0</v>
      </c>
      <c r="AF33" s="224">
        <v>0</v>
      </c>
      <c r="AG33" s="224">
        <v>0</v>
      </c>
      <c r="AH33" s="224">
        <v>0</v>
      </c>
      <c r="AI33" s="351">
        <v>6718534</v>
      </c>
      <c r="AJ33" s="351">
        <v>6470500</v>
      </c>
      <c r="AK33" s="351">
        <v>18829667</v>
      </c>
      <c r="AL33" s="351">
        <v>16122167</v>
      </c>
      <c r="AM33" s="351">
        <v>22592667</v>
      </c>
      <c r="AN33" s="351">
        <v>14882000</v>
      </c>
      <c r="AO33" s="351">
        <v>2232300</v>
      </c>
      <c r="AP33" s="351">
        <v>22323000</v>
      </c>
      <c r="AQ33" s="351">
        <v>27301000</v>
      </c>
      <c r="AR33" s="351">
        <v>27301000</v>
      </c>
      <c r="AS33" s="351">
        <v>18705000</v>
      </c>
      <c r="AT33" s="351">
        <v>27301000</v>
      </c>
      <c r="AU33" s="351">
        <v>18705000</v>
      </c>
      <c r="AV33" s="351">
        <v>27301000</v>
      </c>
      <c r="AW33" s="351">
        <v>33705000</v>
      </c>
      <c r="AX33" s="351">
        <v>34742000</v>
      </c>
      <c r="AY33" s="351">
        <v>26146000</v>
      </c>
      <c r="AZ33" s="351">
        <v>57372211</v>
      </c>
      <c r="BA33" s="352">
        <f t="shared" si="85"/>
        <v>174935168</v>
      </c>
      <c r="BB33" s="352">
        <f t="shared" si="12"/>
        <v>174935168</v>
      </c>
      <c r="BC33" s="352">
        <f t="shared" si="3"/>
        <v>233814878</v>
      </c>
      <c r="BD33" s="352">
        <f t="shared" si="86"/>
        <v>174935168</v>
      </c>
      <c r="BE33" s="352">
        <f t="shared" si="5"/>
        <v>233814878</v>
      </c>
      <c r="BF33" s="359">
        <f>BG33+BI33+BK33+BM33+BO33+BQ33+BS33+BU33+BW33+BY33+CA33+CC33</f>
        <v>550565000</v>
      </c>
      <c r="BG33" s="350">
        <v>0</v>
      </c>
      <c r="BH33" s="350"/>
      <c r="BI33" s="350">
        <v>24268500</v>
      </c>
      <c r="BJ33" s="350">
        <v>5963000</v>
      </c>
      <c r="BK33" s="350">
        <v>48537000</v>
      </c>
      <c r="BL33" s="350">
        <v>47019000</v>
      </c>
      <c r="BM33" s="350">
        <v>48537000</v>
      </c>
      <c r="BN33" s="350">
        <v>58687000</v>
      </c>
      <c r="BO33" s="350">
        <v>48537000</v>
      </c>
      <c r="BP33" s="350">
        <v>56127000</v>
      </c>
      <c r="BQ33" s="350">
        <v>48537000</v>
      </c>
      <c r="BR33" s="350">
        <v>48537000</v>
      </c>
      <c r="BS33" s="350">
        <v>61694500</v>
      </c>
      <c r="BT33" s="350">
        <v>47019000</v>
      </c>
      <c r="BU33" s="350">
        <v>74852000</v>
      </c>
      <c r="BV33" s="350">
        <v>40947000</v>
      </c>
      <c r="BW33" s="350">
        <v>74852000</v>
      </c>
      <c r="BX33" s="350">
        <v>18129000</v>
      </c>
      <c r="BY33" s="350">
        <v>74852000</v>
      </c>
      <c r="BZ33" s="350">
        <v>35869000</v>
      </c>
      <c r="CA33" s="350">
        <v>19236000</v>
      </c>
      <c r="CB33" s="350">
        <v>81529500</v>
      </c>
      <c r="CC33" s="350">
        <v>26662000</v>
      </c>
      <c r="CD33" s="350">
        <v>57580000</v>
      </c>
      <c r="CE33" s="353">
        <f t="shared" si="87"/>
        <v>550565000</v>
      </c>
      <c r="CF33" s="353">
        <f t="shared" si="7"/>
        <v>550565000</v>
      </c>
      <c r="CG33" s="353">
        <f t="shared" si="7"/>
        <v>497406500</v>
      </c>
      <c r="CH33" s="353">
        <f>BG33+BI33+BK33+BM33+BO33+BQ33+BS33+BU33+BW33+BY33+CA33+CC33</f>
        <v>550565000</v>
      </c>
      <c r="CI33" s="353">
        <f t="shared" si="91"/>
        <v>497406500</v>
      </c>
      <c r="CJ33" s="354">
        <v>583907000</v>
      </c>
      <c r="CK33" s="224">
        <v>0</v>
      </c>
      <c r="CL33" s="224">
        <v>0</v>
      </c>
      <c r="CM33" s="224">
        <v>13631100</v>
      </c>
      <c r="CN33" s="224">
        <v>2730800</v>
      </c>
      <c r="CO33" s="224">
        <v>31805899.999999996</v>
      </c>
      <c r="CP33" s="610">
        <v>30661067</v>
      </c>
      <c r="CQ33" s="224">
        <v>45437000</v>
      </c>
      <c r="CR33" s="351">
        <v>37904100</v>
      </c>
      <c r="CS33" s="224">
        <v>45437000</v>
      </c>
      <c r="CT33" s="355">
        <v>29050200</v>
      </c>
      <c r="CU33" s="356">
        <v>45437000</v>
      </c>
      <c r="CV33" s="395">
        <v>42114800</v>
      </c>
      <c r="CW33" s="356">
        <v>45437000</v>
      </c>
      <c r="CX33" s="356">
        <v>40359000</v>
      </c>
      <c r="CY33" s="356">
        <v>45437000</v>
      </c>
      <c r="CZ33" s="356">
        <v>49912000</v>
      </c>
      <c r="DA33" s="356">
        <v>45437000</v>
      </c>
      <c r="DB33" s="606">
        <f>263537967-232731967</f>
        <v>30806000</v>
      </c>
      <c r="DC33" s="356">
        <v>45437000</v>
      </c>
      <c r="DD33" s="356">
        <f>356105886-263537967</f>
        <v>92567919</v>
      </c>
      <c r="DE33" s="357">
        <v>45437000</v>
      </c>
      <c r="DF33" s="606">
        <v>35645828</v>
      </c>
      <c r="DG33" s="612">
        <f>513143487-408933000</f>
        <v>104210487</v>
      </c>
      <c r="DH33" s="606">
        <v>74338292</v>
      </c>
      <c r="DI33" s="351">
        <f>DG33+DE33+DC33+DA33+CY33+CW33+CU33+CS33+CQ33+CO33+CM33+CK33</f>
        <v>513143487</v>
      </c>
      <c r="DJ33" s="597">
        <f t="shared" si="13"/>
        <v>513143487</v>
      </c>
      <c r="DK33" s="597">
        <f t="shared" si="14"/>
        <v>466090006</v>
      </c>
      <c r="DL33" s="355">
        <f t="shared" si="88"/>
        <v>513143487</v>
      </c>
      <c r="DM33" s="355">
        <f t="shared" si="88"/>
        <v>466090006</v>
      </c>
      <c r="DN33" s="601">
        <f>DN32</f>
        <v>654814000</v>
      </c>
      <c r="DO33" s="357">
        <v>0</v>
      </c>
      <c r="DP33" s="357">
        <v>0</v>
      </c>
      <c r="DQ33" s="395">
        <v>12422067</v>
      </c>
      <c r="DR33" s="395">
        <v>10572566.9</v>
      </c>
      <c r="DS33" s="356">
        <v>41959800</v>
      </c>
      <c r="DT33" s="356">
        <v>40580167</v>
      </c>
      <c r="DU33" s="357">
        <v>43685000</v>
      </c>
      <c r="DV33" s="357">
        <f>93314334-51152734</f>
        <v>42161600</v>
      </c>
      <c r="DW33" s="224">
        <v>43685000</v>
      </c>
      <c r="DX33" s="224">
        <v>41586093</v>
      </c>
      <c r="DY33" s="224">
        <v>46624333.333333328</v>
      </c>
      <c r="DZ33" s="224"/>
      <c r="EA33" s="224"/>
      <c r="EB33" s="224"/>
      <c r="EC33" s="224"/>
      <c r="ED33" s="224"/>
      <c r="EE33" s="224"/>
      <c r="EF33" s="224"/>
      <c r="EG33" s="224"/>
      <c r="EH33" s="224"/>
      <c r="EI33" s="224"/>
      <c r="EJ33" s="224"/>
      <c r="EK33" s="224"/>
      <c r="EL33" s="224"/>
      <c r="EM33" s="355">
        <f>EK33+EI33+EG33+EE33+EC33+EA33+DY33+DW33+DU33+DS33+DQ33+DO33</f>
        <v>188376200.33333331</v>
      </c>
      <c r="EN33" s="395">
        <f t="shared" si="20"/>
        <v>98066867</v>
      </c>
      <c r="EO33" s="395">
        <f>DP33+DR33+DT33+DV33+D33+DX33</f>
        <v>134900426.90000001</v>
      </c>
      <c r="EP33" s="395">
        <f>DO33+DQ33+DS33+DU33+DW33+DY33+EA33+EC33+EE33+EG33+EI33+EK33</f>
        <v>188376200.33333331</v>
      </c>
      <c r="EQ33" s="395">
        <v>134900427</v>
      </c>
      <c r="ER33" s="196">
        <f t="shared" si="31"/>
        <v>0.9519535996337416</v>
      </c>
      <c r="ES33" s="196">
        <f>IFERROR(EO33/EN33,0)</f>
        <v>1.375596376500944</v>
      </c>
      <c r="ET33" s="196">
        <f t="shared" si="23"/>
        <v>0.71612245475432956</v>
      </c>
      <c r="EU33" s="196">
        <f t="shared" si="18"/>
        <v>0.99700774948402804</v>
      </c>
      <c r="EV33" s="196">
        <f>IFERROR((AA33+BE33+CI33+DM33+EQ33)/G33,0)</f>
        <v>0</v>
      </c>
      <c r="EW33" s="906"/>
      <c r="EX33" s="889"/>
      <c r="EY33" s="889"/>
      <c r="EZ33" s="889"/>
      <c r="FA33" s="889"/>
      <c r="FB33" s="909"/>
    </row>
    <row r="34" spans="1:159" s="402" customFormat="1" ht="39.950000000000003" customHeight="1" x14ac:dyDescent="0.25">
      <c r="A34" s="894"/>
      <c r="B34" s="897"/>
      <c r="C34" s="912"/>
      <c r="D34" s="902"/>
      <c r="E34" s="904"/>
      <c r="F34" s="176" t="s">
        <v>42</v>
      </c>
      <c r="G34" s="474">
        <f>AA34+BE34+CI34+DM34+EP34</f>
        <v>1.88</v>
      </c>
      <c r="H34" s="343"/>
      <c r="I34" s="343"/>
      <c r="J34" s="343"/>
      <c r="K34" s="343"/>
      <c r="L34" s="343"/>
      <c r="M34" s="343"/>
      <c r="N34" s="343"/>
      <c r="O34" s="343"/>
      <c r="P34" s="343"/>
      <c r="Q34" s="343"/>
      <c r="R34" s="343"/>
      <c r="S34" s="348"/>
      <c r="T34" s="580"/>
      <c r="U34" s="343"/>
      <c r="V34" s="580"/>
      <c r="W34" s="602">
        <f t="shared" si="0"/>
        <v>0</v>
      </c>
      <c r="X34" s="345">
        <f t="shared" si="1"/>
        <v>0</v>
      </c>
      <c r="Y34" s="602">
        <f t="shared" si="1"/>
        <v>0</v>
      </c>
      <c r="Z34" s="345">
        <f t="shared" si="11"/>
        <v>0</v>
      </c>
      <c r="AA34" s="602">
        <f t="shared" si="11"/>
        <v>0</v>
      </c>
      <c r="AB34" s="112">
        <v>1</v>
      </c>
      <c r="AC34" s="580">
        <v>1</v>
      </c>
      <c r="AD34" s="343">
        <v>1</v>
      </c>
      <c r="AE34" s="580">
        <v>0</v>
      </c>
      <c r="AF34" s="343">
        <v>0</v>
      </c>
      <c r="AG34" s="343">
        <v>0</v>
      </c>
      <c r="AH34" s="343">
        <v>0</v>
      </c>
      <c r="AI34" s="343">
        <v>0</v>
      </c>
      <c r="AJ34" s="343">
        <v>0</v>
      </c>
      <c r="AK34" s="343">
        <v>0</v>
      </c>
      <c r="AL34" s="343">
        <v>0</v>
      </c>
      <c r="AM34" s="343">
        <v>0</v>
      </c>
      <c r="AN34" s="343">
        <v>0</v>
      </c>
      <c r="AO34" s="343">
        <v>0</v>
      </c>
      <c r="AP34" s="343">
        <v>0</v>
      </c>
      <c r="AQ34" s="343">
        <v>0</v>
      </c>
      <c r="AR34" s="343">
        <v>0</v>
      </c>
      <c r="AS34" s="343">
        <v>0</v>
      </c>
      <c r="AT34" s="343">
        <v>0</v>
      </c>
      <c r="AU34" s="343">
        <v>0</v>
      </c>
      <c r="AV34" s="343">
        <v>0</v>
      </c>
      <c r="AW34" s="343">
        <v>0</v>
      </c>
      <c r="AX34" s="343">
        <v>0</v>
      </c>
      <c r="AY34" s="343">
        <v>0</v>
      </c>
      <c r="AZ34" s="343">
        <v>0</v>
      </c>
      <c r="BA34" s="360">
        <f t="shared" si="85"/>
        <v>1</v>
      </c>
      <c r="BB34" s="361">
        <f t="shared" si="12"/>
        <v>1</v>
      </c>
      <c r="BC34" s="361">
        <f t="shared" si="3"/>
        <v>1</v>
      </c>
      <c r="BD34" s="361">
        <f t="shared" si="86"/>
        <v>1</v>
      </c>
      <c r="BE34" s="361">
        <f t="shared" si="5"/>
        <v>1</v>
      </c>
      <c r="BF34" s="633">
        <f>BA31-BE31</f>
        <v>0.88000000000000256</v>
      </c>
      <c r="BG34" s="634">
        <v>0.25</v>
      </c>
      <c r="BH34" s="607">
        <v>0.25</v>
      </c>
      <c r="BI34" s="580">
        <v>0.63</v>
      </c>
      <c r="BJ34" s="607">
        <v>0.63</v>
      </c>
      <c r="BK34" s="580"/>
      <c r="BL34" s="602">
        <v>0</v>
      </c>
      <c r="BM34" s="580"/>
      <c r="BN34" s="602">
        <v>0</v>
      </c>
      <c r="BO34" s="580"/>
      <c r="BP34" s="602">
        <v>0</v>
      </c>
      <c r="BQ34" s="580">
        <v>0</v>
      </c>
      <c r="BR34" s="602">
        <v>0</v>
      </c>
      <c r="BS34" s="580"/>
      <c r="BT34" s="602">
        <v>0</v>
      </c>
      <c r="BU34" s="580"/>
      <c r="BV34" s="602">
        <v>0</v>
      </c>
      <c r="BW34" s="580"/>
      <c r="BX34" s="602"/>
      <c r="BY34" s="580"/>
      <c r="BZ34" s="602">
        <v>0</v>
      </c>
      <c r="CA34" s="580"/>
      <c r="CB34" s="602">
        <v>0</v>
      </c>
      <c r="CC34" s="605"/>
      <c r="CD34" s="602">
        <v>0</v>
      </c>
      <c r="CE34" s="346">
        <f t="shared" si="87"/>
        <v>0.88</v>
      </c>
      <c r="CF34" s="346">
        <f t="shared" si="7"/>
        <v>0.88</v>
      </c>
      <c r="CG34" s="346">
        <f t="shared" si="7"/>
        <v>0.88</v>
      </c>
      <c r="CH34" s="346">
        <f>BG34+BI34+BK34+BM34+BO34+BQ34+BS34+BU34+BW34+BY34+CA34+CC34</f>
        <v>0.88</v>
      </c>
      <c r="CI34" s="346">
        <f t="shared" si="91"/>
        <v>0.88</v>
      </c>
      <c r="CJ34" s="346">
        <v>0</v>
      </c>
      <c r="CK34" s="346">
        <v>0</v>
      </c>
      <c r="CL34" s="346">
        <v>0</v>
      </c>
      <c r="CM34" s="346">
        <v>0</v>
      </c>
      <c r="CN34" s="607">
        <v>0</v>
      </c>
      <c r="CO34" s="346">
        <v>0</v>
      </c>
      <c r="CP34" s="346">
        <v>0</v>
      </c>
      <c r="CQ34" s="346">
        <v>0</v>
      </c>
      <c r="CR34" s="580">
        <v>0</v>
      </c>
      <c r="CS34" s="346">
        <v>0</v>
      </c>
      <c r="CT34" s="399">
        <v>0</v>
      </c>
      <c r="CU34" s="362">
        <v>0</v>
      </c>
      <c r="CV34" s="607">
        <v>0</v>
      </c>
      <c r="CW34" s="362">
        <v>0</v>
      </c>
      <c r="CX34" s="362">
        <v>0</v>
      </c>
      <c r="CY34" s="362">
        <v>0</v>
      </c>
      <c r="CZ34" s="580">
        <v>0</v>
      </c>
      <c r="DA34" s="362">
        <v>0</v>
      </c>
      <c r="DB34" s="606">
        <v>0</v>
      </c>
      <c r="DC34" s="362">
        <v>0</v>
      </c>
      <c r="DD34" s="580">
        <v>0</v>
      </c>
      <c r="DE34" s="399">
        <v>0</v>
      </c>
      <c r="DF34" s="606">
        <v>0</v>
      </c>
      <c r="DG34" s="399">
        <v>0</v>
      </c>
      <c r="DH34" s="622">
        <v>0</v>
      </c>
      <c r="DI34" s="112">
        <f>DE34+DC34+DA34+CY34+CW34+CU34+CS34+CQ34+CO34+CM34+CK34+DG34</f>
        <v>0</v>
      </c>
      <c r="DJ34" s="597">
        <f t="shared" si="13"/>
        <v>0</v>
      </c>
      <c r="DK34" s="597">
        <f t="shared" si="14"/>
        <v>0</v>
      </c>
      <c r="DL34" s="608">
        <f t="shared" si="88"/>
        <v>0</v>
      </c>
      <c r="DM34" s="608">
        <f t="shared" si="88"/>
        <v>0</v>
      </c>
      <c r="DN34" s="623">
        <v>0</v>
      </c>
      <c r="DO34" s="608">
        <v>0</v>
      </c>
      <c r="DP34" s="608">
        <v>0</v>
      </c>
      <c r="DQ34" s="602">
        <v>0</v>
      </c>
      <c r="DR34" s="527">
        <v>0</v>
      </c>
      <c r="DS34" s="602">
        <v>0</v>
      </c>
      <c r="DT34" s="602">
        <v>0</v>
      </c>
      <c r="DU34" s="608">
        <v>0</v>
      </c>
      <c r="DV34" s="608">
        <v>0</v>
      </c>
      <c r="DW34" s="602">
        <v>0</v>
      </c>
      <c r="DX34" s="224"/>
      <c r="DY34" s="602">
        <v>0</v>
      </c>
      <c r="DZ34" s="602"/>
      <c r="EA34" s="602"/>
      <c r="EB34" s="602"/>
      <c r="EC34" s="602"/>
      <c r="ED34" s="602"/>
      <c r="EE34" s="602"/>
      <c r="EF34" s="602"/>
      <c r="EG34" s="580"/>
      <c r="EH34" s="602"/>
      <c r="EI34" s="580"/>
      <c r="EJ34" s="602"/>
      <c r="EK34" s="580"/>
      <c r="EL34" s="602"/>
      <c r="EM34" s="588">
        <f>EI34+EG34+EE34+EC34+EA34+DY34+DW34+DU34+DS34+DQ34+DO34+EK34</f>
        <v>0</v>
      </c>
      <c r="EN34" s="583">
        <f t="shared" si="20"/>
        <v>0</v>
      </c>
      <c r="EO34" s="583"/>
      <c r="EP34" s="602">
        <f t="shared" si="89"/>
        <v>0</v>
      </c>
      <c r="EQ34" s="607">
        <f t="shared" si="90"/>
        <v>0</v>
      </c>
      <c r="ER34" s="196">
        <f t="shared" si="31"/>
        <v>0</v>
      </c>
      <c r="ES34" s="196">
        <f>IFERROR(EO34/EN34,0)</f>
        <v>0</v>
      </c>
      <c r="ET34" s="196">
        <f>IFERROR(EQ34/EP34,0)</f>
        <v>0</v>
      </c>
      <c r="EU34" s="196">
        <f t="shared" si="18"/>
        <v>1</v>
      </c>
      <c r="EV34" s="196">
        <f t="shared" si="19"/>
        <v>1</v>
      </c>
      <c r="EW34" s="906"/>
      <c r="EX34" s="889"/>
      <c r="EY34" s="889"/>
      <c r="EZ34" s="889"/>
      <c r="FA34" s="889"/>
      <c r="FB34" s="909"/>
    </row>
    <row r="35" spans="1:159" s="55" customFormat="1" ht="39.950000000000003" customHeight="1" x14ac:dyDescent="0.25">
      <c r="A35" s="894"/>
      <c r="B35" s="897"/>
      <c r="C35" s="912"/>
      <c r="D35" s="902"/>
      <c r="E35" s="904"/>
      <c r="F35" s="176" t="s">
        <v>4</v>
      </c>
      <c r="G35" s="347">
        <f>AA35+BE35+CI35+DM35+EP35</f>
        <v>192750016</v>
      </c>
      <c r="H35" s="224"/>
      <c r="I35" s="224"/>
      <c r="J35" s="224"/>
      <c r="K35" s="224"/>
      <c r="L35" s="224"/>
      <c r="M35" s="224"/>
      <c r="N35" s="224"/>
      <c r="O35" s="224"/>
      <c r="P35" s="224"/>
      <c r="Q35" s="224"/>
      <c r="R35" s="224"/>
      <c r="S35" s="392"/>
      <c r="T35" s="610"/>
      <c r="U35" s="224"/>
      <c r="V35" s="224"/>
      <c r="W35" s="347">
        <f t="shared" si="0"/>
        <v>0</v>
      </c>
      <c r="X35" s="345">
        <f t="shared" si="1"/>
        <v>0</v>
      </c>
      <c r="Y35" s="347">
        <f t="shared" si="1"/>
        <v>0</v>
      </c>
      <c r="Z35" s="345">
        <f t="shared" si="11"/>
        <v>0</v>
      </c>
      <c r="AA35" s="347">
        <f t="shared" si="11"/>
        <v>0</v>
      </c>
      <c r="AB35" s="611">
        <f>AA32-AA33</f>
        <v>89251491</v>
      </c>
      <c r="AC35" s="611">
        <v>13928886</v>
      </c>
      <c r="AD35" s="351">
        <v>13928886</v>
      </c>
      <c r="AE35" s="351">
        <v>28117717</v>
      </c>
      <c r="AF35" s="351">
        <v>28117717</v>
      </c>
      <c r="AG35" s="351">
        <v>27834767</v>
      </c>
      <c r="AH35" s="351">
        <v>27834767</v>
      </c>
      <c r="AI35" s="351">
        <v>11910334</v>
      </c>
      <c r="AJ35" s="351">
        <v>11910334</v>
      </c>
      <c r="AK35" s="224">
        <v>7454700</v>
      </c>
      <c r="AL35" s="351">
        <v>7454700</v>
      </c>
      <c r="AM35" s="224">
        <v>0</v>
      </c>
      <c r="AN35" s="224">
        <v>0</v>
      </c>
      <c r="AO35" s="351">
        <v>0</v>
      </c>
      <c r="AP35" s="224">
        <v>0</v>
      </c>
      <c r="AQ35" s="224">
        <v>0</v>
      </c>
      <c r="AR35" s="224">
        <v>0</v>
      </c>
      <c r="AS35" s="224">
        <v>0</v>
      </c>
      <c r="AT35" s="224">
        <v>0</v>
      </c>
      <c r="AU35" s="224">
        <v>0</v>
      </c>
      <c r="AV35" s="224">
        <v>0</v>
      </c>
      <c r="AW35" s="224">
        <v>0</v>
      </c>
      <c r="AX35" s="224">
        <v>0</v>
      </c>
      <c r="AY35" s="224">
        <v>0</v>
      </c>
      <c r="AZ35" s="224">
        <v>0</v>
      </c>
      <c r="BA35" s="352">
        <f t="shared" si="85"/>
        <v>89246404</v>
      </c>
      <c r="BB35" s="352">
        <f t="shared" si="12"/>
        <v>89246404</v>
      </c>
      <c r="BC35" s="352">
        <f t="shared" si="3"/>
        <v>89246404</v>
      </c>
      <c r="BD35" s="352">
        <f t="shared" si="86"/>
        <v>89246404</v>
      </c>
      <c r="BE35" s="352">
        <f t="shared" si="5"/>
        <v>89246404</v>
      </c>
      <c r="BF35" s="359">
        <v>34199015</v>
      </c>
      <c r="BG35" s="350">
        <v>26750400</v>
      </c>
      <c r="BH35" s="350">
        <v>5705267</v>
      </c>
      <c r="BI35" s="350">
        <v>6372166</v>
      </c>
      <c r="BJ35" s="350">
        <v>19783299</v>
      </c>
      <c r="BK35" s="350">
        <v>1078789</v>
      </c>
      <c r="BL35" s="350">
        <v>7634000</v>
      </c>
      <c r="BM35" s="350"/>
      <c r="BN35" s="350">
        <v>1076449</v>
      </c>
      <c r="BO35" s="350"/>
      <c r="BP35" s="350">
        <v>0</v>
      </c>
      <c r="BQ35" s="350">
        <v>0</v>
      </c>
      <c r="BR35" s="350">
        <v>0</v>
      </c>
      <c r="BS35" s="350"/>
      <c r="BT35" s="350">
        <v>0</v>
      </c>
      <c r="BU35" s="350"/>
      <c r="BV35" s="350">
        <v>0</v>
      </c>
      <c r="BW35" s="350">
        <v>-2340</v>
      </c>
      <c r="BX35" s="350"/>
      <c r="BY35" s="350"/>
      <c r="BZ35" s="350">
        <v>0</v>
      </c>
      <c r="CA35" s="350"/>
      <c r="CB35" s="350">
        <v>0</v>
      </c>
      <c r="CC35" s="350"/>
      <c r="CD35" s="350">
        <v>0</v>
      </c>
      <c r="CE35" s="353">
        <f t="shared" si="87"/>
        <v>34199015</v>
      </c>
      <c r="CF35" s="353">
        <f t="shared" si="7"/>
        <v>34199015</v>
      </c>
      <c r="CG35" s="353">
        <f t="shared" si="7"/>
        <v>34199015</v>
      </c>
      <c r="CH35" s="353">
        <f>BG35+BI35+BK35+BM35+BO35+BQ35+BS35+BU35+BW35+BY35+CA35+CC35</f>
        <v>34199015</v>
      </c>
      <c r="CI35" s="353">
        <f t="shared" si="91"/>
        <v>34199015</v>
      </c>
      <c r="CJ35" s="354">
        <v>22594166</v>
      </c>
      <c r="CK35" s="354">
        <v>4593333</v>
      </c>
      <c r="CL35" s="610">
        <v>4593333</v>
      </c>
      <c r="CM35" s="610">
        <v>18000833</v>
      </c>
      <c r="CN35" s="610">
        <v>14368783</v>
      </c>
      <c r="CO35" s="224">
        <v>0</v>
      </c>
      <c r="CP35" s="610">
        <v>3289000</v>
      </c>
      <c r="CQ35" s="224">
        <v>0</v>
      </c>
      <c r="CR35" s="610">
        <v>-800558</v>
      </c>
      <c r="CS35" s="224">
        <v>0</v>
      </c>
      <c r="CT35" s="612">
        <v>800558</v>
      </c>
      <c r="CU35" s="356">
        <v>0</v>
      </c>
      <c r="CV35" s="610">
        <v>0</v>
      </c>
      <c r="CW35" s="356">
        <v>0</v>
      </c>
      <c r="CX35" s="356">
        <v>0</v>
      </c>
      <c r="CY35" s="356">
        <v>0</v>
      </c>
      <c r="CZ35" s="610">
        <v>0</v>
      </c>
      <c r="DA35" s="356">
        <v>0</v>
      </c>
      <c r="DB35" s="612">
        <v>0</v>
      </c>
      <c r="DC35" s="356">
        <v>0</v>
      </c>
      <c r="DD35" s="610">
        <v>0</v>
      </c>
      <c r="DE35" s="357">
        <v>0</v>
      </c>
      <c r="DF35" s="612">
        <v>0</v>
      </c>
      <c r="DG35" s="357">
        <f>22251116-22594166</f>
        <v>-343050</v>
      </c>
      <c r="DH35" s="612">
        <v>0</v>
      </c>
      <c r="DI35" s="351">
        <f>DE35+DC35+DA35+CY35+CW35+CU35+CS35+CQ35+CO35+CM35+CK35+DG35</f>
        <v>22251116</v>
      </c>
      <c r="DJ35" s="597">
        <f t="shared" si="13"/>
        <v>22251116</v>
      </c>
      <c r="DK35" s="597">
        <f t="shared" si="14"/>
        <v>22251116</v>
      </c>
      <c r="DL35" s="355">
        <f t="shared" si="88"/>
        <v>22251116</v>
      </c>
      <c r="DM35" s="355">
        <f t="shared" si="88"/>
        <v>22251116</v>
      </c>
      <c r="DN35" s="355">
        <f>DM32-DM33</f>
        <v>47053481</v>
      </c>
      <c r="DO35" s="355">
        <v>11097000</v>
      </c>
      <c r="DP35" s="355">
        <v>11097000</v>
      </c>
      <c r="DQ35" s="395">
        <v>28612400</v>
      </c>
      <c r="DR35" s="395">
        <v>22243733</v>
      </c>
      <c r="DS35" s="395">
        <v>0</v>
      </c>
      <c r="DT35" s="395">
        <v>0</v>
      </c>
      <c r="DU35" s="355">
        <v>0</v>
      </c>
      <c r="DV35" s="355">
        <f>43433780-33340733</f>
        <v>10093047</v>
      </c>
      <c r="DW35" s="355">
        <v>7344081</v>
      </c>
      <c r="DX35" s="355">
        <f>43433780-43433780</f>
        <v>0</v>
      </c>
      <c r="DY35" s="355">
        <v>0</v>
      </c>
      <c r="DZ35" s="355"/>
      <c r="EA35" s="355"/>
      <c r="EB35" s="355"/>
      <c r="EC35" s="355"/>
      <c r="ED35" s="355"/>
      <c r="EE35" s="355"/>
      <c r="EF35" s="355"/>
      <c r="EG35" s="355"/>
      <c r="EH35" s="355"/>
      <c r="EI35" s="355"/>
      <c r="EJ35" s="355"/>
      <c r="EK35" s="355"/>
      <c r="EL35" s="355"/>
      <c r="EM35" s="355">
        <f>EI35+EG35+EE35+EC35+EA35+DY35+DW35+DU35+DS35+DQ35+DO35+EK35</f>
        <v>47053481</v>
      </c>
      <c r="EN35" s="395">
        <f t="shared" si="20"/>
        <v>39709400</v>
      </c>
      <c r="EO35" s="395">
        <f t="shared" si="20"/>
        <v>43433780</v>
      </c>
      <c r="EP35" s="395">
        <f t="shared" si="89"/>
        <v>47053481</v>
      </c>
      <c r="EQ35" s="395">
        <f t="shared" si="90"/>
        <v>43433780</v>
      </c>
      <c r="ER35" s="196">
        <f t="shared" si="31"/>
        <v>0</v>
      </c>
      <c r="ES35" s="196">
        <f t="shared" si="17"/>
        <v>1.0937908908218206</v>
      </c>
      <c r="ET35" s="196">
        <f t="shared" si="23"/>
        <v>0.92307262028073966</v>
      </c>
      <c r="EU35" s="196">
        <f t="shared" si="18"/>
        <v>1.0200877064695906</v>
      </c>
      <c r="EV35" s="196">
        <f t="shared" si="19"/>
        <v>0.98122074864056041</v>
      </c>
      <c r="EW35" s="906"/>
      <c r="EX35" s="889"/>
      <c r="EY35" s="889"/>
      <c r="EZ35" s="889"/>
      <c r="FA35" s="889"/>
      <c r="FB35" s="909"/>
    </row>
    <row r="36" spans="1:159" s="402" customFormat="1" ht="39.950000000000003" customHeight="1" thickBot="1" x14ac:dyDescent="0.3">
      <c r="A36" s="894"/>
      <c r="B36" s="897"/>
      <c r="C36" s="912"/>
      <c r="D36" s="902"/>
      <c r="E36" s="904"/>
      <c r="F36" s="176" t="s">
        <v>43</v>
      </c>
      <c r="G36" s="539">
        <f>AA36+BE36+CI36+DM36+EP36</f>
        <v>96</v>
      </c>
      <c r="H36" s="364">
        <f>H31+H34</f>
        <v>12</v>
      </c>
      <c r="I36" s="396"/>
      <c r="J36" s="396"/>
      <c r="K36" s="364">
        <f t="shared" ref="K36:V36" si="92">K31+K34</f>
        <v>1</v>
      </c>
      <c r="L36" s="364">
        <f t="shared" si="92"/>
        <v>1</v>
      </c>
      <c r="M36" s="364">
        <f t="shared" si="92"/>
        <v>1.4</v>
      </c>
      <c r="N36" s="364">
        <f t="shared" si="92"/>
        <v>1.4</v>
      </c>
      <c r="O36" s="364">
        <f t="shared" si="92"/>
        <v>2</v>
      </c>
      <c r="P36" s="364">
        <f t="shared" si="92"/>
        <v>2</v>
      </c>
      <c r="Q36" s="364">
        <f t="shared" si="92"/>
        <v>2.2000000000000002</v>
      </c>
      <c r="R36" s="364">
        <f t="shared" si="92"/>
        <v>2.2000000000000002</v>
      </c>
      <c r="S36" s="364">
        <f t="shared" si="92"/>
        <v>3.2</v>
      </c>
      <c r="T36" s="364">
        <f t="shared" si="92"/>
        <v>3.2</v>
      </c>
      <c r="U36" s="364">
        <f t="shared" si="92"/>
        <v>1.2</v>
      </c>
      <c r="V36" s="364">
        <f t="shared" si="92"/>
        <v>1.2</v>
      </c>
      <c r="W36" s="367">
        <f t="shared" si="0"/>
        <v>11.000000000000002</v>
      </c>
      <c r="X36" s="613">
        <f t="shared" si="1"/>
        <v>11.000000000000002</v>
      </c>
      <c r="Y36" s="367">
        <f t="shared" si="1"/>
        <v>11.000000000000002</v>
      </c>
      <c r="Z36" s="613">
        <f t="shared" si="11"/>
        <v>11.000000000000002</v>
      </c>
      <c r="AA36" s="367">
        <f t="shared" si="11"/>
        <v>11.000000000000002</v>
      </c>
      <c r="AB36" s="365">
        <f t="shared" ref="AB36:AZ36" si="93">AB31+AB34</f>
        <v>25</v>
      </c>
      <c r="AC36" s="367">
        <f t="shared" si="93"/>
        <v>1</v>
      </c>
      <c r="AD36" s="367">
        <f t="shared" si="93"/>
        <v>1</v>
      </c>
      <c r="AE36" s="367">
        <f t="shared" si="93"/>
        <v>0.57999999999999996</v>
      </c>
      <c r="AF36" s="367">
        <f t="shared" si="93"/>
        <v>0.57999999999999996</v>
      </c>
      <c r="AG36" s="367">
        <f t="shared" si="93"/>
        <v>1.78</v>
      </c>
      <c r="AH36" s="367">
        <f t="shared" si="93"/>
        <v>1.78</v>
      </c>
      <c r="AI36" s="367">
        <f t="shared" si="93"/>
        <v>2.58</v>
      </c>
      <c r="AJ36" s="367">
        <f t="shared" si="93"/>
        <v>2.58</v>
      </c>
      <c r="AK36" s="367">
        <f t="shared" si="93"/>
        <v>1.7</v>
      </c>
      <c r="AL36" s="367">
        <f t="shared" si="93"/>
        <v>1.7</v>
      </c>
      <c r="AM36" s="367">
        <f t="shared" si="93"/>
        <v>3.5</v>
      </c>
      <c r="AN36" s="367">
        <f t="shared" si="93"/>
        <v>0.7</v>
      </c>
      <c r="AO36" s="367">
        <f t="shared" si="93"/>
        <v>0.78</v>
      </c>
      <c r="AP36" s="367">
        <f t="shared" si="93"/>
        <v>0.78</v>
      </c>
      <c r="AQ36" s="367">
        <f t="shared" si="93"/>
        <v>2.5</v>
      </c>
      <c r="AR36" s="367">
        <f t="shared" si="93"/>
        <v>0.5</v>
      </c>
      <c r="AS36" s="367">
        <f t="shared" si="93"/>
        <v>1.7</v>
      </c>
      <c r="AT36" s="367">
        <f t="shared" si="93"/>
        <v>1.25</v>
      </c>
      <c r="AU36" s="367">
        <f t="shared" si="93"/>
        <v>3.09</v>
      </c>
      <c r="AV36" s="367">
        <f t="shared" si="93"/>
        <v>1.25</v>
      </c>
      <c r="AW36" s="367">
        <f t="shared" si="93"/>
        <v>3.2</v>
      </c>
      <c r="AX36" s="367">
        <f t="shared" si="93"/>
        <v>5.75</v>
      </c>
      <c r="AY36" s="367">
        <f t="shared" si="93"/>
        <v>0.59</v>
      </c>
      <c r="AZ36" s="367">
        <f t="shared" si="93"/>
        <v>4.25</v>
      </c>
      <c r="BA36" s="368">
        <f t="shared" si="85"/>
        <v>23</v>
      </c>
      <c r="BB36" s="367">
        <f t="shared" si="12"/>
        <v>23</v>
      </c>
      <c r="BC36" s="367">
        <f t="shared" si="3"/>
        <v>22.119999999999997</v>
      </c>
      <c r="BD36" s="368">
        <f t="shared" si="86"/>
        <v>23</v>
      </c>
      <c r="BE36" s="368">
        <f t="shared" si="5"/>
        <v>22.119999999999997</v>
      </c>
      <c r="BF36" s="367">
        <f>BF31+BF34</f>
        <v>24.880000000000003</v>
      </c>
      <c r="BG36" s="614">
        <f>BG31+BG34</f>
        <v>0.63</v>
      </c>
      <c r="BH36" s="614">
        <f t="shared" ref="BH36:CD37" si="94">BH31+BH34</f>
        <v>0.63</v>
      </c>
      <c r="BI36" s="614">
        <f t="shared" si="94"/>
        <v>2.19</v>
      </c>
      <c r="BJ36" s="614">
        <f t="shared" si="94"/>
        <v>2.19</v>
      </c>
      <c r="BK36" s="614">
        <f t="shared" si="94"/>
        <v>1.56</v>
      </c>
      <c r="BL36" s="614">
        <f t="shared" si="94"/>
        <v>1.56</v>
      </c>
      <c r="BM36" s="614">
        <f t="shared" si="94"/>
        <v>1.96</v>
      </c>
      <c r="BN36" s="614">
        <f t="shared" si="94"/>
        <v>1.96</v>
      </c>
      <c r="BO36" s="614">
        <f t="shared" si="94"/>
        <v>1.44</v>
      </c>
      <c r="BP36" s="614">
        <f t="shared" si="94"/>
        <v>1.44</v>
      </c>
      <c r="BQ36" s="614">
        <f t="shared" si="94"/>
        <v>2.6799999999999997</v>
      </c>
      <c r="BR36" s="614">
        <f t="shared" si="94"/>
        <v>2.68</v>
      </c>
      <c r="BS36" s="614">
        <f t="shared" si="94"/>
        <v>1.7600000000000007</v>
      </c>
      <c r="BT36" s="614">
        <f t="shared" si="94"/>
        <v>1.76</v>
      </c>
      <c r="BU36" s="614">
        <f t="shared" si="94"/>
        <v>2.0099999999999998</v>
      </c>
      <c r="BV36" s="614">
        <f t="shared" si="94"/>
        <v>2.0099999999999998</v>
      </c>
      <c r="BW36" s="614">
        <f t="shared" si="94"/>
        <v>3.7600000000000007</v>
      </c>
      <c r="BX36" s="614">
        <f t="shared" si="94"/>
        <v>3.76</v>
      </c>
      <c r="BY36" s="614">
        <f t="shared" si="94"/>
        <v>2.68</v>
      </c>
      <c r="BZ36" s="614">
        <f t="shared" si="94"/>
        <v>2.68</v>
      </c>
      <c r="CA36" s="614">
        <f t="shared" si="94"/>
        <v>2.1900000000000004</v>
      </c>
      <c r="CB36" s="614">
        <f t="shared" si="94"/>
        <v>2.19</v>
      </c>
      <c r="CC36" s="614">
        <f t="shared" si="94"/>
        <v>2.02</v>
      </c>
      <c r="CD36" s="614">
        <f t="shared" si="94"/>
        <v>2.02</v>
      </c>
      <c r="CE36" s="370">
        <f t="shared" si="87"/>
        <v>24.88</v>
      </c>
      <c r="CF36" s="370">
        <f t="shared" si="7"/>
        <v>24.88</v>
      </c>
      <c r="CG36" s="370">
        <f t="shared" si="7"/>
        <v>24.88</v>
      </c>
      <c r="CH36" s="370">
        <f>BG36+BI36+BK36+BM36+BO36+BQ36+BS36+BU36+BW36+BY36+CA36+CC36</f>
        <v>24.88</v>
      </c>
      <c r="CI36" s="370">
        <f t="shared" si="91"/>
        <v>24.88</v>
      </c>
      <c r="CJ36" s="369">
        <f>CJ31+CJ34</f>
        <v>25</v>
      </c>
      <c r="CK36" s="367">
        <f>CK31+CK34</f>
        <v>1.08</v>
      </c>
      <c r="CL36" s="367">
        <f>CL31+CL34</f>
        <v>1.08</v>
      </c>
      <c r="CM36" s="367">
        <f>CM31+CM34</f>
        <v>1.35</v>
      </c>
      <c r="CN36" s="367">
        <f t="shared" ref="CN36:DC37" si="95">CN31+CN34</f>
        <v>1.35</v>
      </c>
      <c r="CO36" s="367">
        <f t="shared" si="95"/>
        <v>1.63</v>
      </c>
      <c r="CP36" s="367">
        <f t="shared" si="95"/>
        <v>1.63</v>
      </c>
      <c r="CQ36" s="369">
        <f t="shared" si="95"/>
        <v>2.95</v>
      </c>
      <c r="CR36" s="369">
        <f t="shared" si="95"/>
        <v>2.95</v>
      </c>
      <c r="CS36" s="367">
        <f t="shared" si="95"/>
        <v>1.86</v>
      </c>
      <c r="CT36" s="367">
        <f t="shared" si="95"/>
        <v>1.86</v>
      </c>
      <c r="CU36" s="384">
        <f t="shared" si="95"/>
        <v>1.37</v>
      </c>
      <c r="CV36" s="371">
        <f t="shared" si="95"/>
        <v>1.37</v>
      </c>
      <c r="CW36" s="384">
        <f t="shared" si="95"/>
        <v>1.86</v>
      </c>
      <c r="CX36" s="385">
        <f>+CX31+CX34</f>
        <v>1.86</v>
      </c>
      <c r="CY36" s="384">
        <f t="shared" ref="CY36:DN37" si="96">CY31+CY34</f>
        <v>2.74</v>
      </c>
      <c r="CZ36" s="385">
        <f t="shared" si="96"/>
        <v>2.74</v>
      </c>
      <c r="DA36" s="384">
        <f t="shared" si="96"/>
        <v>2.54</v>
      </c>
      <c r="DB36" s="372">
        <f t="shared" si="96"/>
        <v>4.4400000000000004</v>
      </c>
      <c r="DC36" s="384">
        <f t="shared" si="96"/>
        <v>3.26</v>
      </c>
      <c r="DD36" s="371">
        <f t="shared" si="96"/>
        <v>2.39</v>
      </c>
      <c r="DE36" s="450">
        <f t="shared" si="96"/>
        <v>1.63</v>
      </c>
      <c r="DF36" s="450">
        <f t="shared" si="96"/>
        <v>1.4</v>
      </c>
      <c r="DG36" s="450">
        <f>DG31+DG34</f>
        <v>2.73</v>
      </c>
      <c r="DH36" s="386">
        <f>DH31+DH34</f>
        <v>1.93</v>
      </c>
      <c r="DI36" s="614">
        <f>DG36+DE36+DC36+DA36+CW36+CU36+CS36+CQ36+CO36+CM36+CK36+CY36</f>
        <v>25</v>
      </c>
      <c r="DJ36" s="615">
        <f t="shared" si="13"/>
        <v>25</v>
      </c>
      <c r="DK36" s="615">
        <f>CL36+CN36+CP36+CR36+CT36+CV36+CX36+CZ36+DB36+DD36+DF36+DH36</f>
        <v>25</v>
      </c>
      <c r="DL36" s="616">
        <f t="shared" si="88"/>
        <v>25</v>
      </c>
      <c r="DM36" s="615">
        <f t="shared" si="88"/>
        <v>25</v>
      </c>
      <c r="DN36" s="450">
        <f t="shared" ref="DN36:DS36" si="97">DN31+DN34</f>
        <v>13</v>
      </c>
      <c r="DO36" s="372">
        <f t="shared" si="97"/>
        <v>1.8</v>
      </c>
      <c r="DP36" s="372">
        <f t="shared" si="97"/>
        <v>1.8</v>
      </c>
      <c r="DQ36" s="371">
        <f t="shared" si="97"/>
        <v>2.4</v>
      </c>
      <c r="DR36" s="627">
        <f t="shared" si="97"/>
        <v>2.4</v>
      </c>
      <c r="DS36" s="371">
        <f t="shared" si="97"/>
        <v>3.2</v>
      </c>
      <c r="DT36" s="627">
        <f t="shared" ref="DT36:DY36" si="98">DT31+DT34</f>
        <v>3.2</v>
      </c>
      <c r="DU36" s="372">
        <f t="shared" si="98"/>
        <v>3.9</v>
      </c>
      <c r="DV36" s="628">
        <f t="shared" si="98"/>
        <v>3.9</v>
      </c>
      <c r="DW36" s="372">
        <f t="shared" si="98"/>
        <v>1.7</v>
      </c>
      <c r="DX36" s="628">
        <f t="shared" si="98"/>
        <v>1.7</v>
      </c>
      <c r="DY36" s="372">
        <f t="shared" si="98"/>
        <v>0</v>
      </c>
      <c r="DZ36" s="628"/>
      <c r="EA36" s="365"/>
      <c r="EB36" s="365"/>
      <c r="EC36" s="365"/>
      <c r="ED36" s="365"/>
      <c r="EE36" s="365"/>
      <c r="EF36" s="365"/>
      <c r="EG36" s="365"/>
      <c r="EH36" s="365"/>
      <c r="EI36" s="365"/>
      <c r="EJ36" s="365"/>
      <c r="EK36" s="365"/>
      <c r="EL36" s="365"/>
      <c r="EM36" s="615">
        <f>EK36+EI36+EG36+EE36+EA36+DY36+DW36+DU36+DS36+DQ36+DO36+EC36</f>
        <v>13.000000000000002</v>
      </c>
      <c r="EN36" s="614">
        <f t="shared" si="20"/>
        <v>11.3</v>
      </c>
      <c r="EO36" s="614">
        <f t="shared" si="20"/>
        <v>11.3</v>
      </c>
      <c r="EP36" s="613">
        <f>DO36+DQ36+DS36+DU36+DW36+DY36+EA36+EC36+EE36+EG36+EI36+EK36</f>
        <v>13</v>
      </c>
      <c r="EQ36" s="614">
        <f>DP36+DR36+DT36+DV36+DX36+DZ36+EB36+ED36+EF36+EH36+EJ36+EL36</f>
        <v>13</v>
      </c>
      <c r="ER36" s="197">
        <f t="shared" si="31"/>
        <v>1</v>
      </c>
      <c r="ES36" s="197">
        <f t="shared" si="17"/>
        <v>1</v>
      </c>
      <c r="ET36" s="197">
        <f t="shared" si="23"/>
        <v>1</v>
      </c>
      <c r="EU36" s="197">
        <f t="shared" si="18"/>
        <v>0.99075436015969742</v>
      </c>
      <c r="EV36" s="197">
        <f t="shared" si="19"/>
        <v>1</v>
      </c>
      <c r="EW36" s="906"/>
      <c r="EX36" s="889"/>
      <c r="EY36" s="889"/>
      <c r="EZ36" s="889"/>
      <c r="FA36" s="889"/>
      <c r="FB36" s="909"/>
    </row>
    <row r="37" spans="1:159" s="56" customFormat="1" ht="39.950000000000003" customHeight="1" thickBot="1" x14ac:dyDescent="0.3">
      <c r="A37" s="895"/>
      <c r="B37" s="910"/>
      <c r="C37" s="913"/>
      <c r="D37" s="915"/>
      <c r="E37" s="916"/>
      <c r="F37" s="177" t="s">
        <v>45</v>
      </c>
      <c r="G37" s="373">
        <f>G32+G35</f>
        <v>2404719402</v>
      </c>
      <c r="H37" s="374">
        <f t="shared" ref="H37:BS37" si="99">H32+H35</f>
        <v>275768000</v>
      </c>
      <c r="I37" s="374">
        <f t="shared" si="99"/>
        <v>0</v>
      </c>
      <c r="J37" s="374">
        <f t="shared" si="99"/>
        <v>0</v>
      </c>
      <c r="K37" s="374">
        <f t="shared" si="99"/>
        <v>105470000</v>
      </c>
      <c r="L37" s="374">
        <f t="shared" si="99"/>
        <v>105470000</v>
      </c>
      <c r="M37" s="374">
        <f t="shared" si="99"/>
        <v>68004000</v>
      </c>
      <c r="N37" s="374">
        <f t="shared" si="99"/>
        <v>68004000</v>
      </c>
      <c r="O37" s="374">
        <f t="shared" si="99"/>
        <v>0</v>
      </c>
      <c r="P37" s="374">
        <f t="shared" si="99"/>
        <v>0</v>
      </c>
      <c r="Q37" s="374">
        <f t="shared" si="99"/>
        <v>0</v>
      </c>
      <c r="R37" s="374">
        <f t="shared" si="99"/>
        <v>0</v>
      </c>
      <c r="S37" s="374">
        <f t="shared" si="99"/>
        <v>0</v>
      </c>
      <c r="T37" s="374">
        <f t="shared" si="99"/>
        <v>0</v>
      </c>
      <c r="U37" s="374">
        <f t="shared" si="99"/>
        <v>82521000</v>
      </c>
      <c r="V37" s="374">
        <f t="shared" si="99"/>
        <v>82521000</v>
      </c>
      <c r="W37" s="374">
        <f t="shared" si="99"/>
        <v>255995000</v>
      </c>
      <c r="X37" s="374">
        <f t="shared" si="99"/>
        <v>255995000</v>
      </c>
      <c r="Y37" s="374">
        <f t="shared" si="99"/>
        <v>255995000</v>
      </c>
      <c r="Z37" s="374">
        <f t="shared" si="99"/>
        <v>255995000</v>
      </c>
      <c r="AA37" s="374">
        <f t="shared" si="99"/>
        <v>255995000</v>
      </c>
      <c r="AB37" s="374">
        <f t="shared" si="99"/>
        <v>464466491</v>
      </c>
      <c r="AC37" s="374">
        <f t="shared" si="99"/>
        <v>13928886</v>
      </c>
      <c r="AD37" s="374">
        <f t="shared" si="99"/>
        <v>13928886</v>
      </c>
      <c r="AE37" s="374">
        <f t="shared" si="99"/>
        <v>28117717</v>
      </c>
      <c r="AF37" s="374">
        <f t="shared" si="99"/>
        <v>28117717</v>
      </c>
      <c r="AG37" s="374">
        <f t="shared" si="99"/>
        <v>90112767</v>
      </c>
      <c r="AH37" s="374">
        <f t="shared" si="99"/>
        <v>90112767</v>
      </c>
      <c r="AI37" s="374">
        <f t="shared" si="99"/>
        <v>193488334</v>
      </c>
      <c r="AJ37" s="374">
        <f t="shared" si="99"/>
        <v>116084334</v>
      </c>
      <c r="AK37" s="374">
        <f t="shared" si="99"/>
        <v>42662700</v>
      </c>
      <c r="AL37" s="374">
        <f t="shared" si="99"/>
        <v>7454700</v>
      </c>
      <c r="AM37" s="374">
        <f t="shared" si="99"/>
        <v>0</v>
      </c>
      <c r="AN37" s="374">
        <f t="shared" si="99"/>
        <v>24890000</v>
      </c>
      <c r="AO37" s="374">
        <f t="shared" si="99"/>
        <v>0</v>
      </c>
      <c r="AP37" s="374">
        <f t="shared" si="99"/>
        <v>0</v>
      </c>
      <c r="AQ37" s="374">
        <f t="shared" si="99"/>
        <v>0</v>
      </c>
      <c r="AR37" s="374">
        <f t="shared" si="99"/>
        <v>15000000</v>
      </c>
      <c r="AS37" s="374">
        <f t="shared" si="99"/>
        <v>47108500</v>
      </c>
      <c r="AT37" s="374">
        <f t="shared" si="99"/>
        <v>0</v>
      </c>
      <c r="AU37" s="374">
        <f t="shared" si="99"/>
        <v>0</v>
      </c>
      <c r="AV37" s="374">
        <f t="shared" si="99"/>
        <v>31500233</v>
      </c>
      <c r="AW37" s="374">
        <f t="shared" si="99"/>
        <v>28936000</v>
      </c>
      <c r="AX37" s="374">
        <f t="shared" si="99"/>
        <v>22733000</v>
      </c>
      <c r="AY37" s="374">
        <f t="shared" si="99"/>
        <v>-71727267</v>
      </c>
      <c r="AZ37" s="374">
        <f t="shared" si="99"/>
        <v>7441000</v>
      </c>
      <c r="BA37" s="374">
        <f t="shared" si="99"/>
        <v>372627637</v>
      </c>
      <c r="BB37" s="374">
        <f t="shared" si="99"/>
        <v>372627637</v>
      </c>
      <c r="BC37" s="374">
        <f t="shared" si="99"/>
        <v>357262637</v>
      </c>
      <c r="BD37" s="374">
        <f t="shared" si="99"/>
        <v>372627637</v>
      </c>
      <c r="BE37" s="374">
        <f t="shared" si="99"/>
        <v>357262637</v>
      </c>
      <c r="BF37" s="374">
        <f t="shared" si="99"/>
        <v>597899755</v>
      </c>
      <c r="BG37" s="374">
        <f t="shared" si="99"/>
        <v>415046400</v>
      </c>
      <c r="BH37" s="374">
        <f t="shared" si="99"/>
        <v>394001267</v>
      </c>
      <c r="BI37" s="374">
        <f t="shared" si="99"/>
        <v>6372166</v>
      </c>
      <c r="BJ37" s="374">
        <f t="shared" si="99"/>
        <v>19783299</v>
      </c>
      <c r="BK37" s="374">
        <f t="shared" si="99"/>
        <v>51078789</v>
      </c>
      <c r="BL37" s="374">
        <f t="shared" si="99"/>
        <v>7634000</v>
      </c>
      <c r="BM37" s="374">
        <f t="shared" si="99"/>
        <v>0</v>
      </c>
      <c r="BN37" s="374">
        <f t="shared" si="99"/>
        <v>1076449</v>
      </c>
      <c r="BO37" s="374">
        <f t="shared" si="99"/>
        <v>0</v>
      </c>
      <c r="BP37" s="374">
        <f t="shared" si="99"/>
        <v>0</v>
      </c>
      <c r="BQ37" s="374">
        <f t="shared" si="99"/>
        <v>125404740</v>
      </c>
      <c r="BR37" s="374">
        <f t="shared" si="99"/>
        <v>50000000</v>
      </c>
      <c r="BS37" s="374">
        <f t="shared" si="99"/>
        <v>0</v>
      </c>
      <c r="BT37" s="374">
        <f t="shared" si="94"/>
        <v>-11000000</v>
      </c>
      <c r="BU37" s="374">
        <f t="shared" si="94"/>
        <v>0</v>
      </c>
      <c r="BV37" s="374">
        <f t="shared" si="94"/>
        <v>-23023000</v>
      </c>
      <c r="BW37" s="374">
        <f t="shared" si="94"/>
        <v>-2340</v>
      </c>
      <c r="BX37" s="374">
        <f t="shared" si="94"/>
        <v>88484666</v>
      </c>
      <c r="BY37" s="374">
        <f t="shared" si="94"/>
        <v>0</v>
      </c>
      <c r="BZ37" s="374">
        <f t="shared" si="94"/>
        <v>24541000</v>
      </c>
      <c r="CA37" s="374">
        <f t="shared" si="94"/>
        <v>0</v>
      </c>
      <c r="CB37" s="374">
        <f t="shared" si="94"/>
        <v>2702000</v>
      </c>
      <c r="CC37" s="374">
        <f t="shared" si="94"/>
        <v>-43700074</v>
      </c>
      <c r="CD37" s="374">
        <f t="shared" si="94"/>
        <v>0</v>
      </c>
      <c r="CE37" s="374">
        <f t="shared" ref="CE37:CM37" si="100">CE32+CE35</f>
        <v>554199681</v>
      </c>
      <c r="CF37" s="374">
        <f t="shared" si="100"/>
        <v>554199681</v>
      </c>
      <c r="CG37" s="374">
        <f t="shared" si="100"/>
        <v>554199681</v>
      </c>
      <c r="CH37" s="374">
        <f t="shared" si="100"/>
        <v>554199681</v>
      </c>
      <c r="CI37" s="374">
        <f t="shared" si="100"/>
        <v>554199681</v>
      </c>
      <c r="CJ37" s="374">
        <f t="shared" si="100"/>
        <v>606501166</v>
      </c>
      <c r="CK37" s="374">
        <f t="shared" si="100"/>
        <v>249024333</v>
      </c>
      <c r="CL37" s="374">
        <f t="shared" si="100"/>
        <v>249024333</v>
      </c>
      <c r="CM37" s="374">
        <f t="shared" si="100"/>
        <v>254270833</v>
      </c>
      <c r="CN37" s="374">
        <f t="shared" si="95"/>
        <v>160678783</v>
      </c>
      <c r="CO37" s="374">
        <f t="shared" si="95"/>
        <v>0</v>
      </c>
      <c r="CP37" s="374">
        <f t="shared" si="95"/>
        <v>27838000</v>
      </c>
      <c r="CQ37" s="374">
        <f t="shared" si="95"/>
        <v>0</v>
      </c>
      <c r="CR37" s="374">
        <f t="shared" si="95"/>
        <v>-800558</v>
      </c>
      <c r="CS37" s="374">
        <f t="shared" si="95"/>
        <v>50000000</v>
      </c>
      <c r="CT37" s="374">
        <f t="shared" si="95"/>
        <v>800558</v>
      </c>
      <c r="CU37" s="375">
        <f t="shared" si="95"/>
        <v>0</v>
      </c>
      <c r="CV37" s="375">
        <f t="shared" si="95"/>
        <v>0</v>
      </c>
      <c r="CW37" s="375">
        <f t="shared" si="95"/>
        <v>0</v>
      </c>
      <c r="CX37" s="374">
        <f t="shared" si="95"/>
        <v>0</v>
      </c>
      <c r="CY37" s="375">
        <f t="shared" si="95"/>
        <v>0</v>
      </c>
      <c r="CZ37" s="375">
        <f t="shared" si="95"/>
        <v>0</v>
      </c>
      <c r="DA37" s="375">
        <f t="shared" si="95"/>
        <v>0</v>
      </c>
      <c r="DB37" s="374">
        <f t="shared" si="95"/>
        <v>50000000</v>
      </c>
      <c r="DC37" s="375">
        <f t="shared" si="95"/>
        <v>0</v>
      </c>
      <c r="DD37" s="375">
        <f t="shared" si="96"/>
        <v>10404100</v>
      </c>
      <c r="DE37" s="400">
        <f t="shared" si="96"/>
        <v>11038300</v>
      </c>
      <c r="DF37" s="400">
        <f t="shared" si="96"/>
        <v>0</v>
      </c>
      <c r="DG37" s="400">
        <f t="shared" si="96"/>
        <v>-28938863</v>
      </c>
      <c r="DH37" s="400">
        <f t="shared" si="96"/>
        <v>37449387</v>
      </c>
      <c r="DI37" s="374">
        <f t="shared" si="96"/>
        <v>535394603</v>
      </c>
      <c r="DJ37" s="466">
        <f t="shared" si="13"/>
        <v>535394603</v>
      </c>
      <c r="DK37" s="466">
        <f t="shared" si="14"/>
        <v>535394603</v>
      </c>
      <c r="DL37" s="400">
        <f t="shared" si="96"/>
        <v>535394603</v>
      </c>
      <c r="DM37" s="400">
        <f>DM32+DM35</f>
        <v>535394603</v>
      </c>
      <c r="DN37" s="400">
        <f t="shared" si="96"/>
        <v>701867481</v>
      </c>
      <c r="DO37" s="400">
        <f t="shared" ref="DO37:DP37" si="101">DO32+DO35</f>
        <v>178471400</v>
      </c>
      <c r="DP37" s="400">
        <f t="shared" si="101"/>
        <v>178471400</v>
      </c>
      <c r="DQ37" s="375">
        <f t="shared" ref="DQ37" si="102">DQ32+DQ35</f>
        <v>50177400</v>
      </c>
      <c r="DR37" s="529">
        <f>DR32+DR35</f>
        <v>39495733</v>
      </c>
      <c r="DS37" s="375">
        <f t="shared" ref="DS37" si="103">DS32+DS35</f>
        <v>0</v>
      </c>
      <c r="DT37" s="529">
        <f>DT32+DT35</f>
        <v>0</v>
      </c>
      <c r="DU37" s="400">
        <f t="shared" ref="DU37" si="104">DU32+DU35</f>
        <v>18996000</v>
      </c>
      <c r="DV37" s="566">
        <f>DV32+DV35</f>
        <v>10093047</v>
      </c>
      <c r="DW37" s="400">
        <f t="shared" ref="DW37" si="105">DW32+DW35</f>
        <v>61186881</v>
      </c>
      <c r="DX37" s="376">
        <f>DX32+DX35</f>
        <v>252622600</v>
      </c>
      <c r="DY37" s="400">
        <f t="shared" ref="DY37" si="106">DY32+DY35</f>
        <v>393035800</v>
      </c>
      <c r="DZ37" s="376"/>
      <c r="EA37" s="376"/>
      <c r="EB37" s="376"/>
      <c r="EC37" s="376"/>
      <c r="ED37" s="376"/>
      <c r="EE37" s="376"/>
      <c r="EF37" s="376"/>
      <c r="EG37" s="376"/>
      <c r="EH37" s="376"/>
      <c r="EI37" s="376"/>
      <c r="EJ37" s="376"/>
      <c r="EK37" s="376"/>
      <c r="EL37" s="376"/>
      <c r="EM37" s="400">
        <f t="shared" ref="EM37" si="107">EM32+EM35</f>
        <v>701867481</v>
      </c>
      <c r="EN37" s="565">
        <f>DO37+DQ37+DS37+DU37</f>
        <v>247644800</v>
      </c>
      <c r="EO37" s="565">
        <f t="shared" si="20"/>
        <v>228060180</v>
      </c>
      <c r="EP37" s="375">
        <f t="shared" ref="EP37" si="108">EP32+EP35</f>
        <v>701867481</v>
      </c>
      <c r="EQ37" s="375">
        <f>EQ32+EQ35</f>
        <v>480682780</v>
      </c>
      <c r="ER37" s="198">
        <f>IFERROR(DX37/DW37,0)</f>
        <v>4.1287053020401547</v>
      </c>
      <c r="ES37" s="198">
        <f>EO37/EN37</f>
        <v>0.92091649006964815</v>
      </c>
      <c r="ET37" s="198">
        <f>EQ37/EP37</f>
        <v>0.68486258875412975</v>
      </c>
      <c r="EU37" s="198">
        <f>(AA37+BE37+CI37+DM37+EO37)/(Z37+BD37+CH37+DL37+EN37)</f>
        <v>0.9822217302332833</v>
      </c>
      <c r="EV37" s="226">
        <f>(AA37+BE37+CI37+DM37+EQ37)/G37</f>
        <v>0.90802057786199875</v>
      </c>
      <c r="EW37" s="917"/>
      <c r="EX37" s="908"/>
      <c r="EY37" s="908"/>
      <c r="EZ37" s="908"/>
      <c r="FA37" s="908"/>
      <c r="FB37" s="909"/>
      <c r="FC37" s="571"/>
    </row>
    <row r="38" spans="1:159" s="57" customFormat="1" ht="39.950000000000003" customHeight="1" x14ac:dyDescent="0.25">
      <c r="A38" s="875" t="s">
        <v>5</v>
      </c>
      <c r="B38" s="876"/>
      <c r="C38" s="876"/>
      <c r="D38" s="876"/>
      <c r="E38" s="876"/>
      <c r="F38" s="179" t="s">
        <v>44</v>
      </c>
      <c r="G38" s="511">
        <f>G11+G18+G25+G32</f>
        <v>14064139972</v>
      </c>
      <c r="H38" s="512">
        <f t="shared" ref="H38:BS38" si="109">H11+H18+H25+H32</f>
        <v>1670000000</v>
      </c>
      <c r="I38" s="512">
        <f t="shared" si="109"/>
        <v>0</v>
      </c>
      <c r="J38" s="512">
        <f t="shared" si="109"/>
        <v>0</v>
      </c>
      <c r="K38" s="512">
        <f t="shared" si="109"/>
        <v>212240000</v>
      </c>
      <c r="L38" s="512">
        <f t="shared" si="109"/>
        <v>212240000</v>
      </c>
      <c r="M38" s="512">
        <f t="shared" si="109"/>
        <v>819877949</v>
      </c>
      <c r="N38" s="512">
        <f t="shared" si="109"/>
        <v>819877949</v>
      </c>
      <c r="O38" s="512">
        <f t="shared" si="109"/>
        <v>39171000</v>
      </c>
      <c r="P38" s="512">
        <f t="shared" si="109"/>
        <v>39171000</v>
      </c>
      <c r="Q38" s="512">
        <f t="shared" si="109"/>
        <v>0</v>
      </c>
      <c r="R38" s="512">
        <f t="shared" si="109"/>
        <v>0</v>
      </c>
      <c r="S38" s="512">
        <f t="shared" si="109"/>
        <v>34367401</v>
      </c>
      <c r="T38" s="512">
        <f t="shared" si="109"/>
        <v>34367401</v>
      </c>
      <c r="U38" s="512">
        <f t="shared" si="109"/>
        <v>489908083</v>
      </c>
      <c r="V38" s="512">
        <f t="shared" si="109"/>
        <v>489908083</v>
      </c>
      <c r="W38" s="512">
        <f t="shared" si="109"/>
        <v>1595564433</v>
      </c>
      <c r="X38" s="512">
        <f t="shared" si="109"/>
        <v>1595564433</v>
      </c>
      <c r="Y38" s="512">
        <f t="shared" si="109"/>
        <v>1595564433</v>
      </c>
      <c r="Z38" s="512">
        <f t="shared" si="109"/>
        <v>1595564433</v>
      </c>
      <c r="AA38" s="512">
        <f t="shared" si="109"/>
        <v>1595564433</v>
      </c>
      <c r="AB38" s="512">
        <f t="shared" si="109"/>
        <v>2481000000</v>
      </c>
      <c r="AC38" s="512">
        <f t="shared" si="109"/>
        <v>0</v>
      </c>
      <c r="AD38" s="512">
        <f t="shared" si="109"/>
        <v>0</v>
      </c>
      <c r="AE38" s="512">
        <f t="shared" si="109"/>
        <v>344492000</v>
      </c>
      <c r="AF38" s="512">
        <f t="shared" si="109"/>
        <v>342173447</v>
      </c>
      <c r="AG38" s="512">
        <f t="shared" si="109"/>
        <v>1052117000</v>
      </c>
      <c r="AH38" s="512">
        <f t="shared" si="109"/>
        <v>1021148000</v>
      </c>
      <c r="AI38" s="512">
        <f t="shared" si="109"/>
        <v>395775000</v>
      </c>
      <c r="AJ38" s="512">
        <f t="shared" si="109"/>
        <v>186288831</v>
      </c>
      <c r="AK38" s="512">
        <f t="shared" si="109"/>
        <v>61208000</v>
      </c>
      <c r="AL38" s="512">
        <f t="shared" si="109"/>
        <v>12080082</v>
      </c>
      <c r="AM38" s="512">
        <f t="shared" si="109"/>
        <v>0</v>
      </c>
      <c r="AN38" s="512">
        <f t="shared" si="109"/>
        <v>37113969</v>
      </c>
      <c r="AO38" s="512">
        <f t="shared" si="109"/>
        <v>0</v>
      </c>
      <c r="AP38" s="512">
        <f t="shared" si="109"/>
        <v>0</v>
      </c>
      <c r="AQ38" s="512">
        <f t="shared" si="109"/>
        <v>60000000</v>
      </c>
      <c r="AR38" s="512">
        <f t="shared" si="109"/>
        <v>18836000</v>
      </c>
      <c r="AS38" s="512">
        <f t="shared" si="109"/>
        <v>381711242</v>
      </c>
      <c r="AT38" s="512">
        <f t="shared" si="109"/>
        <v>139490324</v>
      </c>
      <c r="AU38" s="512">
        <f t="shared" si="109"/>
        <v>0</v>
      </c>
      <c r="AV38" s="512">
        <f t="shared" si="109"/>
        <v>132088211</v>
      </c>
      <c r="AW38" s="512">
        <f t="shared" si="109"/>
        <v>185696758</v>
      </c>
      <c r="AX38" s="512">
        <f t="shared" si="109"/>
        <v>220018133</v>
      </c>
      <c r="AY38" s="512">
        <f t="shared" si="109"/>
        <v>-223465543</v>
      </c>
      <c r="AZ38" s="512">
        <f t="shared" si="109"/>
        <v>86310346</v>
      </c>
      <c r="BA38" s="512">
        <f t="shared" si="109"/>
        <v>2257534457</v>
      </c>
      <c r="BB38" s="512">
        <f t="shared" si="109"/>
        <v>2257534457</v>
      </c>
      <c r="BC38" s="512">
        <f t="shared" si="109"/>
        <v>2195547343</v>
      </c>
      <c r="BD38" s="512">
        <f t="shared" si="109"/>
        <v>2257534457</v>
      </c>
      <c r="BE38" s="512">
        <f t="shared" si="109"/>
        <v>2195547343</v>
      </c>
      <c r="BF38" s="512">
        <f t="shared" si="109"/>
        <v>3396551000</v>
      </c>
      <c r="BG38" s="512">
        <f t="shared" si="109"/>
        <v>2327369000</v>
      </c>
      <c r="BH38" s="512">
        <f t="shared" si="109"/>
        <v>2262659425</v>
      </c>
      <c r="BI38" s="512">
        <f t="shared" si="109"/>
        <v>0</v>
      </c>
      <c r="BJ38" s="512">
        <f t="shared" si="109"/>
        <v>0</v>
      </c>
      <c r="BK38" s="512">
        <f t="shared" si="109"/>
        <v>50000000</v>
      </c>
      <c r="BL38" s="512">
        <f t="shared" si="109"/>
        <v>0</v>
      </c>
      <c r="BM38" s="512">
        <f t="shared" si="109"/>
        <v>0</v>
      </c>
      <c r="BN38" s="512">
        <f t="shared" si="109"/>
        <v>0</v>
      </c>
      <c r="BO38" s="512">
        <f t="shared" si="109"/>
        <v>0</v>
      </c>
      <c r="BP38" s="512">
        <f t="shared" si="109"/>
        <v>0</v>
      </c>
      <c r="BQ38" s="512">
        <f t="shared" si="109"/>
        <v>803316733</v>
      </c>
      <c r="BR38" s="512">
        <f t="shared" si="109"/>
        <v>100000000</v>
      </c>
      <c r="BS38" s="512">
        <f t="shared" si="109"/>
        <v>18862000</v>
      </c>
      <c r="BT38" s="512">
        <f t="shared" ref="BT38:DI38" si="110">BT11+BT18+BT25+BT32</f>
        <v>21651933</v>
      </c>
      <c r="BU38" s="512">
        <f t="shared" si="110"/>
        <v>0</v>
      </c>
      <c r="BV38" s="512">
        <f t="shared" si="110"/>
        <v>-6506300</v>
      </c>
      <c r="BW38" s="512">
        <f t="shared" si="110"/>
        <v>25055267</v>
      </c>
      <c r="BX38" s="512">
        <f t="shared" si="110"/>
        <v>697322834</v>
      </c>
      <c r="BY38" s="512">
        <f t="shared" si="110"/>
        <v>34057667</v>
      </c>
      <c r="BZ38" s="512">
        <f t="shared" si="110"/>
        <v>41126100</v>
      </c>
      <c r="CA38" s="512">
        <f t="shared" si="110"/>
        <v>137890333</v>
      </c>
      <c r="CB38" s="512">
        <f t="shared" si="110"/>
        <v>20975233</v>
      </c>
      <c r="CC38" s="512">
        <f t="shared" si="110"/>
        <v>-106743048</v>
      </c>
      <c r="CD38" s="512">
        <f t="shared" si="110"/>
        <v>114185700</v>
      </c>
      <c r="CE38" s="512">
        <f t="shared" si="110"/>
        <v>3289807952</v>
      </c>
      <c r="CF38" s="512">
        <f t="shared" si="110"/>
        <v>3289807952</v>
      </c>
      <c r="CG38" s="512">
        <f t="shared" si="110"/>
        <v>3251414925</v>
      </c>
      <c r="CH38" s="512">
        <f t="shared" si="110"/>
        <v>3289807952</v>
      </c>
      <c r="CI38" s="512">
        <f t="shared" si="110"/>
        <v>3251414925</v>
      </c>
      <c r="CJ38" s="512">
        <f t="shared" si="110"/>
        <v>3392716000</v>
      </c>
      <c r="CK38" s="512">
        <f t="shared" si="110"/>
        <v>1517374400</v>
      </c>
      <c r="CL38" s="512">
        <f t="shared" si="110"/>
        <v>1517374400</v>
      </c>
      <c r="CM38" s="512">
        <f t="shared" si="110"/>
        <v>1491381000</v>
      </c>
      <c r="CN38" s="512">
        <f t="shared" si="110"/>
        <v>833470000</v>
      </c>
      <c r="CO38" s="512">
        <f t="shared" si="110"/>
        <v>0</v>
      </c>
      <c r="CP38" s="512">
        <f t="shared" si="110"/>
        <v>124509000</v>
      </c>
      <c r="CQ38" s="512">
        <f t="shared" si="110"/>
        <v>25644000</v>
      </c>
      <c r="CR38" s="512">
        <f t="shared" si="110"/>
        <v>53130000</v>
      </c>
      <c r="CS38" s="512">
        <f t="shared" si="110"/>
        <v>50000000</v>
      </c>
      <c r="CT38" s="512">
        <f t="shared" si="110"/>
        <v>116489499</v>
      </c>
      <c r="CU38" s="513">
        <f t="shared" si="110"/>
        <v>245128000</v>
      </c>
      <c r="CV38" s="513">
        <f t="shared" si="110"/>
        <v>74105000</v>
      </c>
      <c r="CW38" s="513">
        <f t="shared" si="110"/>
        <v>0</v>
      </c>
      <c r="CX38" s="512">
        <f t="shared" si="110"/>
        <v>15050000</v>
      </c>
      <c r="CY38" s="513">
        <f t="shared" si="110"/>
        <v>0</v>
      </c>
      <c r="CZ38" s="513">
        <f t="shared" si="110"/>
        <v>27338004</v>
      </c>
      <c r="DA38" s="513">
        <f t="shared" si="110"/>
        <v>0</v>
      </c>
      <c r="DB38" s="512">
        <f t="shared" si="110"/>
        <v>117636000</v>
      </c>
      <c r="DC38" s="513">
        <f t="shared" si="110"/>
        <v>0</v>
      </c>
      <c r="DD38" s="513">
        <f t="shared" si="110"/>
        <v>22444100</v>
      </c>
      <c r="DE38" s="514">
        <f t="shared" si="110"/>
        <v>-191526129</v>
      </c>
      <c r="DF38" s="514">
        <f t="shared" si="110"/>
        <v>26331100</v>
      </c>
      <c r="DG38" s="514">
        <f t="shared" si="110"/>
        <v>0</v>
      </c>
      <c r="DH38" s="514">
        <f t="shared" si="110"/>
        <v>210124168</v>
      </c>
      <c r="DI38" s="512">
        <f t="shared" si="110"/>
        <v>3138001271</v>
      </c>
      <c r="DJ38" s="515">
        <f t="shared" si="13"/>
        <v>3138001271</v>
      </c>
      <c r="DK38" s="515">
        <f t="shared" si="14"/>
        <v>3138001271</v>
      </c>
      <c r="DL38" s="514">
        <f>DL11+DL18+DL25+DL32</f>
        <v>3138001271</v>
      </c>
      <c r="DM38" s="514">
        <f>DM11+DM18+DM25+DM32</f>
        <v>3138001271</v>
      </c>
      <c r="DN38" s="514">
        <f>DN11+DN18+DN25+DN32</f>
        <v>3883612000</v>
      </c>
      <c r="DO38" s="514">
        <f t="shared" ref="DO38:DY38" si="111">DO11+DO18+DO32+DO25</f>
        <v>793241955</v>
      </c>
      <c r="DP38" s="514">
        <f t="shared" si="111"/>
        <v>793241955</v>
      </c>
      <c r="DQ38" s="513">
        <f t="shared" si="111"/>
        <v>454490000</v>
      </c>
      <c r="DR38" s="513">
        <f t="shared" si="111"/>
        <v>208664000</v>
      </c>
      <c r="DS38" s="513">
        <f t="shared" si="111"/>
        <v>296478000</v>
      </c>
      <c r="DT38" s="513">
        <f t="shared" si="111"/>
        <v>80076000</v>
      </c>
      <c r="DU38" s="514">
        <f t="shared" si="111"/>
        <v>160837000</v>
      </c>
      <c r="DV38" s="514">
        <f t="shared" ref="DV38" si="112">DV11+DV18+DV32+DV25</f>
        <v>126018000</v>
      </c>
      <c r="DW38" s="512">
        <f t="shared" si="111"/>
        <v>352407000</v>
      </c>
      <c r="DX38" s="512">
        <f t="shared" si="111"/>
        <v>1265802263</v>
      </c>
      <c r="DY38" s="512">
        <f t="shared" si="111"/>
        <v>1826158045</v>
      </c>
      <c r="DZ38" s="512"/>
      <c r="EA38" s="512"/>
      <c r="EB38" s="512"/>
      <c r="EC38" s="512"/>
      <c r="ED38" s="512"/>
      <c r="EE38" s="512"/>
      <c r="EF38" s="512"/>
      <c r="EG38" s="512"/>
      <c r="EH38" s="512"/>
      <c r="EI38" s="512"/>
      <c r="EJ38" s="512"/>
      <c r="EK38" s="512"/>
      <c r="EL38" s="512"/>
      <c r="EM38" s="514">
        <f t="shared" ref="EM38" si="113">EM11+EM18+EM25+EM32</f>
        <v>3883612000</v>
      </c>
      <c r="EN38" s="567">
        <f t="shared" si="20"/>
        <v>1705046955</v>
      </c>
      <c r="EO38" s="567">
        <f t="shared" si="20"/>
        <v>1207999955</v>
      </c>
      <c r="EP38" s="513">
        <f>EP11+EP18+EP25+EP32</f>
        <v>3883612000</v>
      </c>
      <c r="EQ38" s="635">
        <f>EQ11+EQ18+EQ25+EQ32</f>
        <v>2473802218</v>
      </c>
      <c r="ER38" s="879"/>
      <c r="ES38" s="880"/>
      <c r="ET38" s="880"/>
      <c r="EU38" s="880"/>
      <c r="EV38" s="880"/>
      <c r="EW38" s="881"/>
      <c r="EX38" s="881"/>
      <c r="EY38" s="881"/>
      <c r="EZ38" s="881"/>
      <c r="FA38" s="882"/>
    </row>
    <row r="39" spans="1:159" s="57" customFormat="1" ht="39.950000000000003" customHeight="1" x14ac:dyDescent="0.25">
      <c r="A39" s="875"/>
      <c r="B39" s="876"/>
      <c r="C39" s="876"/>
      <c r="D39" s="876"/>
      <c r="E39" s="876"/>
      <c r="F39" s="637" t="s">
        <v>46</v>
      </c>
      <c r="G39" s="516">
        <f>G14+G21+G28+G35</f>
        <v>1700915178</v>
      </c>
      <c r="H39" s="517">
        <f t="shared" ref="H39:BS39" si="114">H14+H21+H28+H35</f>
        <v>0</v>
      </c>
      <c r="I39" s="517">
        <f t="shared" si="114"/>
        <v>0</v>
      </c>
      <c r="J39" s="517">
        <f t="shared" si="114"/>
        <v>0</v>
      </c>
      <c r="K39" s="517">
        <f t="shared" si="114"/>
        <v>0</v>
      </c>
      <c r="L39" s="517">
        <f t="shared" si="114"/>
        <v>0</v>
      </c>
      <c r="M39" s="517">
        <f t="shared" si="114"/>
        <v>0</v>
      </c>
      <c r="N39" s="517">
        <f t="shared" si="114"/>
        <v>0</v>
      </c>
      <c r="O39" s="517">
        <f t="shared" si="114"/>
        <v>0</v>
      </c>
      <c r="P39" s="517">
        <f t="shared" si="114"/>
        <v>0</v>
      </c>
      <c r="Q39" s="517">
        <f t="shared" si="114"/>
        <v>0</v>
      </c>
      <c r="R39" s="517">
        <f t="shared" si="114"/>
        <v>0</v>
      </c>
      <c r="S39" s="517">
        <f t="shared" si="114"/>
        <v>0</v>
      </c>
      <c r="T39" s="517">
        <f t="shared" si="114"/>
        <v>0</v>
      </c>
      <c r="U39" s="517">
        <f t="shared" si="114"/>
        <v>0</v>
      </c>
      <c r="V39" s="517">
        <f t="shared" si="114"/>
        <v>0</v>
      </c>
      <c r="W39" s="517">
        <f t="shared" si="114"/>
        <v>0</v>
      </c>
      <c r="X39" s="517">
        <f t="shared" si="114"/>
        <v>0</v>
      </c>
      <c r="Y39" s="517">
        <f t="shared" si="114"/>
        <v>0</v>
      </c>
      <c r="Z39" s="517">
        <f t="shared" si="114"/>
        <v>0</v>
      </c>
      <c r="AA39" s="517">
        <f t="shared" si="114"/>
        <v>0</v>
      </c>
      <c r="AB39" s="517">
        <f t="shared" si="114"/>
        <v>628482424</v>
      </c>
      <c r="AC39" s="517">
        <f t="shared" si="114"/>
        <v>48552820</v>
      </c>
      <c r="AD39" s="517">
        <f t="shared" si="114"/>
        <v>48552820</v>
      </c>
      <c r="AE39" s="517">
        <f t="shared" si="114"/>
        <v>215485427</v>
      </c>
      <c r="AF39" s="517">
        <f t="shared" si="114"/>
        <v>215485427</v>
      </c>
      <c r="AG39" s="517">
        <f t="shared" si="114"/>
        <v>150631624</v>
      </c>
      <c r="AH39" s="517">
        <f t="shared" si="114"/>
        <v>150631624</v>
      </c>
      <c r="AI39" s="517">
        <f t="shared" si="114"/>
        <v>62840483</v>
      </c>
      <c r="AJ39" s="517">
        <f t="shared" si="114"/>
        <v>62840483</v>
      </c>
      <c r="AK39" s="517">
        <f t="shared" si="114"/>
        <v>16792913</v>
      </c>
      <c r="AL39" s="517">
        <f t="shared" si="114"/>
        <v>16792913</v>
      </c>
      <c r="AM39" s="517">
        <f t="shared" si="114"/>
        <v>33030520</v>
      </c>
      <c r="AN39" s="517">
        <f t="shared" si="114"/>
        <v>23659093</v>
      </c>
      <c r="AO39" s="517">
        <f t="shared" si="114"/>
        <v>21749600</v>
      </c>
      <c r="AP39" s="517">
        <f t="shared" si="114"/>
        <v>20000000</v>
      </c>
      <c r="AQ39" s="517">
        <f t="shared" si="114"/>
        <v>37500000</v>
      </c>
      <c r="AR39" s="517">
        <f t="shared" si="114"/>
        <v>23348514</v>
      </c>
      <c r="AS39" s="517">
        <f t="shared" si="114"/>
        <v>37533750</v>
      </c>
      <c r="AT39" s="517">
        <f t="shared" si="114"/>
        <v>33627385</v>
      </c>
      <c r="AU39" s="517">
        <f t="shared" si="114"/>
        <v>0</v>
      </c>
      <c r="AV39" s="517">
        <f t="shared" si="114"/>
        <v>18813840</v>
      </c>
      <c r="AW39" s="517">
        <f t="shared" si="114"/>
        <v>0</v>
      </c>
      <c r="AX39" s="517">
        <f t="shared" si="114"/>
        <v>0</v>
      </c>
      <c r="AY39" s="517">
        <f t="shared" si="114"/>
        <v>-10365038</v>
      </c>
      <c r="AZ39" s="517">
        <f t="shared" si="114"/>
        <v>0</v>
      </c>
      <c r="BA39" s="517">
        <f t="shared" si="114"/>
        <v>613752099</v>
      </c>
      <c r="BB39" s="517">
        <f t="shared" si="114"/>
        <v>613752099</v>
      </c>
      <c r="BC39" s="517">
        <f t="shared" si="114"/>
        <v>613752099</v>
      </c>
      <c r="BD39" s="517">
        <f t="shared" si="114"/>
        <v>613752099</v>
      </c>
      <c r="BE39" s="517">
        <f t="shared" si="114"/>
        <v>613752099</v>
      </c>
      <c r="BF39" s="517">
        <f t="shared" si="114"/>
        <v>361103713</v>
      </c>
      <c r="BG39" s="517">
        <f t="shared" si="114"/>
        <v>206419880</v>
      </c>
      <c r="BH39" s="517">
        <f t="shared" si="114"/>
        <v>114430967</v>
      </c>
      <c r="BI39" s="517">
        <f t="shared" si="114"/>
        <v>92439943</v>
      </c>
      <c r="BJ39" s="517">
        <f t="shared" si="114"/>
        <v>126082274</v>
      </c>
      <c r="BK39" s="517">
        <f t="shared" si="114"/>
        <v>42723983</v>
      </c>
      <c r="BL39" s="517">
        <f t="shared" si="114"/>
        <v>28718378</v>
      </c>
      <c r="BM39" s="517">
        <f t="shared" si="114"/>
        <v>3928451</v>
      </c>
      <c r="BN39" s="517">
        <f t="shared" si="114"/>
        <v>21022745</v>
      </c>
      <c r="BO39" s="517">
        <f t="shared" si="114"/>
        <v>1559850</v>
      </c>
      <c r="BP39" s="517">
        <f t="shared" si="114"/>
        <v>30947805</v>
      </c>
      <c r="BQ39" s="517">
        <f t="shared" si="114"/>
        <v>1559850</v>
      </c>
      <c r="BR39" s="517">
        <f t="shared" si="114"/>
        <v>7441540</v>
      </c>
      <c r="BS39" s="517">
        <f t="shared" si="114"/>
        <v>1559850</v>
      </c>
      <c r="BT39" s="517">
        <f t="shared" ref="BT39:DL39" si="115">BT14+BT21+BT28+BT35</f>
        <v>0</v>
      </c>
      <c r="BU39" s="517">
        <f t="shared" si="115"/>
        <v>1559850</v>
      </c>
      <c r="BV39" s="517">
        <f t="shared" si="115"/>
        <v>12040142</v>
      </c>
      <c r="BW39" s="517">
        <f t="shared" si="115"/>
        <v>1552801</v>
      </c>
      <c r="BX39" s="517">
        <f t="shared" si="115"/>
        <v>0</v>
      </c>
      <c r="BY39" s="517">
        <f t="shared" si="115"/>
        <v>1559850</v>
      </c>
      <c r="BZ39" s="517">
        <f t="shared" si="115"/>
        <v>5104965</v>
      </c>
      <c r="CA39" s="517">
        <f t="shared" si="115"/>
        <v>1559850</v>
      </c>
      <c r="CB39" s="517">
        <f t="shared" si="115"/>
        <v>3403310</v>
      </c>
      <c r="CC39" s="517">
        <f t="shared" si="115"/>
        <v>4679553</v>
      </c>
      <c r="CD39" s="517">
        <f t="shared" si="115"/>
        <v>3403310</v>
      </c>
      <c r="CE39" s="517">
        <f t="shared" si="115"/>
        <v>361103711</v>
      </c>
      <c r="CF39" s="517">
        <f t="shared" si="115"/>
        <v>361103711</v>
      </c>
      <c r="CG39" s="517">
        <f t="shared" si="115"/>
        <v>352595436</v>
      </c>
      <c r="CH39" s="517">
        <f t="shared" si="115"/>
        <v>361103711</v>
      </c>
      <c r="CI39" s="517">
        <f t="shared" si="115"/>
        <v>352595436</v>
      </c>
      <c r="CJ39" s="517">
        <f t="shared" si="115"/>
        <v>299502795</v>
      </c>
      <c r="CK39" s="517">
        <f t="shared" si="115"/>
        <v>71985733</v>
      </c>
      <c r="CL39" s="517">
        <f t="shared" si="115"/>
        <v>71985733</v>
      </c>
      <c r="CM39" s="517">
        <f t="shared" si="115"/>
        <v>99540265</v>
      </c>
      <c r="CN39" s="517">
        <f t="shared" si="115"/>
        <v>108713817</v>
      </c>
      <c r="CO39" s="517">
        <f t="shared" si="115"/>
        <v>93367797</v>
      </c>
      <c r="CP39" s="517">
        <f t="shared" si="115"/>
        <v>47887934</v>
      </c>
      <c r="CQ39" s="517">
        <f t="shared" si="115"/>
        <v>28589000</v>
      </c>
      <c r="CR39" s="517">
        <f t="shared" si="115"/>
        <v>31090334</v>
      </c>
      <c r="CS39" s="517">
        <f t="shared" si="115"/>
        <v>6020000</v>
      </c>
      <c r="CT39" s="517">
        <f t="shared" si="115"/>
        <v>30221546</v>
      </c>
      <c r="CU39" s="518">
        <f t="shared" si="115"/>
        <v>0</v>
      </c>
      <c r="CV39" s="518">
        <f t="shared" si="115"/>
        <v>0</v>
      </c>
      <c r="CW39" s="518">
        <f t="shared" si="115"/>
        <v>0</v>
      </c>
      <c r="CX39" s="517">
        <f t="shared" si="115"/>
        <v>0</v>
      </c>
      <c r="CY39" s="518">
        <f t="shared" si="115"/>
        <v>0</v>
      </c>
      <c r="CZ39" s="518">
        <f t="shared" si="115"/>
        <v>2920600</v>
      </c>
      <c r="DA39" s="518">
        <f t="shared" si="115"/>
        <v>0</v>
      </c>
      <c r="DB39" s="517">
        <f t="shared" si="115"/>
        <v>4391100</v>
      </c>
      <c r="DC39" s="518">
        <f t="shared" si="115"/>
        <v>-404601</v>
      </c>
      <c r="DD39" s="518">
        <f t="shared" si="115"/>
        <v>530620</v>
      </c>
      <c r="DE39" s="519">
        <f t="shared" si="115"/>
        <v>0</v>
      </c>
      <c r="DF39" s="519">
        <f t="shared" si="115"/>
        <v>1003333</v>
      </c>
      <c r="DG39" s="519">
        <f t="shared" si="115"/>
        <v>-353177</v>
      </c>
      <c r="DH39" s="519">
        <f t="shared" si="115"/>
        <v>0</v>
      </c>
      <c r="DI39" s="517">
        <f t="shared" si="115"/>
        <v>298745017</v>
      </c>
      <c r="DJ39" s="520">
        <f t="shared" si="13"/>
        <v>298745017</v>
      </c>
      <c r="DK39" s="520">
        <f t="shared" si="14"/>
        <v>298745017</v>
      </c>
      <c r="DL39" s="519">
        <f t="shared" si="115"/>
        <v>298745017</v>
      </c>
      <c r="DM39" s="519">
        <f>DM14+DM21+DM28+DM35</f>
        <v>298745017</v>
      </c>
      <c r="DN39" s="519">
        <f>DN14+DN21+DN28+DN35</f>
        <v>435822626</v>
      </c>
      <c r="DO39" s="521">
        <f t="shared" ref="DO39:EM39" si="116">DO14+DO21+DO28+DO35</f>
        <v>181349732</v>
      </c>
      <c r="DP39" s="521">
        <f t="shared" si="116"/>
        <v>181349732</v>
      </c>
      <c r="DQ39" s="531">
        <f t="shared" si="116"/>
        <v>156444801</v>
      </c>
      <c r="DR39" s="531">
        <f t="shared" si="116"/>
        <v>143138267</v>
      </c>
      <c r="DS39" s="531">
        <f t="shared" si="116"/>
        <v>59004583</v>
      </c>
      <c r="DT39" s="531">
        <f t="shared" si="116"/>
        <v>51771918</v>
      </c>
      <c r="DU39" s="521">
        <f t="shared" si="116"/>
        <v>31679429</v>
      </c>
      <c r="DV39" s="521">
        <f t="shared" ref="DV39" si="117">DV14+DV21+DV28+DV35</f>
        <v>31477165</v>
      </c>
      <c r="DW39" s="522">
        <f t="shared" si="116"/>
        <v>7344081</v>
      </c>
      <c r="DX39" s="522">
        <f t="shared" si="116"/>
        <v>11819481</v>
      </c>
      <c r="DY39" s="522">
        <f t="shared" si="116"/>
        <v>0</v>
      </c>
      <c r="DZ39" s="522"/>
      <c r="EA39" s="522"/>
      <c r="EB39" s="522"/>
      <c r="EC39" s="522"/>
      <c r="ED39" s="522"/>
      <c r="EE39" s="522"/>
      <c r="EF39" s="522"/>
      <c r="EG39" s="522"/>
      <c r="EH39" s="522"/>
      <c r="EI39" s="522"/>
      <c r="EJ39" s="522"/>
      <c r="EK39" s="522"/>
      <c r="EL39" s="522"/>
      <c r="EM39" s="519">
        <f t="shared" si="116"/>
        <v>435822626</v>
      </c>
      <c r="EN39" s="568">
        <f t="shared" si="20"/>
        <v>428478545</v>
      </c>
      <c r="EO39" s="568">
        <f t="shared" si="20"/>
        <v>407737082</v>
      </c>
      <c r="EP39" s="518">
        <f>EP14+EP21+EP28+EP35</f>
        <v>435822626</v>
      </c>
      <c r="EQ39" s="636">
        <f>EQ14+EQ21+EQ28+EQ35</f>
        <v>419556563</v>
      </c>
      <c r="ER39" s="883"/>
      <c r="ES39" s="884"/>
      <c r="ET39" s="884"/>
      <c r="EU39" s="884"/>
      <c r="EV39" s="884"/>
      <c r="EW39" s="884"/>
      <c r="EX39" s="884"/>
      <c r="EY39" s="884"/>
      <c r="EZ39" s="884"/>
      <c r="FA39" s="885"/>
    </row>
    <row r="40" spans="1:159" s="57" customFormat="1" ht="39.950000000000003" customHeight="1" thickBot="1" x14ac:dyDescent="0.3">
      <c r="A40" s="877"/>
      <c r="B40" s="878"/>
      <c r="C40" s="878"/>
      <c r="D40" s="878"/>
      <c r="E40" s="878"/>
      <c r="F40" s="180" t="s">
        <v>47</v>
      </c>
      <c r="G40" s="523">
        <f>G38+G39</f>
        <v>15765055150</v>
      </c>
      <c r="H40" s="524">
        <f t="shared" ref="H40:BS40" si="118">H38+H39</f>
        <v>1670000000</v>
      </c>
      <c r="I40" s="524">
        <f t="shared" si="118"/>
        <v>0</v>
      </c>
      <c r="J40" s="524">
        <f t="shared" si="118"/>
        <v>0</v>
      </c>
      <c r="K40" s="524">
        <f t="shared" si="118"/>
        <v>212240000</v>
      </c>
      <c r="L40" s="524">
        <f t="shared" si="118"/>
        <v>212240000</v>
      </c>
      <c r="M40" s="524">
        <f t="shared" si="118"/>
        <v>819877949</v>
      </c>
      <c r="N40" s="524">
        <f t="shared" si="118"/>
        <v>819877949</v>
      </c>
      <c r="O40" s="524">
        <f t="shared" si="118"/>
        <v>39171000</v>
      </c>
      <c r="P40" s="524">
        <f t="shared" si="118"/>
        <v>39171000</v>
      </c>
      <c r="Q40" s="524">
        <f t="shared" si="118"/>
        <v>0</v>
      </c>
      <c r="R40" s="524">
        <f t="shared" si="118"/>
        <v>0</v>
      </c>
      <c r="S40" s="524">
        <f t="shared" si="118"/>
        <v>34367401</v>
      </c>
      <c r="T40" s="524">
        <f t="shared" si="118"/>
        <v>34367401</v>
      </c>
      <c r="U40" s="524">
        <f t="shared" si="118"/>
        <v>489908083</v>
      </c>
      <c r="V40" s="524">
        <f t="shared" si="118"/>
        <v>489908083</v>
      </c>
      <c r="W40" s="524">
        <f t="shared" si="118"/>
        <v>1595564433</v>
      </c>
      <c r="X40" s="524">
        <f t="shared" si="118"/>
        <v>1595564433</v>
      </c>
      <c r="Y40" s="524">
        <f t="shared" si="118"/>
        <v>1595564433</v>
      </c>
      <c r="Z40" s="524">
        <f t="shared" si="118"/>
        <v>1595564433</v>
      </c>
      <c r="AA40" s="524">
        <f t="shared" si="118"/>
        <v>1595564433</v>
      </c>
      <c r="AB40" s="524">
        <f t="shared" si="118"/>
        <v>3109482424</v>
      </c>
      <c r="AC40" s="524">
        <f t="shared" si="118"/>
        <v>48552820</v>
      </c>
      <c r="AD40" s="524">
        <f t="shared" si="118"/>
        <v>48552820</v>
      </c>
      <c r="AE40" s="524">
        <f t="shared" si="118"/>
        <v>559977427</v>
      </c>
      <c r="AF40" s="524">
        <f t="shared" si="118"/>
        <v>557658874</v>
      </c>
      <c r="AG40" s="524">
        <f t="shared" si="118"/>
        <v>1202748624</v>
      </c>
      <c r="AH40" s="524">
        <f t="shared" si="118"/>
        <v>1171779624</v>
      </c>
      <c r="AI40" s="524">
        <f t="shared" si="118"/>
        <v>458615483</v>
      </c>
      <c r="AJ40" s="524">
        <f t="shared" si="118"/>
        <v>249129314</v>
      </c>
      <c r="AK40" s="524">
        <f t="shared" si="118"/>
        <v>78000913</v>
      </c>
      <c r="AL40" s="524">
        <f t="shared" si="118"/>
        <v>28872995</v>
      </c>
      <c r="AM40" s="524">
        <f t="shared" si="118"/>
        <v>33030520</v>
      </c>
      <c r="AN40" s="524">
        <f t="shared" si="118"/>
        <v>60773062</v>
      </c>
      <c r="AO40" s="524">
        <f t="shared" si="118"/>
        <v>21749600</v>
      </c>
      <c r="AP40" s="524">
        <f t="shared" si="118"/>
        <v>20000000</v>
      </c>
      <c r="AQ40" s="524">
        <f t="shared" si="118"/>
        <v>97500000</v>
      </c>
      <c r="AR40" s="524">
        <f t="shared" si="118"/>
        <v>42184514</v>
      </c>
      <c r="AS40" s="524">
        <f t="shared" si="118"/>
        <v>419244992</v>
      </c>
      <c r="AT40" s="524">
        <f t="shared" si="118"/>
        <v>173117709</v>
      </c>
      <c r="AU40" s="524">
        <f t="shared" si="118"/>
        <v>0</v>
      </c>
      <c r="AV40" s="524">
        <f t="shared" si="118"/>
        <v>150902051</v>
      </c>
      <c r="AW40" s="524">
        <f t="shared" si="118"/>
        <v>185696758</v>
      </c>
      <c r="AX40" s="524">
        <f t="shared" si="118"/>
        <v>220018133</v>
      </c>
      <c r="AY40" s="524">
        <f t="shared" si="118"/>
        <v>-233830581</v>
      </c>
      <c r="AZ40" s="524">
        <f t="shared" si="118"/>
        <v>86310346</v>
      </c>
      <c r="BA40" s="524">
        <f t="shared" si="118"/>
        <v>2871286556</v>
      </c>
      <c r="BB40" s="524">
        <f t="shared" si="118"/>
        <v>2871286556</v>
      </c>
      <c r="BC40" s="524">
        <f t="shared" si="118"/>
        <v>2809299442</v>
      </c>
      <c r="BD40" s="524">
        <f t="shared" si="118"/>
        <v>2871286556</v>
      </c>
      <c r="BE40" s="524">
        <f t="shared" si="118"/>
        <v>2809299442</v>
      </c>
      <c r="BF40" s="524">
        <f t="shared" si="118"/>
        <v>3757654713</v>
      </c>
      <c r="BG40" s="524">
        <f t="shared" si="118"/>
        <v>2533788880</v>
      </c>
      <c r="BH40" s="524">
        <f t="shared" si="118"/>
        <v>2377090392</v>
      </c>
      <c r="BI40" s="524">
        <f t="shared" si="118"/>
        <v>92439943</v>
      </c>
      <c r="BJ40" s="524">
        <f t="shared" si="118"/>
        <v>126082274</v>
      </c>
      <c r="BK40" s="524">
        <f t="shared" si="118"/>
        <v>92723983</v>
      </c>
      <c r="BL40" s="524">
        <f t="shared" si="118"/>
        <v>28718378</v>
      </c>
      <c r="BM40" s="524">
        <f t="shared" si="118"/>
        <v>3928451</v>
      </c>
      <c r="BN40" s="524">
        <f t="shared" si="118"/>
        <v>21022745</v>
      </c>
      <c r="BO40" s="524">
        <f t="shared" si="118"/>
        <v>1559850</v>
      </c>
      <c r="BP40" s="524">
        <f t="shared" si="118"/>
        <v>30947805</v>
      </c>
      <c r="BQ40" s="524">
        <f t="shared" si="118"/>
        <v>804876583</v>
      </c>
      <c r="BR40" s="524">
        <f t="shared" si="118"/>
        <v>107441540</v>
      </c>
      <c r="BS40" s="524">
        <f t="shared" si="118"/>
        <v>20421850</v>
      </c>
      <c r="BT40" s="524">
        <f t="shared" ref="BT40:DL40" si="119">BT38+BT39</f>
        <v>21651933</v>
      </c>
      <c r="BU40" s="524">
        <f t="shared" si="119"/>
        <v>1559850</v>
      </c>
      <c r="BV40" s="524">
        <f t="shared" si="119"/>
        <v>5533842</v>
      </c>
      <c r="BW40" s="524">
        <f t="shared" si="119"/>
        <v>26608068</v>
      </c>
      <c r="BX40" s="524">
        <f t="shared" si="119"/>
        <v>697322834</v>
      </c>
      <c r="BY40" s="524">
        <f t="shared" si="119"/>
        <v>35617517</v>
      </c>
      <c r="BZ40" s="524">
        <f t="shared" si="119"/>
        <v>46231065</v>
      </c>
      <c r="CA40" s="524">
        <f t="shared" si="119"/>
        <v>139450183</v>
      </c>
      <c r="CB40" s="524">
        <f t="shared" si="119"/>
        <v>24378543</v>
      </c>
      <c r="CC40" s="524">
        <f t="shared" si="119"/>
        <v>-102063495</v>
      </c>
      <c r="CD40" s="524">
        <f t="shared" si="119"/>
        <v>117589010</v>
      </c>
      <c r="CE40" s="524">
        <f t="shared" si="119"/>
        <v>3650911663</v>
      </c>
      <c r="CF40" s="524">
        <f t="shared" si="119"/>
        <v>3650911663</v>
      </c>
      <c r="CG40" s="524">
        <f t="shared" si="119"/>
        <v>3604010361</v>
      </c>
      <c r="CH40" s="524">
        <f t="shared" si="119"/>
        <v>3650911663</v>
      </c>
      <c r="CI40" s="524">
        <f t="shared" si="119"/>
        <v>3604010361</v>
      </c>
      <c r="CJ40" s="524">
        <f t="shared" si="119"/>
        <v>3692218795</v>
      </c>
      <c r="CK40" s="524">
        <f t="shared" si="119"/>
        <v>1589360133</v>
      </c>
      <c r="CL40" s="524">
        <f t="shared" si="119"/>
        <v>1589360133</v>
      </c>
      <c r="CM40" s="524">
        <f t="shared" si="119"/>
        <v>1590921265</v>
      </c>
      <c r="CN40" s="524">
        <f t="shared" si="119"/>
        <v>942183817</v>
      </c>
      <c r="CO40" s="524">
        <f t="shared" si="119"/>
        <v>93367797</v>
      </c>
      <c r="CP40" s="524">
        <f t="shared" si="119"/>
        <v>172396934</v>
      </c>
      <c r="CQ40" s="524">
        <f t="shared" si="119"/>
        <v>54233000</v>
      </c>
      <c r="CR40" s="524">
        <f t="shared" si="119"/>
        <v>84220334</v>
      </c>
      <c r="CS40" s="524">
        <f t="shared" si="119"/>
        <v>56020000</v>
      </c>
      <c r="CT40" s="524">
        <f t="shared" si="119"/>
        <v>146711045</v>
      </c>
      <c r="CU40" s="524">
        <f t="shared" si="119"/>
        <v>245128000</v>
      </c>
      <c r="CV40" s="524">
        <f t="shared" si="119"/>
        <v>74105000</v>
      </c>
      <c r="CW40" s="524">
        <f t="shared" si="119"/>
        <v>0</v>
      </c>
      <c r="CX40" s="524">
        <f t="shared" si="119"/>
        <v>15050000</v>
      </c>
      <c r="CY40" s="524">
        <f t="shared" si="119"/>
        <v>0</v>
      </c>
      <c r="CZ40" s="524">
        <f t="shared" si="119"/>
        <v>30258604</v>
      </c>
      <c r="DA40" s="524">
        <f t="shared" si="119"/>
        <v>0</v>
      </c>
      <c r="DB40" s="524">
        <f t="shared" si="119"/>
        <v>122027100</v>
      </c>
      <c r="DC40" s="524">
        <f t="shared" si="119"/>
        <v>-404601</v>
      </c>
      <c r="DD40" s="524">
        <f t="shared" si="119"/>
        <v>22974720</v>
      </c>
      <c r="DE40" s="525">
        <f t="shared" si="119"/>
        <v>-191526129</v>
      </c>
      <c r="DF40" s="525">
        <f t="shared" si="119"/>
        <v>27334433</v>
      </c>
      <c r="DG40" s="525">
        <f t="shared" si="119"/>
        <v>-353177</v>
      </c>
      <c r="DH40" s="525">
        <f t="shared" si="119"/>
        <v>210124168</v>
      </c>
      <c r="DI40" s="524">
        <f t="shared" si="119"/>
        <v>3436746288</v>
      </c>
      <c r="DJ40" s="526">
        <f t="shared" si="13"/>
        <v>3436746288</v>
      </c>
      <c r="DK40" s="526">
        <f t="shared" si="14"/>
        <v>3436746288</v>
      </c>
      <c r="DL40" s="525">
        <f t="shared" si="119"/>
        <v>3436746288</v>
      </c>
      <c r="DM40" s="525">
        <f>DM38+DM39</f>
        <v>3436746288</v>
      </c>
      <c r="DN40" s="525">
        <f>DN38+DN39</f>
        <v>4319434626</v>
      </c>
      <c r="DO40" s="525">
        <f t="shared" ref="DO40:EM40" si="120">DO38+DO39</f>
        <v>974591687</v>
      </c>
      <c r="DP40" s="525">
        <f t="shared" si="120"/>
        <v>974591687</v>
      </c>
      <c r="DQ40" s="524">
        <f t="shared" si="120"/>
        <v>610934801</v>
      </c>
      <c r="DR40" s="524">
        <f t="shared" si="120"/>
        <v>351802267</v>
      </c>
      <c r="DS40" s="524">
        <f t="shared" si="120"/>
        <v>355482583</v>
      </c>
      <c r="DT40" s="524">
        <f t="shared" si="120"/>
        <v>131847918</v>
      </c>
      <c r="DU40" s="525">
        <f t="shared" si="120"/>
        <v>192516429</v>
      </c>
      <c r="DV40" s="525">
        <f t="shared" ref="DV40" si="121">DV38+DV39</f>
        <v>157495165</v>
      </c>
      <c r="DW40" s="524">
        <f t="shared" si="120"/>
        <v>359751081</v>
      </c>
      <c r="DX40" s="524">
        <f t="shared" si="120"/>
        <v>1277621744</v>
      </c>
      <c r="DY40" s="524">
        <f t="shared" si="120"/>
        <v>1826158045</v>
      </c>
      <c r="DZ40" s="524"/>
      <c r="EA40" s="524"/>
      <c r="EB40" s="524"/>
      <c r="EC40" s="524"/>
      <c r="ED40" s="524"/>
      <c r="EE40" s="524"/>
      <c r="EF40" s="524"/>
      <c r="EG40" s="524"/>
      <c r="EH40" s="524"/>
      <c r="EI40" s="524"/>
      <c r="EJ40" s="524"/>
      <c r="EK40" s="524"/>
      <c r="EL40" s="524"/>
      <c r="EM40" s="525">
        <f t="shared" si="120"/>
        <v>4319434626</v>
      </c>
      <c r="EN40" s="569">
        <f t="shared" si="20"/>
        <v>2133525500</v>
      </c>
      <c r="EO40" s="569">
        <f t="shared" si="20"/>
        <v>1615737037</v>
      </c>
      <c r="EP40" s="524">
        <f t="shared" ref="EP40" si="122">EP38+EP39</f>
        <v>4319434626</v>
      </c>
      <c r="EQ40" s="570">
        <f>EQ38+EQ39</f>
        <v>2893358781</v>
      </c>
      <c r="ER40" s="886"/>
      <c r="ES40" s="887"/>
      <c r="ET40" s="887"/>
      <c r="EU40" s="887"/>
      <c r="EV40" s="887"/>
      <c r="EW40" s="887"/>
      <c r="EX40" s="887"/>
      <c r="EY40" s="887"/>
      <c r="EZ40" s="887"/>
      <c r="FA40" s="888"/>
    </row>
    <row r="41" spans="1:159" ht="20.25" customHeight="1" thickBot="1" x14ac:dyDescent="0.3">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156"/>
      <c r="CG41" s="156"/>
      <c r="CH41" s="156"/>
      <c r="CI41" s="15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55"/>
      <c r="DM41" s="46"/>
      <c r="DN41" s="46"/>
      <c r="DO41" s="46"/>
      <c r="DP41" s="46"/>
      <c r="DQ41" s="46"/>
      <c r="DR41" s="46"/>
      <c r="DS41" s="46"/>
      <c r="DT41" s="46"/>
      <c r="DU41" s="46"/>
      <c r="DV41" s="46"/>
      <c r="DW41" s="46"/>
      <c r="DX41" s="46"/>
      <c r="DY41" s="46"/>
      <c r="DZ41" s="46"/>
      <c r="EA41" s="46"/>
      <c r="EB41" s="46"/>
      <c r="EC41" s="46"/>
      <c r="ED41" s="46"/>
      <c r="EE41" s="46"/>
      <c r="EF41" s="46"/>
      <c r="EQ41" s="53"/>
    </row>
    <row r="42" spans="1:159" ht="20.25" customHeight="1" x14ac:dyDescent="0.3">
      <c r="F42" s="10" t="s">
        <v>35</v>
      </c>
      <c r="G42"/>
      <c r="H42"/>
      <c r="I42"/>
      <c r="J42"/>
      <c r="K42"/>
      <c r="L42"/>
      <c r="M42"/>
      <c r="N42"/>
      <c r="O42"/>
      <c r="P42"/>
      <c r="Q42"/>
      <c r="R42"/>
      <c r="S42"/>
      <c r="T42"/>
      <c r="U42" s="146"/>
      <c r="V42" s="146"/>
      <c r="W42" s="147">
        <f>W12+W19+W26+W33</f>
        <v>967082009</v>
      </c>
      <c r="X42" s="146"/>
      <c r="Y42" s="146"/>
      <c r="Z42" s="146"/>
      <c r="AA42" s="147">
        <f>+AA11+AA18+AA25+AA32</f>
        <v>1595564433</v>
      </c>
      <c r="AB42" s="148"/>
      <c r="AC42" s="149"/>
      <c r="AD42" s="146"/>
      <c r="AE42" s="146"/>
      <c r="AF42" s="146"/>
      <c r="AG42" s="146"/>
      <c r="AH42" s="146"/>
      <c r="AI42" s="146"/>
      <c r="AJ42" s="146"/>
      <c r="AK42" s="146"/>
      <c r="AL42" s="146"/>
      <c r="AM42" s="146"/>
      <c r="AN42" s="150">
        <f>AN11+AN18+AN32+AN25</f>
        <v>37113969</v>
      </c>
      <c r="AO42" s="146"/>
      <c r="AP42" s="146"/>
      <c r="AQ42" s="146"/>
      <c r="AR42" s="146"/>
      <c r="AS42" s="146"/>
      <c r="AT42" s="146"/>
      <c r="AU42" s="146"/>
      <c r="AV42" s="146"/>
      <c r="AW42" s="146"/>
      <c r="AX42" s="146"/>
      <c r="AY42" s="146"/>
      <c r="AZ42" s="146"/>
      <c r="BA42" s="146"/>
      <c r="BB42" s="146"/>
      <c r="BC42" s="150"/>
      <c r="BD42" s="147"/>
      <c r="BE42" s="147">
        <f>+BE11+BE18+BE25+BE32</f>
        <v>2195547343</v>
      </c>
      <c r="BF42" s="147">
        <f>+BF11+BF18+BF25+BF32</f>
        <v>3396551000</v>
      </c>
      <c r="BG42" s="151"/>
      <c r="BH42" s="151"/>
      <c r="BI42" s="151"/>
      <c r="BJ42" s="151"/>
      <c r="BK42" s="151"/>
      <c r="BL42" s="151"/>
      <c r="BM42" s="151"/>
      <c r="BN42" s="151"/>
      <c r="BO42" s="151"/>
      <c r="BP42" s="151"/>
      <c r="BQ42" s="151"/>
      <c r="BR42" s="151"/>
      <c r="BS42" s="151"/>
      <c r="BT42" s="151"/>
      <c r="BW42" s="159"/>
      <c r="BX42" s="159"/>
      <c r="BY42" s="159"/>
      <c r="BZ42" s="159"/>
      <c r="CA42" s="159"/>
      <c r="CB42" s="159"/>
      <c r="CC42" s="159"/>
      <c r="CD42" s="159"/>
      <c r="CE42" s="159"/>
      <c r="CF42" s="189"/>
      <c r="CG42" s="189"/>
      <c r="CH42" s="194"/>
      <c r="CI42" s="190"/>
      <c r="CJ42" s="191"/>
      <c r="CT42" s="53"/>
      <c r="DL42" s="53"/>
      <c r="DM42" s="53"/>
      <c r="DN42" s="191"/>
      <c r="ER42" s="160"/>
      <c r="ES42" s="160"/>
      <c r="ET42" s="159"/>
      <c r="EU42" s="159"/>
      <c r="EV42" s="159"/>
      <c r="EW42" s="159"/>
      <c r="EX42" s="159"/>
      <c r="EY42" s="159"/>
      <c r="EZ42" s="159"/>
    </row>
    <row r="43" spans="1:159" ht="20.25" customHeight="1" x14ac:dyDescent="0.25">
      <c r="F43" s="21" t="s">
        <v>36</v>
      </c>
      <c r="G43" s="869" t="s">
        <v>37</v>
      </c>
      <c r="H43" s="870"/>
      <c r="I43" s="870"/>
      <c r="J43" s="870"/>
      <c r="K43" s="870"/>
      <c r="L43" s="870"/>
      <c r="M43" s="871"/>
      <c r="N43" s="872" t="s">
        <v>38</v>
      </c>
      <c r="O43" s="873"/>
      <c r="P43" s="873"/>
      <c r="Q43" s="873"/>
      <c r="R43" s="873"/>
      <c r="S43" s="873"/>
      <c r="T43" s="874"/>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1"/>
      <c r="BC43" s="151"/>
      <c r="BD43" s="151"/>
      <c r="BE43" s="151"/>
      <c r="BF43" s="153"/>
      <c r="BG43" s="151"/>
      <c r="BH43" s="151"/>
      <c r="BI43" s="151"/>
      <c r="BJ43" s="186"/>
      <c r="BK43" s="154"/>
      <c r="BL43" s="187"/>
      <c r="BM43" s="151"/>
      <c r="BN43" s="151"/>
      <c r="BO43" s="151"/>
      <c r="BP43" s="151"/>
      <c r="BQ43" s="151"/>
      <c r="BR43" s="151"/>
      <c r="BS43" s="151"/>
      <c r="BT43" s="151"/>
      <c r="BY43" s="193"/>
      <c r="CH43" s="195"/>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L43" s="247"/>
      <c r="DM43" s="53"/>
      <c r="ER43" s="192"/>
      <c r="ES43" s="160"/>
      <c r="ET43" s="159"/>
      <c r="EU43" s="159"/>
      <c r="EV43" s="159"/>
      <c r="EW43" s="159"/>
      <c r="EX43" s="159"/>
      <c r="EY43" s="159"/>
      <c r="EZ43" s="159"/>
    </row>
    <row r="44" spans="1:159" ht="20.25" customHeight="1" x14ac:dyDescent="0.25">
      <c r="F44" s="11">
        <v>13</v>
      </c>
      <c r="G44" s="863" t="s">
        <v>91</v>
      </c>
      <c r="H44" s="863"/>
      <c r="I44" s="863"/>
      <c r="J44" s="863"/>
      <c r="K44" s="863"/>
      <c r="L44" s="863"/>
      <c r="M44" s="863"/>
      <c r="N44" s="863" t="s">
        <v>82</v>
      </c>
      <c r="O44" s="863"/>
      <c r="P44" s="863"/>
      <c r="Q44" s="863"/>
      <c r="R44" s="863"/>
      <c r="S44" s="863"/>
      <c r="T44" s="863"/>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4"/>
      <c r="BJ44" s="154"/>
      <c r="BK44" s="154"/>
      <c r="BL44" s="187"/>
      <c r="BM44" s="188"/>
      <c r="BN44" s="151"/>
      <c r="BO44" s="151"/>
      <c r="BP44" s="151"/>
      <c r="BQ44" s="151"/>
      <c r="BR44" s="151"/>
      <c r="BS44" s="151"/>
      <c r="BT44" s="151"/>
      <c r="CE44" s="157"/>
      <c r="CF44" s="163"/>
      <c r="CG44" s="162"/>
      <c r="CH44" s="195"/>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L44" s="53"/>
      <c r="DM44" s="53"/>
      <c r="DN44" s="64"/>
      <c r="DO44" s="64"/>
      <c r="DP44" s="64"/>
      <c r="DQ44" s="64"/>
      <c r="DR44" s="64"/>
      <c r="DS44" s="64"/>
      <c r="DT44" s="64"/>
      <c r="DU44" s="64"/>
      <c r="DV44" s="64"/>
      <c r="DW44" s="64"/>
      <c r="DX44" s="64"/>
      <c r="DY44" s="64"/>
      <c r="DZ44" s="64"/>
      <c r="EA44" s="64"/>
      <c r="EB44" s="64"/>
      <c r="EC44" s="64"/>
      <c r="ED44" s="64"/>
      <c r="EE44" s="64"/>
      <c r="EF44" s="64"/>
      <c r="ER44" s="160"/>
      <c r="ES44" s="160"/>
      <c r="ET44" s="159"/>
      <c r="EU44" s="159"/>
      <c r="EV44" s="159"/>
      <c r="EW44" s="159"/>
      <c r="EX44" s="159"/>
      <c r="EY44" s="159"/>
      <c r="EZ44" s="159"/>
    </row>
    <row r="45" spans="1:159" ht="20.25" customHeight="1" x14ac:dyDescent="0.25">
      <c r="F45" s="11">
        <v>14</v>
      </c>
      <c r="G45" s="863" t="s">
        <v>273</v>
      </c>
      <c r="H45" s="863"/>
      <c r="I45" s="863"/>
      <c r="J45" s="863"/>
      <c r="K45" s="863"/>
      <c r="L45" s="863"/>
      <c r="M45" s="863"/>
      <c r="N45" s="864" t="s">
        <v>329</v>
      </c>
      <c r="O45" s="864"/>
      <c r="P45" s="864"/>
      <c r="Q45" s="864"/>
      <c r="R45" s="864"/>
      <c r="S45" s="864"/>
      <c r="T45" s="864"/>
      <c r="BF45" s="185"/>
      <c r="BI45" s="64"/>
      <c r="BJ45" s="64"/>
      <c r="BK45" s="64"/>
      <c r="BL45" s="161"/>
      <c r="BM45" s="162"/>
      <c r="CE45" s="157"/>
      <c r="CF45" s="163"/>
      <c r="CG45" s="162"/>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M45" s="53"/>
      <c r="ER45" s="160"/>
      <c r="ES45" s="160"/>
      <c r="ET45" s="159"/>
      <c r="EU45" s="159"/>
      <c r="EV45" s="159"/>
      <c r="EW45" s="159"/>
      <c r="EX45" s="159"/>
      <c r="EY45" s="159"/>
      <c r="EZ45" s="159"/>
    </row>
    <row r="46" spans="1:159" ht="20.25" customHeight="1" x14ac:dyDescent="0.25">
      <c r="G46" s="53"/>
      <c r="Q46" s="53"/>
      <c r="BI46" s="167"/>
      <c r="BJ46" s="64"/>
      <c r="BK46" s="64"/>
      <c r="BL46" s="142"/>
      <c r="BM46" s="162"/>
      <c r="CE46" s="164"/>
      <c r="CF46" s="163"/>
      <c r="CG46" s="165"/>
      <c r="DL46" s="247"/>
      <c r="ER46" s="160"/>
      <c r="ES46" s="160"/>
      <c r="ET46" s="159"/>
      <c r="EU46" s="159"/>
      <c r="EV46" s="159"/>
      <c r="EW46" s="159"/>
      <c r="EX46" s="159"/>
      <c r="EY46" s="159"/>
      <c r="EZ46" s="159"/>
    </row>
    <row r="47" spans="1:159" ht="20.25" customHeight="1" x14ac:dyDescent="0.25">
      <c r="BF47" s="62"/>
      <c r="BI47" s="167"/>
      <c r="BJ47" s="64"/>
      <c r="BK47" s="64"/>
      <c r="BL47" s="142"/>
      <c r="BM47" s="162"/>
      <c r="CE47" s="164"/>
      <c r="CF47" s="163"/>
      <c r="CG47" s="165"/>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ER47" s="160"/>
      <c r="ES47" s="160"/>
      <c r="ET47" s="159"/>
      <c r="EU47" s="159"/>
      <c r="EV47" s="159"/>
      <c r="EW47" s="159"/>
      <c r="EX47" s="159"/>
      <c r="EY47" s="159"/>
      <c r="EZ47" s="159"/>
    </row>
    <row r="48" spans="1:159" ht="20.25" customHeight="1" x14ac:dyDescent="0.25">
      <c r="U48" s="151"/>
      <c r="V48" s="151"/>
      <c r="W48" s="151"/>
      <c r="X48" s="151"/>
      <c r="Y48" s="151"/>
      <c r="Z48" s="151"/>
      <c r="AA48" s="151"/>
      <c r="AB48" s="151"/>
      <c r="AC48" s="151"/>
      <c r="AD48" s="151"/>
      <c r="AE48" s="151"/>
      <c r="AF48" s="151"/>
      <c r="AG48" s="151"/>
      <c r="AH48" s="151"/>
      <c r="AI48" s="151"/>
      <c r="AJ48" s="151"/>
      <c r="AK48" s="151"/>
      <c r="AL48" s="151"/>
      <c r="AM48" s="151"/>
      <c r="AN48" s="151"/>
      <c r="AO48" s="151"/>
      <c r="AP48" s="151"/>
      <c r="AQ48" s="151"/>
      <c r="AR48" s="151"/>
      <c r="AS48" s="151"/>
      <c r="AT48" s="151"/>
      <c r="AU48" s="151"/>
      <c r="AV48" s="151"/>
      <c r="AW48" s="151"/>
      <c r="AX48" s="151"/>
      <c r="AY48" s="151"/>
      <c r="AZ48" s="151"/>
      <c r="BA48" s="151"/>
      <c r="BB48" s="151"/>
      <c r="BC48" s="151"/>
      <c r="BD48" s="151"/>
      <c r="BE48" s="151"/>
      <c r="BF48" s="151"/>
      <c r="BG48" s="151"/>
      <c r="BH48" s="151"/>
      <c r="BI48" s="155"/>
      <c r="BJ48" s="158"/>
      <c r="BK48" s="158"/>
      <c r="BL48" s="142"/>
      <c r="BM48" s="162"/>
      <c r="CE48" s="164"/>
      <c r="CF48" s="163"/>
      <c r="CG48" s="165"/>
      <c r="ER48" s="160"/>
      <c r="ES48" s="160"/>
      <c r="ET48" s="159"/>
      <c r="EU48" s="159"/>
      <c r="EV48" s="159"/>
      <c r="EW48" s="159"/>
      <c r="EX48" s="159"/>
      <c r="EY48" s="159"/>
      <c r="EZ48" s="159"/>
    </row>
    <row r="49" spans="21:156" ht="20.25" customHeight="1" x14ac:dyDescent="0.25">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151"/>
      <c r="AW49" s="151"/>
      <c r="AX49" s="151"/>
      <c r="AY49" s="151"/>
      <c r="AZ49" s="151"/>
      <c r="BA49" s="151"/>
      <c r="BB49" s="151"/>
      <c r="BC49" s="151"/>
      <c r="BD49" s="151"/>
      <c r="BE49" s="151"/>
      <c r="BF49" s="152"/>
      <c r="BG49" s="151"/>
      <c r="BH49" s="151"/>
      <c r="BI49" s="151"/>
      <c r="BL49" s="158"/>
      <c r="CG49" s="165"/>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ER49" s="160"/>
      <c r="ES49" s="160"/>
      <c r="ET49" s="159"/>
      <c r="EU49" s="159"/>
      <c r="EV49" s="159"/>
      <c r="EW49" s="159"/>
      <c r="EX49" s="159"/>
      <c r="EY49" s="159"/>
      <c r="EZ49" s="159"/>
    </row>
    <row r="50" spans="21:156" ht="20.25" customHeight="1" x14ac:dyDescent="0.25">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ER50" s="160"/>
      <c r="ES50" s="160"/>
      <c r="ET50" s="159"/>
      <c r="EU50" s="159"/>
      <c r="EV50" s="159"/>
      <c r="EW50" s="159"/>
      <c r="EX50" s="159"/>
      <c r="EY50" s="159"/>
      <c r="EZ50" s="159"/>
    </row>
    <row r="51" spans="21:156" ht="20.25" customHeight="1" x14ac:dyDescent="0.25">
      <c r="CG51" s="165"/>
      <c r="CH51" s="165"/>
      <c r="ER51" s="160"/>
      <c r="ES51" s="160"/>
      <c r="ET51" s="159"/>
      <c r="EU51" s="159"/>
      <c r="EV51" s="159"/>
      <c r="EW51" s="159"/>
      <c r="EX51" s="159"/>
      <c r="EY51" s="159"/>
      <c r="EZ51" s="159"/>
    </row>
    <row r="52" spans="21:156" ht="20.25" customHeight="1" x14ac:dyDescent="0.25">
      <c r="CE52" s="166"/>
      <c r="CG52" s="165"/>
      <c r="CH52" s="167"/>
      <c r="ER52" s="160"/>
      <c r="ES52" s="160"/>
      <c r="ET52" s="159"/>
      <c r="EU52" s="159"/>
    </row>
    <row r="53" spans="21:156" ht="20.25" customHeight="1" x14ac:dyDescent="0.25">
      <c r="CE53" s="166"/>
      <c r="CG53" s="165"/>
      <c r="CH53" s="167"/>
    </row>
    <row r="54" spans="21:156" ht="20.25" customHeight="1" x14ac:dyDescent="0.25">
      <c r="CE54" s="166"/>
      <c r="CG54" s="165"/>
      <c r="CH54" s="167"/>
    </row>
    <row r="55" spans="21:156" ht="20.25" customHeight="1" x14ac:dyDescent="0.25">
      <c r="CE55" s="166"/>
      <c r="CG55" s="165"/>
      <c r="CH55" s="167"/>
    </row>
    <row r="56" spans="21:156" ht="20.25" customHeight="1" x14ac:dyDescent="0.25">
      <c r="CE56" s="166"/>
      <c r="CG56" s="165"/>
      <c r="CH56" s="167"/>
    </row>
    <row r="57" spans="21:156" ht="20.25" customHeight="1" x14ac:dyDescent="0.25">
      <c r="CE57" s="166"/>
      <c r="CG57" s="168"/>
      <c r="CH57" s="168">
        <f>SUM(CH52:CH56)</f>
        <v>0</v>
      </c>
    </row>
    <row r="58" spans="21:156" ht="20.25" customHeight="1" x14ac:dyDescent="0.25">
      <c r="CG58" s="165"/>
      <c r="CH58" s="4">
        <f>+$CH$51*CE57</f>
        <v>0</v>
      </c>
    </row>
  </sheetData>
  <mergeCells count="75">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B17:B23"/>
    <mergeCell ref="C17:C23"/>
    <mergeCell ref="D17:D23"/>
    <mergeCell ref="E17:E23"/>
    <mergeCell ref="EW17:EW23"/>
    <mergeCell ref="EX10:EX16"/>
    <mergeCell ref="EY10:EY16"/>
    <mergeCell ref="EZ10:EZ16"/>
    <mergeCell ref="FA10:FA16"/>
    <mergeCell ref="FB10:FB16"/>
    <mergeCell ref="EX17:EX23"/>
    <mergeCell ref="EY17:EY23"/>
    <mergeCell ref="EZ17:EZ23"/>
    <mergeCell ref="FA17:FA23"/>
    <mergeCell ref="FB17:FB23"/>
    <mergeCell ref="FB24:FB30"/>
    <mergeCell ref="B31:B37"/>
    <mergeCell ref="C31:C37"/>
    <mergeCell ref="D31:D37"/>
    <mergeCell ref="E31:E37"/>
    <mergeCell ref="EW31:EW37"/>
    <mergeCell ref="B24:B30"/>
    <mergeCell ref="C24:C30"/>
    <mergeCell ref="D24:D30"/>
    <mergeCell ref="E24:E30"/>
    <mergeCell ref="EW24:EW30"/>
    <mergeCell ref="FB31:FB37"/>
    <mergeCell ref="A38:E40"/>
    <mergeCell ref="ER38:FA40"/>
    <mergeCell ref="EX24:EX30"/>
    <mergeCell ref="EY24:EY30"/>
    <mergeCell ref="EZ24:EZ30"/>
    <mergeCell ref="FA24:FA30"/>
    <mergeCell ref="A10:A37"/>
    <mergeCell ref="B10:B16"/>
    <mergeCell ref="C10:C16"/>
    <mergeCell ref="D10:D16"/>
    <mergeCell ref="E10:E16"/>
    <mergeCell ref="EW10:EW16"/>
    <mergeCell ref="EX31:EX37"/>
    <mergeCell ref="EY31:EY37"/>
    <mergeCell ref="EZ31:EZ37"/>
    <mergeCell ref="FA31:FA37"/>
    <mergeCell ref="G43:M43"/>
    <mergeCell ref="N43:T43"/>
    <mergeCell ref="G44:M44"/>
    <mergeCell ref="N44:T44"/>
    <mergeCell ref="G45:M45"/>
    <mergeCell ref="N45:T45"/>
  </mergeCells>
  <dataValidations count="2">
    <dataValidation type="textLength" allowBlank="1" showInputMessage="1" showErrorMessage="1" sqref="EX10:EY37" xr:uid="{00000000-0002-0000-0100-000000000000}">
      <formula1>1</formula1>
      <formula2>500</formula2>
    </dataValidation>
    <dataValidation type="textLength" allowBlank="1" showInputMessage="1" showErrorMessage="1" sqref="EW10:EW37" xr:uid="{00000000-0002-0000-0100-000001000000}">
      <formula1>1</formula1>
      <formula2>3000</formula2>
    </dataValidation>
  </dataValidations>
  <pageMargins left="0.7" right="0.7" top="0.75" bottom="0.75" header="0.3" footer="0.3"/>
  <pageSetup paperSize="9" orientation="portrait" horizontalDpi="360" verticalDpi="36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8"/>
  <sheetViews>
    <sheetView zoomScale="53" zoomScaleNormal="53" zoomScalePageLayoutView="75" workbookViewId="0">
      <selection activeCell="P13" sqref="P13"/>
    </sheetView>
  </sheetViews>
  <sheetFormatPr baseColWidth="10" defaultColWidth="10.85546875" defaultRowHeight="12.75" x14ac:dyDescent="0.25"/>
  <cols>
    <col min="1" max="1" width="14.7109375" style="475" customWidth="1"/>
    <col min="2" max="2" width="16.5703125" style="475" customWidth="1"/>
    <col min="3" max="3" width="37.85546875" style="498" customWidth="1"/>
    <col min="4" max="4" width="9" style="475" customWidth="1"/>
    <col min="5" max="5" width="8.42578125" style="475" customWidth="1"/>
    <col min="6" max="6" width="9.28515625" style="475" customWidth="1"/>
    <col min="7" max="7" width="11.140625" style="475" customWidth="1"/>
    <col min="8" max="8" width="7.7109375" style="475" customWidth="1"/>
    <col min="9" max="9" width="8.140625" style="475" customWidth="1"/>
    <col min="10" max="10" width="8.5703125" style="475" customWidth="1"/>
    <col min="11" max="11" width="9.140625" style="475" customWidth="1"/>
    <col min="12" max="13" width="8.140625" style="475" customWidth="1"/>
    <col min="14" max="14" width="8.140625" style="497" customWidth="1"/>
    <col min="15" max="15" width="8.5703125" style="497" customWidth="1"/>
    <col min="16" max="16" width="10.7109375" style="497" customWidth="1"/>
    <col min="17" max="18" width="8.140625" style="497" customWidth="1"/>
    <col min="19" max="19" width="10" style="497" customWidth="1"/>
    <col min="20" max="20" width="16.42578125" style="497" customWidth="1"/>
    <col min="21" max="21" width="13.42578125" style="497" customWidth="1"/>
    <col min="22" max="22" width="83.42578125" style="494" customWidth="1"/>
    <col min="23" max="24" width="10.85546875" style="477"/>
    <col min="25" max="16384" width="10.85546875" style="475"/>
  </cols>
  <sheetData>
    <row r="1" spans="1:26" ht="43.5" customHeight="1" x14ac:dyDescent="0.25">
      <c r="A1" s="996"/>
      <c r="B1" s="997"/>
      <c r="C1" s="997"/>
      <c r="D1" s="1002" t="s">
        <v>39</v>
      </c>
      <c r="E1" s="1003"/>
      <c r="F1" s="1003"/>
      <c r="G1" s="1003"/>
      <c r="H1" s="1003"/>
      <c r="I1" s="1003"/>
      <c r="J1" s="1003"/>
      <c r="K1" s="1003"/>
      <c r="L1" s="1003"/>
      <c r="M1" s="1003"/>
      <c r="N1" s="1003"/>
      <c r="O1" s="1003"/>
      <c r="P1" s="1003"/>
      <c r="Q1" s="1003"/>
      <c r="R1" s="1003"/>
      <c r="S1" s="1003"/>
      <c r="T1" s="1003"/>
      <c r="U1" s="1003"/>
      <c r="V1" s="1004"/>
      <c r="W1" s="475"/>
      <c r="X1" s="475"/>
    </row>
    <row r="2" spans="1:26" ht="36" customHeight="1" x14ac:dyDescent="0.25">
      <c r="A2" s="998"/>
      <c r="B2" s="999"/>
      <c r="C2" s="999"/>
      <c r="D2" s="1005" t="s">
        <v>270</v>
      </c>
      <c r="E2" s="1006"/>
      <c r="F2" s="1006"/>
      <c r="G2" s="1006"/>
      <c r="H2" s="1006"/>
      <c r="I2" s="1006"/>
      <c r="J2" s="1006"/>
      <c r="K2" s="1006"/>
      <c r="L2" s="1006"/>
      <c r="M2" s="1006"/>
      <c r="N2" s="1006"/>
      <c r="O2" s="1006"/>
      <c r="P2" s="1006"/>
      <c r="Q2" s="1006"/>
      <c r="R2" s="1006"/>
      <c r="S2" s="1006"/>
      <c r="T2" s="1006"/>
      <c r="U2" s="1006"/>
      <c r="V2" s="1007"/>
      <c r="W2" s="475"/>
      <c r="X2" s="475"/>
    </row>
    <row r="3" spans="1:26" ht="43.5" customHeight="1" thickBot="1" x14ac:dyDescent="0.3">
      <c r="A3" s="1000"/>
      <c r="B3" s="1001"/>
      <c r="C3" s="1001"/>
      <c r="D3" s="1029" t="s">
        <v>40</v>
      </c>
      <c r="E3" s="1030"/>
      <c r="F3" s="1030"/>
      <c r="G3" s="1030"/>
      <c r="H3" s="1030"/>
      <c r="I3" s="1030"/>
      <c r="J3" s="1030"/>
      <c r="K3" s="1030"/>
      <c r="L3" s="1030"/>
      <c r="M3" s="1030"/>
      <c r="N3" s="1030"/>
      <c r="O3" s="1030"/>
      <c r="P3" s="1030"/>
      <c r="Q3" s="1030"/>
      <c r="R3" s="1030"/>
      <c r="S3" s="1030"/>
      <c r="T3" s="1030"/>
      <c r="U3" s="1031"/>
      <c r="V3" s="476" t="s">
        <v>248</v>
      </c>
      <c r="W3" s="475"/>
      <c r="X3" s="475"/>
    </row>
    <row r="4" spans="1:26" ht="43.5" customHeight="1" thickBot="1" x14ac:dyDescent="0.3">
      <c r="A4" s="1022" t="s">
        <v>0</v>
      </c>
      <c r="B4" s="1023"/>
      <c r="C4" s="1024"/>
      <c r="D4" s="1016" t="s">
        <v>278</v>
      </c>
      <c r="E4" s="1017"/>
      <c r="F4" s="1017"/>
      <c r="G4" s="1017"/>
      <c r="H4" s="1017"/>
      <c r="I4" s="1017"/>
      <c r="J4" s="1017"/>
      <c r="K4" s="1017"/>
      <c r="L4" s="1017"/>
      <c r="M4" s="1017"/>
      <c r="N4" s="1017"/>
      <c r="O4" s="1017"/>
      <c r="P4" s="1017"/>
      <c r="Q4" s="1017"/>
      <c r="R4" s="1017"/>
      <c r="S4" s="1017"/>
      <c r="T4" s="1017"/>
      <c r="U4" s="1017"/>
      <c r="V4" s="1018"/>
      <c r="W4" s="475"/>
      <c r="X4" s="475"/>
    </row>
    <row r="5" spans="1:26" ht="43.5" customHeight="1" thickBot="1" x14ac:dyDescent="0.3">
      <c r="A5" s="1013" t="s">
        <v>2</v>
      </c>
      <c r="B5" s="1014"/>
      <c r="C5" s="1015"/>
      <c r="D5" s="1019" t="s">
        <v>279</v>
      </c>
      <c r="E5" s="1020"/>
      <c r="F5" s="1020"/>
      <c r="G5" s="1020"/>
      <c r="H5" s="1020"/>
      <c r="I5" s="1020"/>
      <c r="J5" s="1020"/>
      <c r="K5" s="1020"/>
      <c r="L5" s="1020"/>
      <c r="M5" s="1020"/>
      <c r="N5" s="1020"/>
      <c r="O5" s="1020"/>
      <c r="P5" s="1020"/>
      <c r="Q5" s="1020"/>
      <c r="R5" s="1020"/>
      <c r="S5" s="1020"/>
      <c r="T5" s="1020"/>
      <c r="U5" s="1020"/>
      <c r="V5" s="1021"/>
      <c r="W5" s="475"/>
      <c r="X5" s="475"/>
    </row>
    <row r="6" spans="1:26" ht="18.75" customHeight="1" thickBot="1" x14ac:dyDescent="0.3">
      <c r="A6" s="1032"/>
      <c r="B6" s="1033"/>
      <c r="C6" s="1033"/>
      <c r="D6" s="1033"/>
      <c r="E6" s="1033"/>
      <c r="F6" s="1033"/>
      <c r="G6" s="1033"/>
      <c r="H6" s="1033"/>
      <c r="I6" s="1033"/>
      <c r="J6" s="1033"/>
      <c r="K6" s="1033"/>
      <c r="L6" s="1033"/>
      <c r="M6" s="1033"/>
      <c r="N6" s="1033"/>
      <c r="O6" s="1033"/>
      <c r="P6" s="1033"/>
      <c r="Q6" s="1033"/>
      <c r="R6" s="1033"/>
      <c r="S6" s="1033"/>
      <c r="T6" s="1033"/>
      <c r="U6" s="1033"/>
      <c r="V6" s="1034"/>
      <c r="W6" s="475"/>
      <c r="X6" s="475"/>
    </row>
    <row r="7" spans="1:26" s="477" customFormat="1" ht="42.75" customHeight="1" x14ac:dyDescent="0.25">
      <c r="A7" s="1025" t="s">
        <v>23</v>
      </c>
      <c r="B7" s="1027" t="s">
        <v>24</v>
      </c>
      <c r="C7" s="1008" t="s">
        <v>69</v>
      </c>
      <c r="D7" s="1010" t="s">
        <v>25</v>
      </c>
      <c r="E7" s="1011"/>
      <c r="F7" s="1012" t="s">
        <v>564</v>
      </c>
      <c r="G7" s="1012"/>
      <c r="H7" s="1012"/>
      <c r="I7" s="1012"/>
      <c r="J7" s="1012"/>
      <c r="K7" s="1012"/>
      <c r="L7" s="1012"/>
      <c r="M7" s="1012"/>
      <c r="N7" s="1012"/>
      <c r="O7" s="1012"/>
      <c r="P7" s="1012"/>
      <c r="Q7" s="1012"/>
      <c r="R7" s="1012"/>
      <c r="S7" s="1012"/>
      <c r="T7" s="1027" t="s">
        <v>29</v>
      </c>
      <c r="U7" s="1027"/>
      <c r="V7" s="1035" t="s">
        <v>658</v>
      </c>
    </row>
    <row r="8" spans="1:26" s="477" customFormat="1" ht="59.25" customHeight="1" thickBot="1" x14ac:dyDescent="0.3">
      <c r="A8" s="1026"/>
      <c r="B8" s="1028"/>
      <c r="C8" s="1009"/>
      <c r="D8" s="478" t="s">
        <v>26</v>
      </c>
      <c r="E8" s="478" t="s">
        <v>27</v>
      </c>
      <c r="F8" s="478" t="s">
        <v>28</v>
      </c>
      <c r="G8" s="228" t="s">
        <v>6</v>
      </c>
      <c r="H8" s="228" t="s">
        <v>7</v>
      </c>
      <c r="I8" s="228" t="s">
        <v>8</v>
      </c>
      <c r="J8" s="228" t="s">
        <v>9</v>
      </c>
      <c r="K8" s="228" t="s">
        <v>10</v>
      </c>
      <c r="L8" s="228" t="s">
        <v>11</v>
      </c>
      <c r="M8" s="228" t="s">
        <v>12</v>
      </c>
      <c r="N8" s="228" t="s">
        <v>13</v>
      </c>
      <c r="O8" s="228" t="s">
        <v>14</v>
      </c>
      <c r="P8" s="228" t="s">
        <v>15</v>
      </c>
      <c r="Q8" s="228" t="s">
        <v>16</v>
      </c>
      <c r="R8" s="228" t="s">
        <v>17</v>
      </c>
      <c r="S8" s="479" t="s">
        <v>18</v>
      </c>
      <c r="T8" s="540" t="s">
        <v>30</v>
      </c>
      <c r="U8" s="540" t="s">
        <v>31</v>
      </c>
      <c r="V8" s="1036"/>
      <c r="X8" s="480"/>
    </row>
    <row r="9" spans="1:26" s="477" customFormat="1" ht="51.75" customHeight="1" x14ac:dyDescent="0.25">
      <c r="A9" s="981" t="s">
        <v>327</v>
      </c>
      <c r="B9" s="993" t="s">
        <v>274</v>
      </c>
      <c r="C9" s="985" t="s">
        <v>388</v>
      </c>
      <c r="D9" s="975" t="s">
        <v>275</v>
      </c>
      <c r="E9" s="976" t="s">
        <v>275</v>
      </c>
      <c r="F9" s="502" t="s">
        <v>19</v>
      </c>
      <c r="G9" s="463">
        <v>0.33333333333333298</v>
      </c>
      <c r="H9" s="463">
        <v>0.4</v>
      </c>
      <c r="I9" s="463">
        <v>6.6666666666666693E-2</v>
      </c>
      <c r="J9" s="638">
        <v>0.2</v>
      </c>
      <c r="K9" s="463">
        <v>0</v>
      </c>
      <c r="L9" s="463"/>
      <c r="M9" s="463"/>
      <c r="N9" s="463"/>
      <c r="O9" s="463"/>
      <c r="P9" s="463"/>
      <c r="Q9" s="463"/>
      <c r="R9" s="639"/>
      <c r="S9" s="481">
        <f t="shared" ref="S9:S18" si="0">SUM(G9:R9)</f>
        <v>0.99999999999999956</v>
      </c>
      <c r="T9" s="973">
        <f>SUM(U9:U18)</f>
        <v>0.25000000000000006</v>
      </c>
      <c r="U9" s="969">
        <f>60%*0.25</f>
        <v>0.15</v>
      </c>
      <c r="V9" s="980" t="s">
        <v>630</v>
      </c>
    </row>
    <row r="10" spans="1:26" s="477" customFormat="1" ht="50.1" customHeight="1" thickBot="1" x14ac:dyDescent="0.3">
      <c r="A10" s="982"/>
      <c r="B10" s="994"/>
      <c r="C10" s="970"/>
      <c r="D10" s="971"/>
      <c r="E10" s="974"/>
      <c r="F10" s="503" t="s">
        <v>20</v>
      </c>
      <c r="G10" s="639">
        <f>+G9</f>
        <v>0.33333333333333298</v>
      </c>
      <c r="H10" s="639">
        <v>0.33329999999999999</v>
      </c>
      <c r="I10" s="639">
        <v>0.13339999999999999</v>
      </c>
      <c r="J10" s="640">
        <v>0.2</v>
      </c>
      <c r="K10" s="463">
        <v>0</v>
      </c>
      <c r="L10" s="639"/>
      <c r="M10" s="463"/>
      <c r="N10" s="463"/>
      <c r="O10" s="463"/>
      <c r="P10" s="463"/>
      <c r="Q10" s="510"/>
      <c r="R10" s="504"/>
      <c r="S10" s="482">
        <f>SUM(G10:R10)</f>
        <v>1.0000333333333329</v>
      </c>
      <c r="T10" s="973"/>
      <c r="U10" s="969"/>
      <c r="V10" s="980"/>
    </row>
    <row r="11" spans="1:26" s="477" customFormat="1" ht="50.1" customHeight="1" x14ac:dyDescent="0.25">
      <c r="A11" s="982"/>
      <c r="B11" s="994"/>
      <c r="C11" s="970" t="s">
        <v>589</v>
      </c>
      <c r="D11" s="971" t="s">
        <v>275</v>
      </c>
      <c r="E11" s="974" t="s">
        <v>275</v>
      </c>
      <c r="F11" s="502" t="s">
        <v>19</v>
      </c>
      <c r="G11" s="639">
        <v>0.5</v>
      </c>
      <c r="H11" s="639">
        <v>0</v>
      </c>
      <c r="I11" s="639">
        <v>0</v>
      </c>
      <c r="J11" s="640">
        <v>0</v>
      </c>
      <c r="K11" s="639">
        <v>0.5</v>
      </c>
      <c r="L11" s="639"/>
      <c r="M11" s="639"/>
      <c r="N11" s="639"/>
      <c r="O11" s="639"/>
      <c r="P11" s="639"/>
      <c r="Q11" s="639"/>
      <c r="R11" s="639"/>
      <c r="S11" s="481">
        <f t="shared" si="0"/>
        <v>1</v>
      </c>
      <c r="T11" s="973"/>
      <c r="U11" s="969">
        <f>20%*0.25</f>
        <v>0.05</v>
      </c>
      <c r="V11" s="980" t="s">
        <v>631</v>
      </c>
      <c r="Z11" s="483"/>
    </row>
    <row r="12" spans="1:26" s="477" customFormat="1" ht="50.1" customHeight="1" thickBot="1" x14ac:dyDescent="0.3">
      <c r="A12" s="982"/>
      <c r="B12" s="994"/>
      <c r="C12" s="970"/>
      <c r="D12" s="971"/>
      <c r="E12" s="974"/>
      <c r="F12" s="503" t="s">
        <v>20</v>
      </c>
      <c r="G12" s="639">
        <f>+G11</f>
        <v>0.5</v>
      </c>
      <c r="H12" s="639">
        <v>0</v>
      </c>
      <c r="I12" s="639">
        <v>0</v>
      </c>
      <c r="J12" s="640">
        <v>0</v>
      </c>
      <c r="K12" s="639">
        <v>0.5</v>
      </c>
      <c r="L12" s="639"/>
      <c r="M12" s="639"/>
      <c r="N12" s="639"/>
      <c r="O12" s="639"/>
      <c r="P12" s="641"/>
      <c r="Q12" s="641"/>
      <c r="R12" s="641"/>
      <c r="S12" s="482">
        <f>SUM(G12:R12)</f>
        <v>1</v>
      </c>
      <c r="T12" s="973"/>
      <c r="U12" s="969"/>
      <c r="V12" s="980"/>
      <c r="Z12" s="484"/>
    </row>
    <row r="13" spans="1:26" s="477" customFormat="1" ht="50.1" customHeight="1" x14ac:dyDescent="0.25">
      <c r="A13" s="982"/>
      <c r="B13" s="994"/>
      <c r="C13" s="970" t="s">
        <v>430</v>
      </c>
      <c r="D13" s="971" t="s">
        <v>275</v>
      </c>
      <c r="E13" s="974"/>
      <c r="F13" s="502" t="s">
        <v>19</v>
      </c>
      <c r="G13" s="639">
        <v>0</v>
      </c>
      <c r="H13" s="639">
        <v>0</v>
      </c>
      <c r="I13" s="639">
        <v>0</v>
      </c>
      <c r="J13" s="640">
        <v>1</v>
      </c>
      <c r="K13" s="639">
        <v>0</v>
      </c>
      <c r="L13" s="639"/>
      <c r="M13" s="639"/>
      <c r="N13" s="639"/>
      <c r="O13" s="639"/>
      <c r="P13" s="642"/>
      <c r="Q13" s="642"/>
      <c r="R13" s="642"/>
      <c r="S13" s="481">
        <f t="shared" si="0"/>
        <v>1</v>
      </c>
      <c r="T13" s="973"/>
      <c r="U13" s="969">
        <f>5%*0.25</f>
        <v>1.2500000000000001E-2</v>
      </c>
      <c r="V13" s="980" t="s">
        <v>632</v>
      </c>
      <c r="Z13" s="484"/>
    </row>
    <row r="14" spans="1:26" s="477" customFormat="1" ht="95.25" customHeight="1" thickBot="1" x14ac:dyDescent="0.3">
      <c r="A14" s="982"/>
      <c r="B14" s="994"/>
      <c r="C14" s="970"/>
      <c r="D14" s="971"/>
      <c r="E14" s="974"/>
      <c r="F14" s="503" t="s">
        <v>20</v>
      </c>
      <c r="G14" s="639">
        <f>+G13</f>
        <v>0</v>
      </c>
      <c r="H14" s="639">
        <v>0</v>
      </c>
      <c r="I14" s="639">
        <v>0</v>
      </c>
      <c r="J14" s="640">
        <v>1</v>
      </c>
      <c r="K14" s="639">
        <v>0</v>
      </c>
      <c r="L14" s="639"/>
      <c r="M14" s="639"/>
      <c r="N14" s="643"/>
      <c r="O14" s="639"/>
      <c r="P14" s="641"/>
      <c r="Q14" s="641"/>
      <c r="R14" s="641"/>
      <c r="S14" s="482">
        <f t="shared" si="0"/>
        <v>1</v>
      </c>
      <c r="T14" s="973"/>
      <c r="U14" s="969"/>
      <c r="V14" s="980"/>
      <c r="Z14" s="484"/>
    </row>
    <row r="15" spans="1:26" s="477" customFormat="1" ht="70.900000000000006" customHeight="1" x14ac:dyDescent="0.25">
      <c r="A15" s="982"/>
      <c r="B15" s="994"/>
      <c r="C15" s="970" t="s">
        <v>276</v>
      </c>
      <c r="D15" s="971" t="s">
        <v>275</v>
      </c>
      <c r="E15" s="974" t="s">
        <v>275</v>
      </c>
      <c r="F15" s="502" t="s">
        <v>19</v>
      </c>
      <c r="G15" s="639">
        <v>0.33329999999999999</v>
      </c>
      <c r="H15" s="639">
        <v>0</v>
      </c>
      <c r="I15" s="639">
        <v>0.33329999999999999</v>
      </c>
      <c r="J15" s="640">
        <v>0</v>
      </c>
      <c r="K15" s="639">
        <v>0.33339999999999997</v>
      </c>
      <c r="L15" s="639"/>
      <c r="M15" s="639"/>
      <c r="N15" s="639"/>
      <c r="O15" s="639"/>
      <c r="P15" s="639"/>
      <c r="Q15" s="639"/>
      <c r="R15" s="639"/>
      <c r="S15" s="481">
        <f t="shared" si="0"/>
        <v>1</v>
      </c>
      <c r="T15" s="973"/>
      <c r="U15" s="969">
        <f>5%*0.25</f>
        <v>1.2500000000000001E-2</v>
      </c>
      <c r="V15" s="980" t="s">
        <v>633</v>
      </c>
      <c r="Z15" s="484"/>
    </row>
    <row r="16" spans="1:26" s="477" customFormat="1" ht="70.900000000000006" customHeight="1" thickBot="1" x14ac:dyDescent="0.3">
      <c r="A16" s="982"/>
      <c r="B16" s="994"/>
      <c r="C16" s="970"/>
      <c r="D16" s="971"/>
      <c r="E16" s="974"/>
      <c r="F16" s="503" t="s">
        <v>20</v>
      </c>
      <c r="G16" s="639">
        <f>+G15</f>
        <v>0.33329999999999999</v>
      </c>
      <c r="H16" s="639">
        <v>0</v>
      </c>
      <c r="I16" s="639">
        <v>0</v>
      </c>
      <c r="J16" s="640">
        <v>0.33329999999999999</v>
      </c>
      <c r="K16" s="639">
        <v>0</v>
      </c>
      <c r="L16" s="639"/>
      <c r="M16" s="639"/>
      <c r="N16" s="639"/>
      <c r="O16" s="639"/>
      <c r="P16" s="641"/>
      <c r="Q16" s="643"/>
      <c r="R16" s="641"/>
      <c r="S16" s="482">
        <f t="shared" si="0"/>
        <v>0.66659999999999997</v>
      </c>
      <c r="T16" s="973"/>
      <c r="U16" s="969"/>
      <c r="V16" s="980"/>
    </row>
    <row r="17" spans="1:22" s="477" customFormat="1" ht="53.25" customHeight="1" x14ac:dyDescent="0.25">
      <c r="A17" s="982"/>
      <c r="B17" s="994"/>
      <c r="C17" s="970" t="s">
        <v>277</v>
      </c>
      <c r="D17" s="971" t="s">
        <v>275</v>
      </c>
      <c r="E17" s="978" t="s">
        <v>275</v>
      </c>
      <c r="F17" s="502" t="s">
        <v>19</v>
      </c>
      <c r="G17" s="639">
        <v>0.2</v>
      </c>
      <c r="H17" s="639">
        <v>0.2</v>
      </c>
      <c r="I17" s="639">
        <v>0.2</v>
      </c>
      <c r="J17" s="640">
        <v>0.2</v>
      </c>
      <c r="K17" s="639">
        <v>0.2</v>
      </c>
      <c r="L17" s="639"/>
      <c r="M17" s="639"/>
      <c r="N17" s="639"/>
      <c r="O17" s="639"/>
      <c r="P17" s="639"/>
      <c r="Q17" s="639"/>
      <c r="R17" s="639"/>
      <c r="S17" s="481">
        <f t="shared" si="0"/>
        <v>1</v>
      </c>
      <c r="T17" s="973"/>
      <c r="U17" s="969">
        <f>10%*0.25</f>
        <v>2.5000000000000001E-2</v>
      </c>
      <c r="V17" s="980" t="s">
        <v>648</v>
      </c>
    </row>
    <row r="18" spans="1:22" s="477" customFormat="1" ht="51.75" customHeight="1" thickBot="1" x14ac:dyDescent="0.3">
      <c r="A18" s="982"/>
      <c r="B18" s="995"/>
      <c r="C18" s="984"/>
      <c r="D18" s="977"/>
      <c r="E18" s="979"/>
      <c r="F18" s="503" t="s">
        <v>20</v>
      </c>
      <c r="G18" s="639">
        <f>+G17</f>
        <v>0.2</v>
      </c>
      <c r="H18" s="639">
        <v>0.2</v>
      </c>
      <c r="I18" s="639">
        <v>0.2</v>
      </c>
      <c r="J18" s="640">
        <v>0.2</v>
      </c>
      <c r="K18" s="639">
        <v>0.2</v>
      </c>
      <c r="L18" s="639"/>
      <c r="M18" s="639"/>
      <c r="N18" s="639"/>
      <c r="O18" s="639"/>
      <c r="P18" s="639"/>
      <c r="Q18" s="639"/>
      <c r="R18" s="639"/>
      <c r="S18" s="482">
        <f t="shared" si="0"/>
        <v>1</v>
      </c>
      <c r="T18" s="973"/>
      <c r="U18" s="969"/>
      <c r="V18" s="980"/>
    </row>
    <row r="19" spans="1:22" s="477" customFormat="1" ht="50.1" customHeight="1" x14ac:dyDescent="0.25">
      <c r="A19" s="982"/>
      <c r="B19" s="986" t="s">
        <v>293</v>
      </c>
      <c r="C19" s="985" t="s">
        <v>432</v>
      </c>
      <c r="D19" s="975" t="s">
        <v>275</v>
      </c>
      <c r="E19" s="976" t="s">
        <v>275</v>
      </c>
      <c r="F19" s="502" t="s">
        <v>19</v>
      </c>
      <c r="G19" s="639">
        <v>0.2</v>
      </c>
      <c r="H19" s="639">
        <v>0.2</v>
      </c>
      <c r="I19" s="639">
        <v>0.2</v>
      </c>
      <c r="J19" s="640">
        <v>0.2</v>
      </c>
      <c r="K19" s="639">
        <v>0.2</v>
      </c>
      <c r="L19" s="639"/>
      <c r="M19" s="639"/>
      <c r="N19" s="639"/>
      <c r="O19" s="639"/>
      <c r="P19" s="639"/>
      <c r="Q19" s="639"/>
      <c r="R19" s="639"/>
      <c r="S19" s="481">
        <f>SUM(G19:R19)</f>
        <v>1</v>
      </c>
      <c r="T19" s="1054">
        <f>SUM(U19:U30)</f>
        <v>0.25</v>
      </c>
      <c r="U19" s="972">
        <f>16%*0.25</f>
        <v>0.04</v>
      </c>
      <c r="V19" s="991" t="s">
        <v>614</v>
      </c>
    </row>
    <row r="20" spans="1:22" s="477" customFormat="1" ht="53.25" customHeight="1" thickBot="1" x14ac:dyDescent="0.3">
      <c r="A20" s="982"/>
      <c r="B20" s="987"/>
      <c r="C20" s="970"/>
      <c r="D20" s="971"/>
      <c r="E20" s="974"/>
      <c r="F20" s="503" t="s">
        <v>20</v>
      </c>
      <c r="G20" s="639">
        <f>+G19</f>
        <v>0.2</v>
      </c>
      <c r="H20" s="639">
        <v>0.2</v>
      </c>
      <c r="I20" s="639">
        <v>0.2</v>
      </c>
      <c r="J20" s="640">
        <v>0.2</v>
      </c>
      <c r="K20" s="639">
        <v>0.2</v>
      </c>
      <c r="L20" s="639"/>
      <c r="M20" s="639"/>
      <c r="N20" s="643"/>
      <c r="O20" s="639"/>
      <c r="P20" s="639"/>
      <c r="Q20" s="639"/>
      <c r="R20" s="639"/>
      <c r="S20" s="485">
        <f t="shared" ref="S20:S46" si="1">SUM(G20:R20)</f>
        <v>1</v>
      </c>
      <c r="T20" s="1054"/>
      <c r="U20" s="972"/>
      <c r="V20" s="1057"/>
    </row>
    <row r="21" spans="1:22" s="477" customFormat="1" ht="50.1" customHeight="1" x14ac:dyDescent="0.25">
      <c r="A21" s="982"/>
      <c r="B21" s="987"/>
      <c r="C21" s="970" t="s">
        <v>433</v>
      </c>
      <c r="D21" s="971" t="s">
        <v>275</v>
      </c>
      <c r="E21" s="974" t="s">
        <v>275</v>
      </c>
      <c r="F21" s="502" t="s">
        <v>19</v>
      </c>
      <c r="G21" s="639">
        <v>0.2</v>
      </c>
      <c r="H21" s="639">
        <v>0.2</v>
      </c>
      <c r="I21" s="639">
        <v>0.2</v>
      </c>
      <c r="J21" s="640">
        <v>0.2</v>
      </c>
      <c r="K21" s="639">
        <v>0.2</v>
      </c>
      <c r="L21" s="639"/>
      <c r="M21" s="639"/>
      <c r="N21" s="639"/>
      <c r="O21" s="639"/>
      <c r="P21" s="639"/>
      <c r="Q21" s="639"/>
      <c r="R21" s="639"/>
      <c r="S21" s="481">
        <f t="shared" si="1"/>
        <v>1</v>
      </c>
      <c r="T21" s="1054"/>
      <c r="U21" s="972">
        <f>17%*0.25</f>
        <v>4.2500000000000003E-2</v>
      </c>
      <c r="V21" s="991" t="s">
        <v>615</v>
      </c>
    </row>
    <row r="22" spans="1:22" s="477" customFormat="1" ht="50.1" customHeight="1" thickBot="1" x14ac:dyDescent="0.3">
      <c r="A22" s="982"/>
      <c r="B22" s="987"/>
      <c r="C22" s="970"/>
      <c r="D22" s="971"/>
      <c r="E22" s="974"/>
      <c r="F22" s="503" t="s">
        <v>20</v>
      </c>
      <c r="G22" s="639">
        <f>+G21</f>
        <v>0.2</v>
      </c>
      <c r="H22" s="639">
        <v>0.2</v>
      </c>
      <c r="I22" s="639">
        <v>0.2</v>
      </c>
      <c r="J22" s="640">
        <v>0.2</v>
      </c>
      <c r="K22" s="639">
        <v>0.2</v>
      </c>
      <c r="L22" s="639"/>
      <c r="M22" s="639"/>
      <c r="N22" s="643"/>
      <c r="O22" s="639"/>
      <c r="P22" s="639"/>
      <c r="Q22" s="639"/>
      <c r="R22" s="639"/>
      <c r="S22" s="485">
        <f t="shared" si="1"/>
        <v>1</v>
      </c>
      <c r="T22" s="1054"/>
      <c r="U22" s="972"/>
      <c r="V22" s="1057"/>
    </row>
    <row r="23" spans="1:22" s="477" customFormat="1" ht="54.75" customHeight="1" x14ac:dyDescent="0.25">
      <c r="A23" s="982"/>
      <c r="B23" s="987"/>
      <c r="C23" s="970" t="s">
        <v>294</v>
      </c>
      <c r="D23" s="971" t="s">
        <v>275</v>
      </c>
      <c r="E23" s="974" t="s">
        <v>275</v>
      </c>
      <c r="F23" s="502" t="s">
        <v>19</v>
      </c>
      <c r="G23" s="639">
        <v>0.2</v>
      </c>
      <c r="H23" s="639">
        <v>0.2</v>
      </c>
      <c r="I23" s="639">
        <v>0.2</v>
      </c>
      <c r="J23" s="640">
        <v>0.2</v>
      </c>
      <c r="K23" s="639">
        <v>0.2</v>
      </c>
      <c r="L23" s="639"/>
      <c r="M23" s="639"/>
      <c r="N23" s="639"/>
      <c r="O23" s="639"/>
      <c r="P23" s="639"/>
      <c r="Q23" s="639"/>
      <c r="R23" s="639"/>
      <c r="S23" s="481">
        <f t="shared" si="1"/>
        <v>1</v>
      </c>
      <c r="T23" s="1054"/>
      <c r="U23" s="972">
        <f>17%*0.25</f>
        <v>4.2500000000000003E-2</v>
      </c>
      <c r="V23" s="991" t="s">
        <v>616</v>
      </c>
    </row>
    <row r="24" spans="1:22" s="477" customFormat="1" ht="54.75" customHeight="1" thickBot="1" x14ac:dyDescent="0.3">
      <c r="A24" s="982"/>
      <c r="B24" s="987"/>
      <c r="C24" s="970"/>
      <c r="D24" s="971"/>
      <c r="E24" s="974"/>
      <c r="F24" s="503" t="s">
        <v>20</v>
      </c>
      <c r="G24" s="639">
        <f>+G23</f>
        <v>0.2</v>
      </c>
      <c r="H24" s="639">
        <v>0.2</v>
      </c>
      <c r="I24" s="639">
        <v>0.2</v>
      </c>
      <c r="J24" s="640">
        <v>0.2</v>
      </c>
      <c r="K24" s="639">
        <v>0.2</v>
      </c>
      <c r="L24" s="639"/>
      <c r="M24" s="639"/>
      <c r="N24" s="643"/>
      <c r="O24" s="639"/>
      <c r="P24" s="639"/>
      <c r="Q24" s="639"/>
      <c r="R24" s="639"/>
      <c r="S24" s="485">
        <f t="shared" si="1"/>
        <v>1</v>
      </c>
      <c r="T24" s="1054"/>
      <c r="U24" s="972"/>
      <c r="V24" s="1057"/>
    </row>
    <row r="25" spans="1:22" s="477" customFormat="1" ht="50.1" customHeight="1" x14ac:dyDescent="0.25">
      <c r="A25" s="982"/>
      <c r="B25" s="987"/>
      <c r="C25" s="970" t="s">
        <v>295</v>
      </c>
      <c r="D25" s="971" t="s">
        <v>275</v>
      </c>
      <c r="E25" s="974" t="s">
        <v>275</v>
      </c>
      <c r="F25" s="502" t="s">
        <v>19</v>
      </c>
      <c r="G25" s="639">
        <v>0.2</v>
      </c>
      <c r="H25" s="639">
        <v>0.2</v>
      </c>
      <c r="I25" s="639">
        <v>0.2</v>
      </c>
      <c r="J25" s="640">
        <v>0.2</v>
      </c>
      <c r="K25" s="639">
        <v>0.2</v>
      </c>
      <c r="L25" s="639"/>
      <c r="M25" s="639"/>
      <c r="N25" s="639"/>
      <c r="O25" s="639"/>
      <c r="P25" s="639"/>
      <c r="Q25" s="639"/>
      <c r="R25" s="639"/>
      <c r="S25" s="481">
        <f t="shared" si="1"/>
        <v>1</v>
      </c>
      <c r="T25" s="1054"/>
      <c r="U25" s="972">
        <f>16%*0.25</f>
        <v>0.04</v>
      </c>
      <c r="V25" s="991" t="s">
        <v>617</v>
      </c>
    </row>
    <row r="26" spans="1:22" s="477" customFormat="1" ht="50.1" customHeight="1" thickBot="1" x14ac:dyDescent="0.3">
      <c r="A26" s="982"/>
      <c r="B26" s="987"/>
      <c r="C26" s="970"/>
      <c r="D26" s="971"/>
      <c r="E26" s="974"/>
      <c r="F26" s="503" t="s">
        <v>20</v>
      </c>
      <c r="G26" s="639">
        <f>+G25</f>
        <v>0.2</v>
      </c>
      <c r="H26" s="639">
        <v>0.2</v>
      </c>
      <c r="I26" s="639">
        <v>0.2</v>
      </c>
      <c r="J26" s="640">
        <v>0.2</v>
      </c>
      <c r="K26" s="639">
        <v>0.2</v>
      </c>
      <c r="L26" s="639"/>
      <c r="M26" s="639"/>
      <c r="N26" s="643"/>
      <c r="O26" s="639"/>
      <c r="P26" s="639"/>
      <c r="Q26" s="639"/>
      <c r="R26" s="639"/>
      <c r="S26" s="485">
        <f t="shared" si="1"/>
        <v>1</v>
      </c>
      <c r="T26" s="1054"/>
      <c r="U26" s="972"/>
      <c r="V26" s="1057"/>
    </row>
    <row r="27" spans="1:22" s="477" customFormat="1" ht="50.1" customHeight="1" x14ac:dyDescent="0.25">
      <c r="A27" s="982"/>
      <c r="B27" s="987"/>
      <c r="C27" s="970" t="s">
        <v>296</v>
      </c>
      <c r="D27" s="971" t="s">
        <v>275</v>
      </c>
      <c r="E27" s="974" t="s">
        <v>275</v>
      </c>
      <c r="F27" s="502" t="s">
        <v>19</v>
      </c>
      <c r="G27" s="639">
        <v>0.2</v>
      </c>
      <c r="H27" s="639">
        <v>0.2</v>
      </c>
      <c r="I27" s="639">
        <v>0.2</v>
      </c>
      <c r="J27" s="640">
        <v>0.2</v>
      </c>
      <c r="K27" s="639">
        <v>0.2</v>
      </c>
      <c r="L27" s="639"/>
      <c r="M27" s="639"/>
      <c r="N27" s="639"/>
      <c r="O27" s="639"/>
      <c r="P27" s="639"/>
      <c r="Q27" s="639"/>
      <c r="R27" s="639"/>
      <c r="S27" s="481">
        <f t="shared" si="1"/>
        <v>1</v>
      </c>
      <c r="T27" s="1054"/>
      <c r="U27" s="972">
        <f>17%*0.25</f>
        <v>4.2500000000000003E-2</v>
      </c>
      <c r="V27" s="991" t="s">
        <v>618</v>
      </c>
    </row>
    <row r="28" spans="1:22" s="477" customFormat="1" ht="50.1" customHeight="1" thickBot="1" x14ac:dyDescent="0.3">
      <c r="A28" s="982"/>
      <c r="B28" s="987"/>
      <c r="C28" s="970"/>
      <c r="D28" s="971"/>
      <c r="E28" s="974"/>
      <c r="F28" s="503" t="s">
        <v>20</v>
      </c>
      <c r="G28" s="639">
        <f>+G27</f>
        <v>0.2</v>
      </c>
      <c r="H28" s="639">
        <v>0.2</v>
      </c>
      <c r="I28" s="639">
        <v>0.2</v>
      </c>
      <c r="J28" s="640">
        <v>0.2</v>
      </c>
      <c r="K28" s="639">
        <v>0.2</v>
      </c>
      <c r="L28" s="639"/>
      <c r="M28" s="639"/>
      <c r="N28" s="643"/>
      <c r="O28" s="639"/>
      <c r="P28" s="639"/>
      <c r="Q28" s="639"/>
      <c r="R28" s="639"/>
      <c r="S28" s="485">
        <f t="shared" si="1"/>
        <v>1</v>
      </c>
      <c r="T28" s="1054"/>
      <c r="U28" s="972"/>
      <c r="V28" s="1057"/>
    </row>
    <row r="29" spans="1:22" s="477" customFormat="1" ht="50.1" customHeight="1" x14ac:dyDescent="0.25">
      <c r="A29" s="982"/>
      <c r="B29" s="987"/>
      <c r="C29" s="970" t="s">
        <v>297</v>
      </c>
      <c r="D29" s="971" t="s">
        <v>275</v>
      </c>
      <c r="E29" s="974" t="s">
        <v>275</v>
      </c>
      <c r="F29" s="502" t="s">
        <v>19</v>
      </c>
      <c r="G29" s="639">
        <v>0.2</v>
      </c>
      <c r="H29" s="639">
        <v>0.2</v>
      </c>
      <c r="I29" s="639">
        <v>0.2</v>
      </c>
      <c r="J29" s="640">
        <v>0.2</v>
      </c>
      <c r="K29" s="639">
        <v>0.2</v>
      </c>
      <c r="L29" s="639"/>
      <c r="M29" s="639"/>
      <c r="N29" s="639"/>
      <c r="O29" s="639"/>
      <c r="P29" s="639"/>
      <c r="Q29" s="639"/>
      <c r="R29" s="639"/>
      <c r="S29" s="481">
        <f t="shared" si="1"/>
        <v>1</v>
      </c>
      <c r="T29" s="1054"/>
      <c r="U29" s="972">
        <f>17%*0.25</f>
        <v>4.2500000000000003E-2</v>
      </c>
      <c r="V29" s="991" t="s">
        <v>619</v>
      </c>
    </row>
    <row r="30" spans="1:22" s="477" customFormat="1" ht="50.1" customHeight="1" thickBot="1" x14ac:dyDescent="0.3">
      <c r="A30" s="982"/>
      <c r="B30" s="1037"/>
      <c r="C30" s="1044"/>
      <c r="D30" s="989"/>
      <c r="E30" s="978"/>
      <c r="F30" s="505" t="s">
        <v>20</v>
      </c>
      <c r="G30" s="644">
        <f>+G29</f>
        <v>0.2</v>
      </c>
      <c r="H30" s="644">
        <v>0.2</v>
      </c>
      <c r="I30" s="644">
        <v>0.2</v>
      </c>
      <c r="J30" s="659">
        <v>0.2</v>
      </c>
      <c r="K30" s="644">
        <v>0.2</v>
      </c>
      <c r="L30" s="644"/>
      <c r="M30" s="644"/>
      <c r="N30" s="645"/>
      <c r="O30" s="644"/>
      <c r="P30" s="644"/>
      <c r="Q30" s="644"/>
      <c r="R30" s="644"/>
      <c r="S30" s="486">
        <f t="shared" si="1"/>
        <v>1</v>
      </c>
      <c r="T30" s="1058"/>
      <c r="U30" s="990"/>
      <c r="V30" s="1057"/>
    </row>
    <row r="31" spans="1:22" s="477" customFormat="1" ht="50.1" customHeight="1" x14ac:dyDescent="0.25">
      <c r="A31" s="982"/>
      <c r="B31" s="986" t="s">
        <v>318</v>
      </c>
      <c r="C31" s="985" t="s">
        <v>319</v>
      </c>
      <c r="D31" s="975" t="s">
        <v>275</v>
      </c>
      <c r="E31" s="975" t="s">
        <v>275</v>
      </c>
      <c r="F31" s="506" t="s">
        <v>19</v>
      </c>
      <c r="G31" s="646">
        <v>0</v>
      </c>
      <c r="H31" s="646">
        <v>0</v>
      </c>
      <c r="I31" s="646">
        <v>0</v>
      </c>
      <c r="J31" s="656">
        <v>1</v>
      </c>
      <c r="K31" s="646">
        <v>0</v>
      </c>
      <c r="L31" s="646"/>
      <c r="M31" s="646"/>
      <c r="N31" s="646"/>
      <c r="O31" s="646"/>
      <c r="P31" s="646"/>
      <c r="Q31" s="646"/>
      <c r="R31" s="646"/>
      <c r="S31" s="481">
        <v>0.99999999999999978</v>
      </c>
      <c r="T31" s="1053">
        <v>0.25</v>
      </c>
      <c r="U31" s="1051">
        <v>1.9E-3</v>
      </c>
      <c r="V31" s="991" t="s">
        <v>634</v>
      </c>
    </row>
    <row r="32" spans="1:22" s="477" customFormat="1" ht="50.1" customHeight="1" thickBot="1" x14ac:dyDescent="0.3">
      <c r="A32" s="982"/>
      <c r="B32" s="987"/>
      <c r="C32" s="970"/>
      <c r="D32" s="971"/>
      <c r="E32" s="971"/>
      <c r="F32" s="507" t="s">
        <v>20</v>
      </c>
      <c r="G32" s="639">
        <f>+G31</f>
        <v>0</v>
      </c>
      <c r="H32" s="639">
        <v>0</v>
      </c>
      <c r="I32" s="639">
        <v>0</v>
      </c>
      <c r="J32" s="640">
        <v>1</v>
      </c>
      <c r="K32" s="639">
        <v>0</v>
      </c>
      <c r="L32" s="639"/>
      <c r="M32" s="639"/>
      <c r="N32" s="639"/>
      <c r="O32" s="639"/>
      <c r="P32" s="639"/>
      <c r="Q32" s="639"/>
      <c r="R32" s="639"/>
      <c r="S32" s="485">
        <f t="shared" si="1"/>
        <v>1</v>
      </c>
      <c r="T32" s="1054"/>
      <c r="U32" s="972"/>
      <c r="V32" s="992"/>
    </row>
    <row r="33" spans="1:22" s="477" customFormat="1" ht="66" customHeight="1" x14ac:dyDescent="0.25">
      <c r="A33" s="982"/>
      <c r="B33" s="987"/>
      <c r="C33" s="970" t="s">
        <v>434</v>
      </c>
      <c r="D33" s="971" t="s">
        <v>275</v>
      </c>
      <c r="E33" s="971"/>
      <c r="F33" s="508" t="s">
        <v>19</v>
      </c>
      <c r="G33" s="639">
        <v>0</v>
      </c>
      <c r="H33" s="639">
        <v>0</v>
      </c>
      <c r="I33" s="639">
        <v>0.33329999999999999</v>
      </c>
      <c r="J33" s="640">
        <v>0</v>
      </c>
      <c r="K33" s="639">
        <v>0.66669999999999996</v>
      </c>
      <c r="L33" s="639"/>
      <c r="M33" s="639"/>
      <c r="N33" s="639"/>
      <c r="O33" s="639"/>
      <c r="P33" s="639"/>
      <c r="Q33" s="639"/>
      <c r="R33" s="639"/>
      <c r="S33" s="481">
        <f>SUM(G33:R33)</f>
        <v>1</v>
      </c>
      <c r="T33" s="1054"/>
      <c r="U33" s="972">
        <v>5.7000000000000002E-2</v>
      </c>
      <c r="V33" s="991" t="s">
        <v>635</v>
      </c>
    </row>
    <row r="34" spans="1:22" s="477" customFormat="1" ht="50.1" customHeight="1" thickBot="1" x14ac:dyDescent="0.3">
      <c r="A34" s="982"/>
      <c r="B34" s="987"/>
      <c r="C34" s="970"/>
      <c r="D34" s="971"/>
      <c r="E34" s="971"/>
      <c r="F34" s="507" t="s">
        <v>20</v>
      </c>
      <c r="G34" s="647">
        <v>0</v>
      </c>
      <c r="H34" s="647">
        <v>0</v>
      </c>
      <c r="I34" s="639">
        <v>0.33329999999999999</v>
      </c>
      <c r="J34" s="648">
        <v>0</v>
      </c>
      <c r="K34" s="643">
        <v>0.66669999999999996</v>
      </c>
      <c r="L34" s="643"/>
      <c r="M34" s="643"/>
      <c r="N34" s="643"/>
      <c r="O34" s="639"/>
      <c r="P34" s="639"/>
      <c r="Q34" s="639"/>
      <c r="R34" s="643"/>
      <c r="S34" s="485">
        <f t="shared" ref="S34:S42" si="2">SUM(G34:R34)</f>
        <v>1</v>
      </c>
      <c r="T34" s="1054"/>
      <c r="U34" s="972"/>
      <c r="V34" s="992"/>
    </row>
    <row r="35" spans="1:22" s="477" customFormat="1" ht="50.1" customHeight="1" x14ac:dyDescent="0.25">
      <c r="A35" s="982"/>
      <c r="B35" s="987"/>
      <c r="C35" s="970" t="s">
        <v>389</v>
      </c>
      <c r="D35" s="971" t="s">
        <v>275</v>
      </c>
      <c r="E35" s="971"/>
      <c r="F35" s="508" t="s">
        <v>19</v>
      </c>
      <c r="G35" s="639">
        <v>0.2</v>
      </c>
      <c r="H35" s="639">
        <v>0.2</v>
      </c>
      <c r="I35" s="639">
        <v>0.2</v>
      </c>
      <c r="J35" s="640">
        <v>0.2</v>
      </c>
      <c r="K35" s="639">
        <v>0.2</v>
      </c>
      <c r="L35" s="639"/>
      <c r="M35" s="639"/>
      <c r="N35" s="639"/>
      <c r="O35" s="639"/>
      <c r="P35" s="639"/>
      <c r="Q35" s="639"/>
      <c r="R35" s="639"/>
      <c r="S35" s="481">
        <f>SUM(G35:R35)</f>
        <v>1</v>
      </c>
      <c r="T35" s="1054"/>
      <c r="U35" s="972">
        <v>1.9199999999999998E-2</v>
      </c>
      <c r="V35" s="991" t="s">
        <v>636</v>
      </c>
    </row>
    <row r="36" spans="1:22" s="477" customFormat="1" ht="50.1" customHeight="1" thickBot="1" x14ac:dyDescent="0.3">
      <c r="A36" s="982"/>
      <c r="B36" s="987"/>
      <c r="C36" s="970"/>
      <c r="D36" s="971"/>
      <c r="E36" s="971"/>
      <c r="F36" s="507" t="s">
        <v>20</v>
      </c>
      <c r="G36" s="639">
        <f>+G35</f>
        <v>0.2</v>
      </c>
      <c r="H36" s="639">
        <v>0.2</v>
      </c>
      <c r="I36" s="639">
        <v>0.2</v>
      </c>
      <c r="J36" s="640">
        <v>0.2</v>
      </c>
      <c r="K36" s="639">
        <v>0.2</v>
      </c>
      <c r="L36" s="639"/>
      <c r="M36" s="643"/>
      <c r="N36" s="643"/>
      <c r="O36" s="639"/>
      <c r="P36" s="639"/>
      <c r="Q36" s="639"/>
      <c r="R36" s="639"/>
      <c r="S36" s="482">
        <f t="shared" si="2"/>
        <v>1</v>
      </c>
      <c r="T36" s="1054"/>
      <c r="U36" s="972"/>
      <c r="V36" s="992"/>
    </row>
    <row r="37" spans="1:22" ht="50.1" customHeight="1" x14ac:dyDescent="0.25">
      <c r="A37" s="982"/>
      <c r="B37" s="987"/>
      <c r="C37" s="970" t="s">
        <v>572</v>
      </c>
      <c r="D37" s="971" t="s">
        <v>275</v>
      </c>
      <c r="E37" s="971"/>
      <c r="F37" s="508" t="s">
        <v>19</v>
      </c>
      <c r="G37" s="639">
        <v>0.5</v>
      </c>
      <c r="H37" s="639">
        <v>0.33329999999999999</v>
      </c>
      <c r="I37" s="639">
        <v>0.16669999999999999</v>
      </c>
      <c r="J37" s="640">
        <v>0</v>
      </c>
      <c r="K37" s="639">
        <v>0</v>
      </c>
      <c r="L37" s="639"/>
      <c r="M37" s="639"/>
      <c r="N37" s="639"/>
      <c r="O37" s="639"/>
      <c r="P37" s="639"/>
      <c r="Q37" s="639"/>
      <c r="R37" s="639"/>
      <c r="S37" s="481">
        <f>SUM(G37:R37)</f>
        <v>0.99999999999999989</v>
      </c>
      <c r="T37" s="1054"/>
      <c r="U37" s="972">
        <v>5.7000000000000002E-2</v>
      </c>
      <c r="V37" s="991" t="s">
        <v>637</v>
      </c>
    </row>
    <row r="38" spans="1:22" ht="50.1" customHeight="1" thickBot="1" x14ac:dyDescent="0.3">
      <c r="A38" s="982"/>
      <c r="B38" s="987"/>
      <c r="C38" s="970"/>
      <c r="D38" s="971"/>
      <c r="E38" s="971"/>
      <c r="F38" s="507" t="s">
        <v>20</v>
      </c>
      <c r="G38" s="647">
        <v>0.5</v>
      </c>
      <c r="H38" s="649">
        <v>0.33329999999999999</v>
      </c>
      <c r="I38" s="639">
        <v>0.16669999999999999</v>
      </c>
      <c r="J38" s="650">
        <v>0</v>
      </c>
      <c r="K38" s="643">
        <v>0</v>
      </c>
      <c r="L38" s="639"/>
      <c r="M38" s="643"/>
      <c r="N38" s="641"/>
      <c r="O38" s="639"/>
      <c r="P38" s="639"/>
      <c r="Q38" s="639"/>
      <c r="R38" s="639"/>
      <c r="S38" s="485">
        <f t="shared" si="2"/>
        <v>0.99999999999999989</v>
      </c>
      <c r="T38" s="1054"/>
      <c r="U38" s="972"/>
      <c r="V38" s="992"/>
    </row>
    <row r="39" spans="1:22" ht="50.1" customHeight="1" x14ac:dyDescent="0.25">
      <c r="A39" s="982"/>
      <c r="B39" s="987"/>
      <c r="C39" s="970" t="s">
        <v>573</v>
      </c>
      <c r="D39" s="971" t="s">
        <v>275</v>
      </c>
      <c r="E39" s="971"/>
      <c r="F39" s="508" t="s">
        <v>19</v>
      </c>
      <c r="G39" s="639">
        <v>0</v>
      </c>
      <c r="H39" s="639">
        <v>0</v>
      </c>
      <c r="I39" s="639">
        <v>0</v>
      </c>
      <c r="J39" s="640">
        <v>0</v>
      </c>
      <c r="K39" s="639">
        <v>1</v>
      </c>
      <c r="L39" s="639"/>
      <c r="M39" s="639"/>
      <c r="N39" s="639"/>
      <c r="O39" s="639"/>
      <c r="P39" s="639"/>
      <c r="Q39" s="639"/>
      <c r="R39" s="639"/>
      <c r="S39" s="481">
        <f>SUM(G39:R39)</f>
        <v>1</v>
      </c>
      <c r="T39" s="1054"/>
      <c r="U39" s="972">
        <v>3.8300000000000001E-2</v>
      </c>
      <c r="V39" s="991" t="s">
        <v>638</v>
      </c>
    </row>
    <row r="40" spans="1:22" ht="53.25" customHeight="1" thickBot="1" x14ac:dyDescent="0.3">
      <c r="A40" s="982"/>
      <c r="B40" s="987"/>
      <c r="C40" s="970"/>
      <c r="D40" s="971"/>
      <c r="E40" s="971"/>
      <c r="F40" s="507" t="s">
        <v>20</v>
      </c>
      <c r="G40" s="649">
        <v>0</v>
      </c>
      <c r="H40" s="649">
        <v>0</v>
      </c>
      <c r="I40" s="649">
        <v>0</v>
      </c>
      <c r="J40" s="650">
        <v>0</v>
      </c>
      <c r="K40" s="643">
        <v>1</v>
      </c>
      <c r="L40" s="639"/>
      <c r="M40" s="639"/>
      <c r="N40" s="641"/>
      <c r="O40" s="639"/>
      <c r="P40" s="639"/>
      <c r="Q40" s="639"/>
      <c r="R40" s="639"/>
      <c r="S40" s="482">
        <f t="shared" si="2"/>
        <v>1</v>
      </c>
      <c r="T40" s="1054"/>
      <c r="U40" s="972"/>
      <c r="V40" s="992"/>
    </row>
    <row r="41" spans="1:22" ht="50.1" customHeight="1" x14ac:dyDescent="0.25">
      <c r="A41" s="982"/>
      <c r="B41" s="987"/>
      <c r="C41" s="970" t="s">
        <v>574</v>
      </c>
      <c r="D41" s="971" t="s">
        <v>275</v>
      </c>
      <c r="E41" s="971" t="s">
        <v>275</v>
      </c>
      <c r="F41" s="508" t="s">
        <v>19</v>
      </c>
      <c r="G41" s="639">
        <v>0.15379999999999999</v>
      </c>
      <c r="H41" s="639">
        <v>0.25640000000000002</v>
      </c>
      <c r="I41" s="639">
        <v>0.23080000000000001</v>
      </c>
      <c r="J41" s="640">
        <v>0.2051</v>
      </c>
      <c r="K41" s="639">
        <v>0.15390000000000001</v>
      </c>
      <c r="L41" s="639"/>
      <c r="M41" s="639"/>
      <c r="N41" s="639"/>
      <c r="O41" s="639"/>
      <c r="P41" s="639"/>
      <c r="Q41" s="639"/>
      <c r="R41" s="639"/>
      <c r="S41" s="481">
        <f>SUM(G41:R41)</f>
        <v>1</v>
      </c>
      <c r="T41" s="1054"/>
      <c r="U41" s="972">
        <v>7.6600000000000001E-2</v>
      </c>
      <c r="V41" s="1059" t="s">
        <v>639</v>
      </c>
    </row>
    <row r="42" spans="1:22" ht="60.75" customHeight="1" thickBot="1" x14ac:dyDescent="0.3">
      <c r="A42" s="982"/>
      <c r="B42" s="988"/>
      <c r="C42" s="984"/>
      <c r="D42" s="977"/>
      <c r="E42" s="977"/>
      <c r="F42" s="509" t="s">
        <v>20</v>
      </c>
      <c r="G42" s="652">
        <v>0.15379999999999999</v>
      </c>
      <c r="H42" s="660">
        <v>0.25640000000000002</v>
      </c>
      <c r="I42" s="651">
        <v>0.23080000000000001</v>
      </c>
      <c r="J42" s="661">
        <v>0.2051</v>
      </c>
      <c r="K42" s="652">
        <v>0.15390000000000001</v>
      </c>
      <c r="L42" s="651"/>
      <c r="M42" s="651"/>
      <c r="N42" s="652"/>
      <c r="O42" s="651"/>
      <c r="P42" s="651"/>
      <c r="Q42" s="651"/>
      <c r="R42" s="652"/>
      <c r="S42" s="487">
        <f t="shared" si="2"/>
        <v>1</v>
      </c>
      <c r="T42" s="1055"/>
      <c r="U42" s="1056"/>
      <c r="V42" s="992"/>
    </row>
    <row r="43" spans="1:22" ht="67.5" customHeight="1" x14ac:dyDescent="0.25">
      <c r="A43" s="982"/>
      <c r="B43" s="986" t="s">
        <v>326</v>
      </c>
      <c r="C43" s="985" t="s">
        <v>575</v>
      </c>
      <c r="D43" s="975" t="s">
        <v>275</v>
      </c>
      <c r="E43" s="975" t="s">
        <v>275</v>
      </c>
      <c r="F43" s="506" t="s">
        <v>19</v>
      </c>
      <c r="G43" s="646">
        <v>0.2</v>
      </c>
      <c r="H43" s="646">
        <v>0.2</v>
      </c>
      <c r="I43" s="646">
        <v>0.2</v>
      </c>
      <c r="J43" s="656">
        <v>0.2</v>
      </c>
      <c r="K43" s="646">
        <v>0.2</v>
      </c>
      <c r="L43" s="646"/>
      <c r="M43" s="646"/>
      <c r="N43" s="646"/>
      <c r="O43" s="646"/>
      <c r="P43" s="646"/>
      <c r="Q43" s="646"/>
      <c r="R43" s="646"/>
      <c r="S43" s="481">
        <f t="shared" ref="S43:S47" si="3">SUM(G43:R43)</f>
        <v>1</v>
      </c>
      <c r="T43" s="1053">
        <f>SUM(U43:U48)</f>
        <v>0.25</v>
      </c>
      <c r="U43" s="1051">
        <v>5.7700000000000001E-2</v>
      </c>
      <c r="V43" s="1052" t="s">
        <v>641</v>
      </c>
    </row>
    <row r="44" spans="1:22" ht="56.45" customHeight="1" thickBot="1" x14ac:dyDescent="0.3">
      <c r="A44" s="982"/>
      <c r="B44" s="987"/>
      <c r="C44" s="970"/>
      <c r="D44" s="971"/>
      <c r="E44" s="971"/>
      <c r="F44" s="507" t="s">
        <v>20</v>
      </c>
      <c r="G44" s="639">
        <f>+G43</f>
        <v>0.2</v>
      </c>
      <c r="H44" s="639">
        <v>0.2</v>
      </c>
      <c r="I44" s="639">
        <v>0.2</v>
      </c>
      <c r="J44" s="640">
        <v>0.2</v>
      </c>
      <c r="K44" s="639">
        <v>0.2</v>
      </c>
      <c r="L44" s="639"/>
      <c r="M44" s="639"/>
      <c r="N44" s="639"/>
      <c r="O44" s="639"/>
      <c r="P44" s="639"/>
      <c r="Q44" s="639"/>
      <c r="R44" s="639"/>
      <c r="S44" s="485">
        <f t="shared" si="1"/>
        <v>1</v>
      </c>
      <c r="T44" s="1054"/>
      <c r="U44" s="972"/>
      <c r="V44" s="1049"/>
    </row>
    <row r="45" spans="1:22" ht="96.75" customHeight="1" x14ac:dyDescent="0.25">
      <c r="A45" s="982"/>
      <c r="B45" s="987"/>
      <c r="C45" s="970" t="s">
        <v>576</v>
      </c>
      <c r="D45" s="971" t="s">
        <v>275</v>
      </c>
      <c r="E45" s="971" t="s">
        <v>427</v>
      </c>
      <c r="F45" s="508" t="s">
        <v>19</v>
      </c>
      <c r="G45" s="653">
        <v>8.5699999999999998E-2</v>
      </c>
      <c r="H45" s="653">
        <v>0.1714</v>
      </c>
      <c r="I45" s="653">
        <v>0.28570000000000001</v>
      </c>
      <c r="J45" s="654">
        <v>0.38569999999999999</v>
      </c>
      <c r="K45" s="653">
        <v>7.1499999999999994E-2</v>
      </c>
      <c r="L45" s="639"/>
      <c r="M45" s="639"/>
      <c r="N45" s="639"/>
      <c r="O45" s="639"/>
      <c r="P45" s="639"/>
      <c r="Q45" s="639"/>
      <c r="R45" s="639"/>
      <c r="S45" s="481">
        <f t="shared" si="3"/>
        <v>0.99999999999999989</v>
      </c>
      <c r="T45" s="1054"/>
      <c r="U45" s="972">
        <v>0.1346</v>
      </c>
      <c r="V45" s="1049" t="s">
        <v>642</v>
      </c>
    </row>
    <row r="46" spans="1:22" ht="96.75" customHeight="1" thickBot="1" x14ac:dyDescent="0.3">
      <c r="A46" s="982"/>
      <c r="B46" s="987"/>
      <c r="C46" s="970"/>
      <c r="D46" s="971"/>
      <c r="E46" s="971"/>
      <c r="F46" s="507" t="s">
        <v>20</v>
      </c>
      <c r="G46" s="649">
        <v>8.5699999999999998E-2</v>
      </c>
      <c r="H46" s="649">
        <v>0.1714</v>
      </c>
      <c r="I46" s="649">
        <v>0.28570000000000001</v>
      </c>
      <c r="J46" s="655">
        <v>0.41420000000000001</v>
      </c>
      <c r="K46" s="639">
        <v>4.2999999999999997E-2</v>
      </c>
      <c r="L46" s="639"/>
      <c r="M46" s="639"/>
      <c r="N46" s="639"/>
      <c r="O46" s="639"/>
      <c r="P46" s="639"/>
      <c r="Q46" s="639"/>
      <c r="R46" s="641"/>
      <c r="S46" s="482">
        <f t="shared" si="1"/>
        <v>1</v>
      </c>
      <c r="T46" s="1054"/>
      <c r="U46" s="972"/>
      <c r="V46" s="1049"/>
    </row>
    <row r="47" spans="1:22" ht="72" customHeight="1" x14ac:dyDescent="0.25">
      <c r="A47" s="982"/>
      <c r="B47" s="987"/>
      <c r="C47" s="970" t="s">
        <v>577</v>
      </c>
      <c r="D47" s="971" t="s">
        <v>275</v>
      </c>
      <c r="E47" s="971" t="s">
        <v>275</v>
      </c>
      <c r="F47" s="508" t="s">
        <v>19</v>
      </c>
      <c r="G47" s="639">
        <v>0.2</v>
      </c>
      <c r="H47" s="639">
        <v>0.2</v>
      </c>
      <c r="I47" s="639">
        <v>0.2</v>
      </c>
      <c r="J47" s="640">
        <v>0.2</v>
      </c>
      <c r="K47" s="639">
        <v>0.2</v>
      </c>
      <c r="L47" s="639"/>
      <c r="M47" s="639"/>
      <c r="N47" s="639"/>
      <c r="O47" s="639"/>
      <c r="P47" s="639"/>
      <c r="Q47" s="639"/>
      <c r="R47" s="639"/>
      <c r="S47" s="481">
        <f t="shared" si="3"/>
        <v>1</v>
      </c>
      <c r="T47" s="1054"/>
      <c r="U47" s="972">
        <v>5.7700000000000001E-2</v>
      </c>
      <c r="V47" s="1049" t="s">
        <v>643</v>
      </c>
    </row>
    <row r="48" spans="1:22" ht="78" customHeight="1" thickBot="1" x14ac:dyDescent="0.3">
      <c r="A48" s="983"/>
      <c r="B48" s="988"/>
      <c r="C48" s="984"/>
      <c r="D48" s="977"/>
      <c r="E48" s="977"/>
      <c r="F48" s="509" t="s">
        <v>20</v>
      </c>
      <c r="G48" s="651">
        <f>+G47</f>
        <v>0.2</v>
      </c>
      <c r="H48" s="651">
        <v>0.2</v>
      </c>
      <c r="I48" s="651">
        <v>0.02</v>
      </c>
      <c r="J48" s="657">
        <v>0.2</v>
      </c>
      <c r="K48" s="651">
        <v>0.2</v>
      </c>
      <c r="L48" s="651"/>
      <c r="M48" s="651"/>
      <c r="N48" s="651"/>
      <c r="O48" s="651"/>
      <c r="P48" s="651"/>
      <c r="Q48" s="651"/>
      <c r="R48" s="651"/>
      <c r="S48" s="658">
        <f>SUM(G48:R48)</f>
        <v>0.82000000000000006</v>
      </c>
      <c r="T48" s="1055"/>
      <c r="U48" s="1056"/>
      <c r="V48" s="1050"/>
    </row>
    <row r="49" spans="1:31" s="491" customFormat="1" ht="30" customHeight="1" thickBot="1" x14ac:dyDescent="0.3">
      <c r="A49" s="1047" t="s">
        <v>247</v>
      </c>
      <c r="B49" s="1048"/>
      <c r="C49" s="1048"/>
      <c r="D49" s="1048"/>
      <c r="E49" s="1048"/>
      <c r="F49" s="1048"/>
      <c r="G49" s="1048"/>
      <c r="H49" s="1048"/>
      <c r="I49" s="1048"/>
      <c r="J49" s="1048"/>
      <c r="K49" s="1048"/>
      <c r="L49" s="1048"/>
      <c r="M49" s="1048"/>
      <c r="N49" s="1048"/>
      <c r="O49" s="1048"/>
      <c r="P49" s="1048"/>
      <c r="Q49" s="1048"/>
      <c r="R49" s="1048"/>
      <c r="S49" s="1048"/>
      <c r="T49" s="488">
        <f>SUM(T9:T48)</f>
        <v>1</v>
      </c>
      <c r="U49" s="488">
        <f>SUM(U9:U48)</f>
        <v>0.99999999999999989</v>
      </c>
      <c r="V49" s="489"/>
      <c r="W49" s="490"/>
      <c r="X49" s="490"/>
    </row>
    <row r="50" spans="1:31" ht="14.25" x14ac:dyDescent="0.25">
      <c r="A50" s="477"/>
      <c r="B50" s="477"/>
      <c r="C50" s="492"/>
      <c r="D50" s="477"/>
      <c r="E50" s="477"/>
      <c r="F50" s="477"/>
      <c r="G50" s="477"/>
      <c r="H50" s="477"/>
      <c r="I50" s="477"/>
      <c r="J50" s="477"/>
      <c r="K50" s="477"/>
      <c r="L50" s="477"/>
      <c r="M50" s="477"/>
      <c r="N50" s="484"/>
      <c r="O50" s="484"/>
      <c r="P50" s="484"/>
      <c r="Q50" s="484"/>
      <c r="R50" s="484"/>
      <c r="S50" s="484"/>
      <c r="T50" s="484"/>
      <c r="U50" s="493"/>
    </row>
    <row r="51" spans="1:31" x14ac:dyDescent="0.25">
      <c r="A51" s="477"/>
      <c r="B51" s="477"/>
      <c r="C51" s="492"/>
      <c r="D51" s="477"/>
      <c r="E51" s="477"/>
      <c r="F51" s="477"/>
      <c r="G51" s="477"/>
      <c r="H51" s="477"/>
      <c r="I51" s="477"/>
      <c r="J51" s="477"/>
      <c r="K51" s="477"/>
      <c r="L51" s="477"/>
      <c r="M51" s="477"/>
      <c r="N51" s="484"/>
      <c r="O51" s="484"/>
      <c r="P51" s="484"/>
      <c r="Q51" s="484"/>
      <c r="R51" s="484"/>
      <c r="S51" s="484"/>
      <c r="T51" s="484"/>
      <c r="U51" s="484"/>
    </row>
    <row r="52" spans="1:31" x14ac:dyDescent="0.25">
      <c r="A52" s="477"/>
      <c r="B52" s="477"/>
      <c r="C52" s="492"/>
      <c r="D52" s="477"/>
      <c r="E52" s="477"/>
      <c r="F52" s="477"/>
      <c r="G52" s="477"/>
      <c r="H52" s="477"/>
      <c r="I52" s="477"/>
      <c r="J52" s="477"/>
      <c r="K52" s="477"/>
      <c r="L52" s="477"/>
      <c r="M52" s="477"/>
      <c r="N52" s="484"/>
      <c r="O52" s="484"/>
      <c r="P52" s="484"/>
      <c r="Q52" s="484"/>
      <c r="R52" s="484"/>
      <c r="S52" s="484"/>
      <c r="T52" s="484"/>
      <c r="U52" s="484"/>
    </row>
    <row r="53" spans="1:31" ht="26.25" customHeight="1" x14ac:dyDescent="0.25">
      <c r="B53" s="495" t="s">
        <v>36</v>
      </c>
      <c r="C53" s="1038" t="s">
        <v>37</v>
      </c>
      <c r="D53" s="1039"/>
      <c r="E53" s="1039"/>
      <c r="F53" s="1039"/>
      <c r="G53" s="1039"/>
      <c r="H53" s="1039"/>
      <c r="I53" s="1040"/>
      <c r="J53" s="1041" t="s">
        <v>38</v>
      </c>
      <c r="K53" s="1042"/>
      <c r="L53" s="1042"/>
      <c r="M53" s="1042"/>
      <c r="N53" s="1042"/>
      <c r="O53" s="1042"/>
      <c r="P53" s="1043"/>
      <c r="Q53" s="484"/>
      <c r="R53" s="484"/>
      <c r="S53" s="484"/>
      <c r="T53" s="484"/>
      <c r="U53" s="484"/>
      <c r="Y53" s="477"/>
      <c r="Z53" s="477"/>
      <c r="AA53" s="477"/>
      <c r="AB53" s="477"/>
      <c r="AC53" s="477"/>
      <c r="AD53" s="477"/>
      <c r="AE53" s="477"/>
    </row>
    <row r="54" spans="1:31" ht="38.25" customHeight="1" x14ac:dyDescent="0.25">
      <c r="A54" s="477"/>
      <c r="B54" s="496">
        <v>13</v>
      </c>
      <c r="C54" s="1045" t="s">
        <v>91</v>
      </c>
      <c r="D54" s="1045"/>
      <c r="E54" s="1045"/>
      <c r="F54" s="1045"/>
      <c r="G54" s="1045"/>
      <c r="H54" s="1045"/>
      <c r="I54" s="1045"/>
      <c r="J54" s="1045" t="s">
        <v>82</v>
      </c>
      <c r="K54" s="1045"/>
      <c r="L54" s="1045"/>
      <c r="M54" s="1045"/>
      <c r="N54" s="1045"/>
      <c r="O54" s="1045"/>
      <c r="P54" s="1045"/>
      <c r="Q54" s="484"/>
      <c r="R54" s="484"/>
      <c r="S54" s="484"/>
      <c r="T54" s="484"/>
      <c r="U54" s="484"/>
      <c r="Y54" s="477"/>
      <c r="Z54" s="477"/>
      <c r="AA54" s="477"/>
      <c r="AB54" s="477"/>
      <c r="AC54" s="477"/>
      <c r="AD54" s="477"/>
      <c r="AE54" s="477"/>
    </row>
    <row r="55" spans="1:31" ht="26.25" customHeight="1" x14ac:dyDescent="0.25">
      <c r="A55" s="477"/>
      <c r="B55" s="496">
        <v>14</v>
      </c>
      <c r="C55" s="1045" t="s">
        <v>273</v>
      </c>
      <c r="D55" s="1045"/>
      <c r="E55" s="1045"/>
      <c r="F55" s="1045"/>
      <c r="G55" s="1045"/>
      <c r="H55" s="1045"/>
      <c r="I55" s="1045"/>
      <c r="J55" s="1046" t="s">
        <v>329</v>
      </c>
      <c r="K55" s="1046"/>
      <c r="L55" s="1046"/>
      <c r="M55" s="1046"/>
      <c r="N55" s="1046"/>
      <c r="O55" s="1046"/>
      <c r="P55" s="1046"/>
      <c r="Q55" s="484"/>
      <c r="R55" s="484"/>
      <c r="S55" s="484"/>
      <c r="T55" s="484"/>
      <c r="U55" s="484"/>
      <c r="Y55" s="477"/>
      <c r="Z55" s="477"/>
      <c r="AA55" s="477"/>
      <c r="AB55" s="477"/>
      <c r="AC55" s="477"/>
      <c r="AD55" s="477"/>
      <c r="AE55" s="477"/>
    </row>
    <row r="56" spans="1:31" x14ac:dyDescent="0.25">
      <c r="A56" s="477"/>
      <c r="B56" s="477"/>
      <c r="C56" s="492"/>
      <c r="D56" s="477"/>
      <c r="E56" s="477"/>
      <c r="F56" s="477"/>
      <c r="G56" s="477"/>
      <c r="H56" s="477"/>
      <c r="I56" s="477"/>
      <c r="J56" s="477"/>
      <c r="K56" s="477"/>
      <c r="L56" s="477"/>
      <c r="M56" s="477"/>
      <c r="N56" s="484"/>
      <c r="O56" s="484"/>
      <c r="P56" s="484"/>
      <c r="Q56" s="484"/>
      <c r="R56" s="484"/>
      <c r="S56" s="484"/>
      <c r="T56" s="484"/>
      <c r="U56" s="484"/>
    </row>
    <row r="57" spans="1:31" x14ac:dyDescent="0.25">
      <c r="A57" s="477"/>
      <c r="B57" s="477"/>
      <c r="C57" s="492"/>
      <c r="D57" s="477"/>
      <c r="E57" s="477"/>
      <c r="F57" s="477"/>
      <c r="G57" s="477"/>
      <c r="H57" s="477"/>
      <c r="I57" s="477"/>
      <c r="J57" s="477"/>
      <c r="K57" s="477"/>
      <c r="L57" s="477"/>
      <c r="M57" s="477"/>
      <c r="N57" s="484"/>
      <c r="O57" s="484"/>
      <c r="P57" s="484"/>
      <c r="Q57" s="484"/>
      <c r="R57" s="484"/>
      <c r="S57" s="484"/>
      <c r="T57" s="484"/>
      <c r="U57" s="484"/>
    </row>
    <row r="58" spans="1:31" x14ac:dyDescent="0.25">
      <c r="A58" s="477"/>
      <c r="B58" s="477"/>
      <c r="C58" s="492"/>
      <c r="D58" s="477"/>
      <c r="E58" s="477"/>
      <c r="F58" s="477"/>
      <c r="G58" s="477"/>
      <c r="H58" s="477"/>
      <c r="I58" s="477"/>
      <c r="J58" s="477"/>
      <c r="K58" s="477"/>
      <c r="L58" s="477"/>
      <c r="M58" s="477"/>
      <c r="N58" s="484"/>
      <c r="O58" s="484"/>
      <c r="P58" s="484"/>
      <c r="Q58" s="484"/>
      <c r="R58" s="484"/>
      <c r="S58" s="484"/>
      <c r="T58" s="484"/>
      <c r="U58" s="484"/>
    </row>
    <row r="59" spans="1:31" x14ac:dyDescent="0.25">
      <c r="A59" s="477"/>
      <c r="B59" s="477"/>
      <c r="C59" s="492"/>
      <c r="D59" s="477"/>
      <c r="E59" s="477"/>
      <c r="F59" s="477"/>
      <c r="G59" s="477"/>
      <c r="H59" s="477"/>
      <c r="I59" s="477"/>
      <c r="J59" s="477"/>
      <c r="K59" s="477"/>
      <c r="L59" s="477"/>
      <c r="M59" s="477"/>
      <c r="N59" s="484"/>
      <c r="O59" s="484"/>
      <c r="P59" s="484"/>
      <c r="Q59" s="484"/>
      <c r="R59" s="484"/>
      <c r="S59" s="484"/>
      <c r="T59" s="484"/>
      <c r="U59" s="484"/>
    </row>
    <row r="60" spans="1:31" x14ac:dyDescent="0.25">
      <c r="A60" s="477"/>
      <c r="B60" s="477"/>
      <c r="C60" s="492"/>
      <c r="D60" s="477"/>
      <c r="E60" s="477"/>
      <c r="F60" s="477"/>
      <c r="G60" s="477"/>
      <c r="H60" s="477"/>
      <c r="I60" s="477"/>
      <c r="J60" s="477"/>
      <c r="K60" s="477"/>
      <c r="L60" s="477"/>
      <c r="M60" s="477"/>
      <c r="N60" s="484"/>
      <c r="O60" s="484"/>
      <c r="P60" s="484"/>
      <c r="Q60" s="484"/>
      <c r="R60" s="484"/>
      <c r="S60" s="484"/>
      <c r="T60" s="484"/>
      <c r="U60" s="484"/>
    </row>
    <row r="61" spans="1:31" x14ac:dyDescent="0.25">
      <c r="A61" s="477"/>
      <c r="B61" s="477"/>
      <c r="C61" s="492"/>
      <c r="D61" s="477"/>
      <c r="E61" s="477"/>
      <c r="F61" s="477"/>
      <c r="G61" s="477"/>
      <c r="H61" s="477"/>
      <c r="I61" s="477"/>
      <c r="J61" s="477"/>
      <c r="K61" s="477"/>
      <c r="L61" s="477"/>
      <c r="M61" s="477"/>
      <c r="N61" s="484"/>
      <c r="O61" s="484"/>
      <c r="P61" s="484"/>
      <c r="Q61" s="484"/>
      <c r="R61" s="484"/>
      <c r="S61" s="484"/>
      <c r="T61" s="484"/>
      <c r="U61" s="484"/>
    </row>
    <row r="62" spans="1:31" x14ac:dyDescent="0.25">
      <c r="A62" s="477"/>
      <c r="B62" s="477"/>
      <c r="C62" s="492"/>
      <c r="D62" s="477"/>
      <c r="E62" s="477"/>
      <c r="F62" s="477"/>
      <c r="G62" s="477"/>
      <c r="H62" s="477"/>
      <c r="I62" s="477"/>
      <c r="J62" s="477"/>
      <c r="K62" s="477"/>
      <c r="L62" s="477"/>
      <c r="M62" s="477"/>
      <c r="N62" s="484"/>
      <c r="O62" s="484"/>
      <c r="P62" s="484"/>
      <c r="Q62" s="484"/>
      <c r="R62" s="484"/>
      <c r="S62" s="484"/>
      <c r="T62" s="484"/>
      <c r="U62" s="484"/>
    </row>
    <row r="63" spans="1:31" x14ac:dyDescent="0.25">
      <c r="A63" s="477"/>
      <c r="B63" s="477"/>
      <c r="C63" s="492"/>
      <c r="D63" s="477"/>
      <c r="E63" s="477"/>
      <c r="F63" s="477"/>
      <c r="G63" s="477"/>
      <c r="H63" s="477"/>
      <c r="I63" s="477"/>
      <c r="J63" s="477"/>
      <c r="K63" s="477"/>
      <c r="L63" s="477"/>
      <c r="M63" s="477"/>
      <c r="N63" s="484"/>
      <c r="O63" s="484"/>
      <c r="P63" s="484"/>
      <c r="Q63" s="484"/>
      <c r="R63" s="484"/>
      <c r="S63" s="484"/>
      <c r="T63" s="484"/>
      <c r="U63" s="484"/>
    </row>
    <row r="64" spans="1:31" x14ac:dyDescent="0.25">
      <c r="A64" s="477"/>
      <c r="B64" s="477"/>
      <c r="C64" s="492"/>
      <c r="D64" s="477"/>
      <c r="E64" s="477"/>
      <c r="F64" s="477"/>
      <c r="G64" s="477"/>
      <c r="H64" s="477"/>
      <c r="I64" s="477"/>
      <c r="J64" s="477"/>
      <c r="K64" s="477"/>
      <c r="L64" s="477"/>
      <c r="M64" s="477"/>
      <c r="N64" s="484"/>
      <c r="O64" s="484"/>
      <c r="P64" s="484"/>
      <c r="Q64" s="484"/>
      <c r="R64" s="484"/>
      <c r="S64" s="484"/>
      <c r="T64" s="484"/>
      <c r="U64" s="484"/>
    </row>
    <row r="65" spans="1:21" x14ac:dyDescent="0.25">
      <c r="A65" s="477"/>
      <c r="B65" s="477"/>
      <c r="C65" s="492"/>
      <c r="D65" s="477"/>
      <c r="E65" s="477"/>
      <c r="F65" s="477"/>
      <c r="G65" s="477"/>
      <c r="H65" s="477"/>
      <c r="I65" s="477"/>
      <c r="J65" s="477"/>
      <c r="K65" s="477"/>
      <c r="L65" s="477"/>
      <c r="M65" s="477"/>
      <c r="N65" s="484"/>
      <c r="O65" s="484"/>
      <c r="P65" s="484"/>
      <c r="Q65" s="484"/>
      <c r="R65" s="484"/>
      <c r="S65" s="484"/>
      <c r="T65" s="484"/>
      <c r="U65" s="484"/>
    </row>
    <row r="66" spans="1:21" x14ac:dyDescent="0.25">
      <c r="A66" s="477"/>
      <c r="B66" s="477"/>
      <c r="C66" s="492"/>
      <c r="D66" s="477"/>
      <c r="E66" s="477"/>
      <c r="F66" s="477"/>
      <c r="G66" s="477"/>
      <c r="H66" s="477"/>
      <c r="I66" s="477"/>
      <c r="J66" s="477"/>
      <c r="K66" s="477"/>
      <c r="L66" s="477"/>
      <c r="M66" s="477"/>
      <c r="N66" s="484"/>
      <c r="O66" s="484"/>
      <c r="P66" s="484"/>
      <c r="Q66" s="484"/>
      <c r="R66" s="484"/>
      <c r="S66" s="484"/>
      <c r="T66" s="484"/>
      <c r="U66" s="484"/>
    </row>
    <row r="67" spans="1:21" x14ac:dyDescent="0.25">
      <c r="A67" s="477"/>
      <c r="B67" s="477"/>
      <c r="C67" s="492"/>
      <c r="D67" s="477"/>
      <c r="E67" s="477"/>
      <c r="F67" s="477"/>
      <c r="G67" s="477"/>
      <c r="H67" s="477"/>
      <c r="I67" s="477"/>
      <c r="J67" s="477"/>
      <c r="K67" s="477"/>
      <c r="L67" s="477"/>
      <c r="M67" s="477"/>
      <c r="N67" s="484"/>
      <c r="O67" s="484"/>
      <c r="P67" s="484"/>
      <c r="Q67" s="484"/>
      <c r="R67" s="484"/>
      <c r="S67" s="484"/>
      <c r="T67" s="484"/>
      <c r="U67" s="484"/>
    </row>
    <row r="68" spans="1:21" x14ac:dyDescent="0.25">
      <c r="A68" s="477"/>
      <c r="B68" s="477"/>
      <c r="C68" s="492"/>
      <c r="D68" s="477"/>
      <c r="E68" s="477"/>
      <c r="F68" s="477"/>
      <c r="G68" s="477"/>
      <c r="H68" s="477"/>
      <c r="I68" s="477"/>
      <c r="J68" s="477"/>
      <c r="K68" s="477"/>
      <c r="L68" s="477"/>
      <c r="M68" s="477"/>
      <c r="N68" s="484"/>
      <c r="O68" s="484"/>
      <c r="P68" s="484"/>
      <c r="Q68" s="484"/>
      <c r="R68" s="484"/>
      <c r="S68" s="484"/>
      <c r="T68" s="484"/>
      <c r="U68" s="484"/>
    </row>
    <row r="69" spans="1:21" x14ac:dyDescent="0.25">
      <c r="A69" s="477"/>
      <c r="B69" s="477"/>
      <c r="C69" s="492"/>
      <c r="D69" s="477"/>
      <c r="E69" s="477"/>
      <c r="F69" s="477"/>
      <c r="G69" s="477"/>
      <c r="H69" s="477"/>
      <c r="I69" s="477"/>
      <c r="J69" s="477"/>
      <c r="K69" s="477"/>
      <c r="L69" s="477"/>
      <c r="M69" s="477"/>
      <c r="N69" s="484"/>
      <c r="O69" s="484"/>
      <c r="P69" s="484"/>
      <c r="Q69" s="484"/>
      <c r="R69" s="484"/>
      <c r="S69" s="484"/>
      <c r="T69" s="484"/>
      <c r="U69" s="484"/>
    </row>
    <row r="70" spans="1:21" x14ac:dyDescent="0.25">
      <c r="A70" s="477"/>
      <c r="B70" s="477"/>
      <c r="C70" s="492"/>
      <c r="D70" s="477"/>
      <c r="E70" s="477"/>
      <c r="F70" s="477"/>
      <c r="G70" s="477"/>
      <c r="H70" s="477"/>
      <c r="I70" s="477"/>
      <c r="J70" s="477"/>
      <c r="K70" s="477"/>
      <c r="L70" s="477"/>
      <c r="M70" s="477"/>
      <c r="N70" s="484"/>
      <c r="O70" s="484"/>
      <c r="P70" s="484"/>
      <c r="Q70" s="484"/>
      <c r="R70" s="484"/>
      <c r="S70" s="484"/>
      <c r="T70" s="484"/>
      <c r="U70" s="484"/>
    </row>
    <row r="71" spans="1:21" x14ac:dyDescent="0.25">
      <c r="A71" s="477"/>
      <c r="B71" s="477"/>
      <c r="C71" s="492"/>
      <c r="D71" s="477"/>
      <c r="E71" s="477"/>
      <c r="F71" s="477"/>
      <c r="G71" s="477"/>
      <c r="H71" s="477"/>
      <c r="I71" s="477"/>
      <c r="J71" s="477"/>
      <c r="K71" s="477"/>
      <c r="L71" s="477"/>
      <c r="M71" s="477"/>
      <c r="N71" s="484"/>
      <c r="O71" s="484"/>
      <c r="P71" s="484"/>
      <c r="Q71" s="484"/>
      <c r="R71" s="484"/>
      <c r="S71" s="484"/>
      <c r="T71" s="484"/>
      <c r="U71" s="484"/>
    </row>
    <row r="72" spans="1:21" x14ac:dyDescent="0.25">
      <c r="A72" s="477"/>
      <c r="B72" s="477"/>
      <c r="C72" s="492"/>
      <c r="D72" s="477"/>
      <c r="E72" s="477"/>
      <c r="F72" s="477"/>
      <c r="G72" s="477"/>
      <c r="H72" s="477"/>
      <c r="I72" s="477"/>
      <c r="J72" s="477"/>
      <c r="K72" s="477"/>
      <c r="L72" s="477"/>
      <c r="M72" s="477"/>
      <c r="N72" s="484"/>
      <c r="O72" s="484"/>
      <c r="P72" s="484"/>
      <c r="Q72" s="484"/>
      <c r="R72" s="484"/>
      <c r="S72" s="484"/>
      <c r="T72" s="484"/>
      <c r="U72" s="484"/>
    </row>
    <row r="73" spans="1:21" x14ac:dyDescent="0.25">
      <c r="A73" s="477"/>
      <c r="B73" s="477"/>
      <c r="C73" s="492"/>
      <c r="D73" s="477"/>
      <c r="E73" s="477"/>
      <c r="F73" s="477"/>
      <c r="G73" s="477"/>
      <c r="H73" s="477"/>
      <c r="I73" s="477"/>
      <c r="J73" s="477"/>
      <c r="K73" s="477"/>
      <c r="L73" s="477"/>
      <c r="M73" s="477"/>
      <c r="N73" s="484"/>
      <c r="O73" s="484"/>
      <c r="P73" s="484"/>
      <c r="Q73" s="484"/>
      <c r="R73" s="484"/>
      <c r="S73" s="484"/>
      <c r="T73" s="484"/>
      <c r="U73" s="484"/>
    </row>
    <row r="74" spans="1:21" x14ac:dyDescent="0.25">
      <c r="A74" s="477"/>
      <c r="B74" s="477"/>
      <c r="C74" s="492"/>
      <c r="D74" s="477"/>
      <c r="E74" s="477"/>
      <c r="F74" s="477"/>
      <c r="G74" s="477"/>
      <c r="H74" s="477"/>
      <c r="I74" s="477"/>
      <c r="J74" s="477"/>
      <c r="K74" s="477"/>
      <c r="L74" s="477"/>
      <c r="M74" s="477"/>
      <c r="N74" s="484"/>
      <c r="O74" s="484"/>
      <c r="P74" s="484"/>
      <c r="Q74" s="484"/>
      <c r="R74" s="484"/>
      <c r="S74" s="484"/>
      <c r="T74" s="484"/>
      <c r="U74" s="484"/>
    </row>
    <row r="75" spans="1:21" x14ac:dyDescent="0.25">
      <c r="A75" s="477"/>
      <c r="B75" s="477"/>
      <c r="C75" s="492"/>
      <c r="D75" s="477"/>
      <c r="E75" s="477"/>
      <c r="F75" s="477"/>
      <c r="G75" s="477"/>
      <c r="H75" s="477"/>
      <c r="I75" s="477"/>
      <c r="J75" s="477"/>
      <c r="K75" s="477"/>
      <c r="L75" s="477"/>
      <c r="M75" s="477"/>
      <c r="N75" s="484"/>
      <c r="O75" s="484"/>
      <c r="P75" s="484"/>
      <c r="Q75" s="484"/>
      <c r="R75" s="484"/>
      <c r="S75" s="484"/>
      <c r="T75" s="484"/>
      <c r="U75" s="484"/>
    </row>
    <row r="76" spans="1:21" x14ac:dyDescent="0.25">
      <c r="A76" s="477"/>
      <c r="B76" s="477"/>
      <c r="C76" s="492"/>
      <c r="D76" s="477"/>
      <c r="E76" s="477"/>
      <c r="F76" s="477"/>
      <c r="G76" s="477"/>
      <c r="H76" s="477"/>
      <c r="I76" s="477"/>
      <c r="J76" s="477"/>
      <c r="K76" s="477"/>
      <c r="L76" s="477"/>
      <c r="M76" s="477"/>
      <c r="N76" s="484"/>
      <c r="O76" s="484"/>
      <c r="P76" s="484"/>
      <c r="Q76" s="484"/>
      <c r="R76" s="484"/>
      <c r="S76" s="484"/>
      <c r="T76" s="484"/>
      <c r="U76" s="484"/>
    </row>
    <row r="77" spans="1:21" x14ac:dyDescent="0.25">
      <c r="A77" s="477"/>
      <c r="B77" s="477"/>
      <c r="C77" s="492"/>
      <c r="D77" s="477"/>
      <c r="E77" s="477"/>
      <c r="F77" s="477"/>
      <c r="G77" s="477"/>
      <c r="H77" s="477"/>
      <c r="I77" s="477"/>
      <c r="J77" s="477"/>
      <c r="K77" s="477"/>
      <c r="L77" s="477"/>
      <c r="M77" s="477"/>
      <c r="N77" s="484"/>
      <c r="O77" s="484"/>
      <c r="P77" s="484"/>
      <c r="Q77" s="484"/>
      <c r="R77" s="484"/>
      <c r="S77" s="484"/>
      <c r="T77" s="484"/>
      <c r="U77" s="484"/>
    </row>
    <row r="78" spans="1:21" x14ac:dyDescent="0.25">
      <c r="A78" s="477"/>
      <c r="B78" s="477"/>
      <c r="C78" s="492"/>
      <c r="D78" s="477"/>
      <c r="E78" s="477"/>
      <c r="F78" s="477"/>
      <c r="G78" s="477"/>
      <c r="H78" s="477"/>
      <c r="I78" s="477"/>
      <c r="J78" s="477"/>
      <c r="K78" s="477"/>
      <c r="L78" s="477"/>
      <c r="M78" s="477"/>
      <c r="N78" s="484"/>
      <c r="O78" s="484"/>
      <c r="P78" s="484"/>
      <c r="Q78" s="484"/>
      <c r="R78" s="484"/>
      <c r="S78" s="484"/>
      <c r="T78" s="484"/>
      <c r="U78" s="484"/>
    </row>
    <row r="79" spans="1:21" x14ac:dyDescent="0.25">
      <c r="A79" s="477"/>
      <c r="B79" s="477"/>
      <c r="C79" s="492"/>
      <c r="D79" s="477"/>
      <c r="E79" s="477"/>
      <c r="F79" s="477"/>
      <c r="G79" s="477"/>
      <c r="H79" s="477"/>
      <c r="I79" s="477"/>
      <c r="J79" s="477"/>
      <c r="K79" s="477"/>
      <c r="L79" s="477"/>
      <c r="M79" s="477"/>
      <c r="N79" s="484"/>
      <c r="O79" s="484"/>
      <c r="P79" s="484"/>
      <c r="Q79" s="484"/>
      <c r="R79" s="484"/>
      <c r="S79" s="484"/>
      <c r="T79" s="484"/>
      <c r="U79" s="484"/>
    </row>
    <row r="80" spans="1:21" x14ac:dyDescent="0.25">
      <c r="A80" s="477"/>
      <c r="B80" s="477"/>
      <c r="C80" s="492"/>
      <c r="D80" s="477"/>
      <c r="E80" s="477"/>
      <c r="F80" s="477"/>
      <c r="G80" s="477"/>
      <c r="H80" s="477"/>
      <c r="I80" s="477"/>
      <c r="J80" s="477"/>
      <c r="K80" s="477"/>
      <c r="L80" s="477"/>
      <c r="M80" s="477"/>
      <c r="N80" s="484"/>
      <c r="O80" s="484"/>
      <c r="P80" s="484"/>
      <c r="Q80" s="484"/>
      <c r="R80" s="484"/>
      <c r="S80" s="484"/>
      <c r="T80" s="484"/>
      <c r="U80" s="484"/>
    </row>
    <row r="81" spans="1:21" x14ac:dyDescent="0.25">
      <c r="A81" s="477"/>
      <c r="B81" s="477"/>
      <c r="C81" s="492"/>
      <c r="D81" s="477"/>
      <c r="E81" s="477"/>
      <c r="F81" s="477"/>
      <c r="G81" s="477"/>
      <c r="H81" s="477"/>
      <c r="I81" s="477"/>
      <c r="J81" s="477"/>
      <c r="K81" s="477"/>
      <c r="L81" s="477"/>
      <c r="M81" s="477"/>
      <c r="N81" s="484"/>
      <c r="O81" s="484"/>
      <c r="P81" s="484"/>
      <c r="Q81" s="484"/>
      <c r="R81" s="484"/>
      <c r="S81" s="484"/>
      <c r="T81" s="484"/>
      <c r="U81" s="484"/>
    </row>
    <row r="82" spans="1:21" x14ac:dyDescent="0.25">
      <c r="A82" s="477"/>
      <c r="B82" s="477"/>
      <c r="C82" s="492"/>
      <c r="D82" s="477"/>
      <c r="E82" s="477"/>
      <c r="F82" s="477"/>
      <c r="G82" s="477"/>
      <c r="H82" s="477"/>
      <c r="I82" s="477"/>
      <c r="J82" s="477"/>
      <c r="K82" s="477"/>
      <c r="L82" s="477"/>
      <c r="M82" s="477"/>
      <c r="N82" s="484"/>
      <c r="O82" s="484"/>
      <c r="P82" s="484"/>
      <c r="Q82" s="484"/>
      <c r="R82" s="484"/>
      <c r="S82" s="484"/>
      <c r="T82" s="484"/>
      <c r="U82" s="484"/>
    </row>
    <row r="83" spans="1:21" x14ac:dyDescent="0.25">
      <c r="A83" s="477"/>
      <c r="B83" s="477"/>
      <c r="C83" s="492"/>
      <c r="D83" s="477"/>
      <c r="E83" s="477"/>
      <c r="F83" s="477"/>
      <c r="G83" s="477"/>
      <c r="H83" s="477"/>
      <c r="I83" s="477"/>
      <c r="J83" s="477"/>
      <c r="K83" s="477"/>
      <c r="L83" s="477"/>
      <c r="M83" s="477"/>
      <c r="N83" s="484"/>
      <c r="O83" s="484"/>
      <c r="P83" s="484"/>
      <c r="Q83" s="484"/>
      <c r="R83" s="484"/>
      <c r="S83" s="484"/>
      <c r="T83" s="484"/>
      <c r="U83" s="484"/>
    </row>
    <row r="84" spans="1:21" x14ac:dyDescent="0.25">
      <c r="A84" s="477"/>
      <c r="B84" s="477"/>
      <c r="C84" s="492"/>
      <c r="D84" s="477"/>
      <c r="E84" s="477"/>
      <c r="F84" s="477"/>
      <c r="G84" s="477"/>
      <c r="H84" s="477"/>
      <c r="I84" s="477"/>
      <c r="J84" s="477"/>
      <c r="K84" s="477"/>
      <c r="L84" s="477"/>
      <c r="M84" s="477"/>
      <c r="N84" s="484"/>
      <c r="O84" s="484"/>
      <c r="P84" s="484"/>
      <c r="Q84" s="484"/>
      <c r="R84" s="484"/>
      <c r="S84" s="484"/>
      <c r="T84" s="484"/>
      <c r="U84" s="484"/>
    </row>
    <row r="85" spans="1:21" x14ac:dyDescent="0.25">
      <c r="A85" s="477"/>
      <c r="B85" s="477"/>
      <c r="C85" s="492"/>
      <c r="D85" s="477"/>
      <c r="E85" s="477"/>
      <c r="F85" s="477"/>
      <c r="G85" s="477"/>
      <c r="H85" s="477"/>
      <c r="I85" s="477"/>
      <c r="J85" s="477"/>
      <c r="K85" s="477"/>
      <c r="L85" s="477"/>
      <c r="M85" s="477"/>
      <c r="N85" s="484"/>
      <c r="O85" s="484"/>
      <c r="P85" s="484"/>
      <c r="Q85" s="484"/>
      <c r="R85" s="484"/>
      <c r="S85" s="484"/>
      <c r="T85" s="484"/>
      <c r="U85" s="484"/>
    </row>
    <row r="86" spans="1:21" x14ac:dyDescent="0.25">
      <c r="A86" s="477"/>
      <c r="B86" s="477"/>
      <c r="C86" s="492"/>
      <c r="D86" s="477"/>
      <c r="E86" s="477"/>
      <c r="F86" s="477"/>
      <c r="G86" s="477"/>
      <c r="H86" s="477"/>
      <c r="I86" s="477"/>
      <c r="J86" s="477"/>
      <c r="K86" s="477"/>
      <c r="L86" s="477"/>
      <c r="M86" s="477"/>
      <c r="N86" s="484"/>
      <c r="O86" s="484"/>
      <c r="P86" s="484"/>
      <c r="Q86" s="484"/>
      <c r="R86" s="484"/>
      <c r="S86" s="484"/>
      <c r="T86" s="484"/>
      <c r="U86" s="484"/>
    </row>
    <row r="87" spans="1:21" x14ac:dyDescent="0.25">
      <c r="A87" s="477"/>
      <c r="B87" s="477"/>
      <c r="C87" s="492"/>
      <c r="D87" s="477"/>
      <c r="E87" s="477"/>
      <c r="F87" s="477"/>
      <c r="G87" s="477"/>
      <c r="H87" s="477"/>
      <c r="I87" s="477"/>
      <c r="J87" s="477"/>
      <c r="K87" s="477"/>
      <c r="L87" s="477"/>
      <c r="M87" s="477"/>
      <c r="N87" s="484"/>
      <c r="O87" s="484"/>
      <c r="P87" s="484"/>
      <c r="Q87" s="484"/>
      <c r="R87" s="484"/>
      <c r="S87" s="484"/>
      <c r="T87" s="484"/>
      <c r="U87" s="484"/>
    </row>
    <row r="88" spans="1:21" x14ac:dyDescent="0.25">
      <c r="A88" s="477"/>
      <c r="B88" s="477"/>
      <c r="C88" s="492"/>
      <c r="D88" s="477"/>
      <c r="E88" s="477"/>
      <c r="F88" s="477"/>
      <c r="G88" s="477"/>
      <c r="H88" s="477"/>
      <c r="I88" s="477"/>
      <c r="J88" s="477"/>
      <c r="K88" s="477"/>
      <c r="L88" s="477"/>
      <c r="M88" s="477"/>
      <c r="N88" s="484"/>
      <c r="O88" s="484"/>
      <c r="P88" s="484"/>
      <c r="Q88" s="484"/>
      <c r="R88" s="484"/>
      <c r="S88" s="484"/>
      <c r="T88" s="484"/>
      <c r="U88" s="484"/>
    </row>
    <row r="89" spans="1:21" x14ac:dyDescent="0.25">
      <c r="A89" s="477"/>
      <c r="B89" s="477"/>
      <c r="C89" s="492"/>
      <c r="D89" s="477"/>
      <c r="E89" s="477"/>
      <c r="F89" s="477"/>
      <c r="G89" s="477"/>
      <c r="H89" s="477"/>
      <c r="I89" s="477"/>
      <c r="J89" s="477"/>
      <c r="K89" s="477"/>
      <c r="L89" s="477"/>
      <c r="M89" s="477"/>
      <c r="N89" s="484"/>
      <c r="O89" s="484"/>
      <c r="P89" s="484"/>
      <c r="Q89" s="484"/>
      <c r="R89" s="484"/>
      <c r="S89" s="484"/>
      <c r="T89" s="484"/>
      <c r="U89" s="484"/>
    </row>
    <row r="90" spans="1:21" x14ac:dyDescent="0.25">
      <c r="A90" s="477"/>
      <c r="B90" s="477"/>
      <c r="C90" s="492"/>
      <c r="D90" s="477"/>
      <c r="E90" s="477"/>
      <c r="F90" s="477"/>
      <c r="G90" s="477"/>
      <c r="H90" s="477"/>
      <c r="I90" s="477"/>
      <c r="J90" s="477"/>
      <c r="K90" s="477"/>
      <c r="L90" s="477"/>
      <c r="M90" s="477"/>
      <c r="N90" s="484"/>
      <c r="O90" s="484"/>
      <c r="P90" s="484"/>
      <c r="Q90" s="484"/>
      <c r="R90" s="484"/>
      <c r="S90" s="484"/>
      <c r="T90" s="484"/>
      <c r="U90" s="484"/>
    </row>
    <row r="91" spans="1:21" x14ac:dyDescent="0.25">
      <c r="A91" s="477"/>
      <c r="B91" s="477"/>
      <c r="C91" s="492"/>
      <c r="D91" s="477"/>
      <c r="E91" s="477"/>
      <c r="F91" s="477"/>
      <c r="G91" s="477"/>
      <c r="H91" s="477"/>
      <c r="I91" s="477"/>
      <c r="J91" s="477"/>
      <c r="K91" s="477"/>
      <c r="L91" s="477"/>
      <c r="M91" s="477"/>
      <c r="N91" s="484"/>
      <c r="O91" s="484"/>
      <c r="P91" s="484"/>
      <c r="Q91" s="484"/>
      <c r="R91" s="484"/>
      <c r="S91" s="484"/>
      <c r="T91" s="484"/>
      <c r="U91" s="484"/>
    </row>
    <row r="92" spans="1:21" x14ac:dyDescent="0.25">
      <c r="A92" s="477"/>
      <c r="B92" s="477"/>
      <c r="C92" s="492"/>
      <c r="D92" s="477"/>
      <c r="E92" s="477"/>
      <c r="F92" s="477"/>
      <c r="G92" s="477"/>
      <c r="H92" s="477"/>
      <c r="I92" s="477"/>
      <c r="J92" s="477"/>
      <c r="K92" s="477"/>
      <c r="L92" s="477"/>
      <c r="M92" s="477"/>
      <c r="N92" s="484"/>
      <c r="O92" s="484"/>
      <c r="P92" s="484"/>
      <c r="Q92" s="484"/>
      <c r="R92" s="484"/>
      <c r="S92" s="484"/>
      <c r="T92" s="484"/>
      <c r="U92" s="484"/>
    </row>
    <row r="93" spans="1:21" x14ac:dyDescent="0.25">
      <c r="A93" s="477"/>
      <c r="B93" s="477"/>
      <c r="C93" s="492"/>
      <c r="D93" s="477"/>
      <c r="E93" s="477"/>
      <c r="F93" s="477"/>
      <c r="G93" s="477"/>
      <c r="H93" s="477"/>
      <c r="I93" s="477"/>
      <c r="J93" s="477"/>
      <c r="K93" s="477"/>
      <c r="L93" s="477"/>
      <c r="M93" s="477"/>
      <c r="N93" s="484"/>
      <c r="O93" s="484"/>
      <c r="P93" s="484"/>
      <c r="Q93" s="484"/>
      <c r="R93" s="484"/>
      <c r="S93" s="484"/>
      <c r="T93" s="484"/>
      <c r="U93" s="484"/>
    </row>
    <row r="94" spans="1:21" x14ac:dyDescent="0.25">
      <c r="A94" s="477"/>
      <c r="B94" s="477"/>
      <c r="C94" s="492"/>
      <c r="D94" s="477"/>
      <c r="E94" s="477"/>
      <c r="F94" s="477"/>
      <c r="G94" s="477"/>
      <c r="H94" s="477"/>
      <c r="I94" s="477"/>
      <c r="J94" s="477"/>
      <c r="K94" s="477"/>
      <c r="L94" s="477"/>
      <c r="M94" s="477"/>
      <c r="N94" s="484"/>
      <c r="O94" s="484"/>
      <c r="P94" s="484"/>
      <c r="Q94" s="484"/>
      <c r="R94" s="484"/>
      <c r="S94" s="484"/>
      <c r="T94" s="484"/>
      <c r="U94" s="484"/>
    </row>
    <row r="95" spans="1:21" x14ac:dyDescent="0.25">
      <c r="A95" s="477"/>
      <c r="B95" s="477"/>
      <c r="C95" s="492"/>
      <c r="D95" s="477"/>
      <c r="E95" s="477"/>
      <c r="F95" s="477"/>
      <c r="G95" s="477"/>
      <c r="H95" s="477"/>
      <c r="I95" s="477"/>
      <c r="J95" s="477"/>
      <c r="K95" s="477"/>
      <c r="L95" s="477"/>
      <c r="M95" s="477"/>
      <c r="N95" s="484"/>
      <c r="O95" s="484"/>
      <c r="P95" s="484"/>
      <c r="Q95" s="484"/>
      <c r="R95" s="484"/>
      <c r="S95" s="484"/>
      <c r="T95" s="484"/>
      <c r="U95" s="484"/>
    </row>
    <row r="96" spans="1:21" x14ac:dyDescent="0.25">
      <c r="A96" s="477"/>
      <c r="B96" s="477"/>
      <c r="C96" s="492"/>
      <c r="D96" s="477"/>
      <c r="E96" s="477"/>
      <c r="F96" s="477"/>
      <c r="G96" s="477"/>
      <c r="H96" s="477"/>
      <c r="I96" s="477"/>
      <c r="J96" s="477"/>
      <c r="K96" s="477"/>
      <c r="L96" s="477"/>
      <c r="M96" s="477"/>
      <c r="N96" s="484"/>
      <c r="O96" s="484"/>
      <c r="P96" s="484"/>
      <c r="Q96" s="484"/>
      <c r="R96" s="484"/>
      <c r="S96" s="484"/>
      <c r="T96" s="484"/>
      <c r="U96" s="484"/>
    </row>
    <row r="97" spans="1:21" x14ac:dyDescent="0.25">
      <c r="A97" s="477"/>
      <c r="B97" s="477"/>
      <c r="C97" s="492"/>
      <c r="D97" s="477"/>
      <c r="E97" s="477"/>
      <c r="F97" s="477"/>
      <c r="G97" s="477"/>
      <c r="H97" s="477"/>
      <c r="I97" s="477"/>
      <c r="J97" s="477"/>
      <c r="K97" s="477"/>
      <c r="L97" s="477"/>
      <c r="M97" s="477"/>
      <c r="N97" s="484"/>
      <c r="O97" s="484"/>
      <c r="P97" s="484"/>
      <c r="Q97" s="484"/>
      <c r="R97" s="484"/>
      <c r="S97" s="484"/>
      <c r="T97" s="484"/>
      <c r="U97" s="484"/>
    </row>
    <row r="98" spans="1:21" x14ac:dyDescent="0.25">
      <c r="A98" s="477"/>
      <c r="B98" s="477"/>
      <c r="C98" s="492"/>
      <c r="D98" s="477"/>
      <c r="E98" s="477"/>
      <c r="F98" s="477"/>
      <c r="G98" s="477"/>
      <c r="H98" s="477"/>
      <c r="I98" s="477"/>
      <c r="J98" s="477"/>
      <c r="K98" s="477"/>
      <c r="L98" s="477"/>
      <c r="M98" s="477"/>
      <c r="N98" s="484"/>
      <c r="O98" s="484"/>
      <c r="P98" s="484"/>
      <c r="Q98" s="484"/>
      <c r="R98" s="484"/>
      <c r="S98" s="484"/>
      <c r="T98" s="484"/>
      <c r="U98" s="484"/>
    </row>
    <row r="99" spans="1:21" x14ac:dyDescent="0.25">
      <c r="A99" s="477"/>
      <c r="B99" s="477"/>
      <c r="C99" s="492"/>
      <c r="D99" s="477"/>
      <c r="E99" s="477"/>
      <c r="F99" s="477"/>
      <c r="G99" s="477"/>
      <c r="H99" s="477"/>
      <c r="I99" s="477"/>
      <c r="J99" s="477"/>
      <c r="K99" s="477"/>
      <c r="L99" s="477"/>
      <c r="M99" s="477"/>
      <c r="N99" s="484"/>
      <c r="O99" s="484"/>
      <c r="P99" s="484"/>
      <c r="Q99" s="484"/>
      <c r="R99" s="484"/>
      <c r="S99" s="484"/>
      <c r="T99" s="484"/>
      <c r="U99" s="484"/>
    </row>
    <row r="100" spans="1:21" x14ac:dyDescent="0.25">
      <c r="A100" s="477"/>
      <c r="B100" s="477"/>
      <c r="C100" s="492"/>
      <c r="D100" s="477"/>
      <c r="E100" s="477"/>
      <c r="F100" s="477"/>
      <c r="G100" s="477"/>
      <c r="H100" s="477"/>
      <c r="I100" s="477"/>
      <c r="J100" s="477"/>
      <c r="K100" s="477"/>
      <c r="L100" s="477"/>
      <c r="M100" s="477"/>
      <c r="N100" s="484"/>
      <c r="O100" s="484"/>
      <c r="P100" s="484"/>
      <c r="Q100" s="484"/>
      <c r="R100" s="484"/>
      <c r="S100" s="484"/>
      <c r="T100" s="484"/>
      <c r="U100" s="484"/>
    </row>
    <row r="101" spans="1:21" x14ac:dyDescent="0.25">
      <c r="A101" s="477"/>
      <c r="B101" s="477"/>
      <c r="C101" s="492"/>
      <c r="D101" s="477"/>
      <c r="E101" s="477"/>
      <c r="F101" s="477"/>
      <c r="G101" s="477"/>
      <c r="H101" s="477"/>
      <c r="I101" s="477"/>
      <c r="J101" s="477"/>
      <c r="K101" s="477"/>
      <c r="L101" s="477"/>
      <c r="M101" s="477"/>
      <c r="N101" s="484"/>
      <c r="O101" s="484"/>
      <c r="P101" s="484"/>
      <c r="Q101" s="484"/>
      <c r="R101" s="484"/>
      <c r="S101" s="484"/>
      <c r="T101" s="484"/>
      <c r="U101" s="484"/>
    </row>
    <row r="102" spans="1:21" x14ac:dyDescent="0.25">
      <c r="A102" s="477"/>
      <c r="B102" s="477"/>
      <c r="C102" s="492"/>
      <c r="D102" s="477"/>
      <c r="E102" s="477"/>
      <c r="F102" s="477"/>
      <c r="G102" s="477"/>
      <c r="H102" s="477"/>
      <c r="I102" s="477"/>
      <c r="J102" s="477"/>
      <c r="K102" s="477"/>
      <c r="L102" s="477"/>
      <c r="M102" s="477"/>
      <c r="N102" s="484"/>
      <c r="O102" s="484"/>
      <c r="P102" s="484"/>
      <c r="Q102" s="484"/>
      <c r="R102" s="484"/>
      <c r="S102" s="484"/>
      <c r="T102" s="484"/>
      <c r="U102" s="484"/>
    </row>
    <row r="103" spans="1:21" x14ac:dyDescent="0.25">
      <c r="A103" s="477"/>
      <c r="B103" s="477"/>
      <c r="C103" s="492"/>
      <c r="D103" s="477"/>
      <c r="E103" s="477"/>
      <c r="F103" s="477"/>
      <c r="G103" s="477"/>
      <c r="H103" s="477"/>
      <c r="I103" s="477"/>
      <c r="J103" s="477"/>
      <c r="K103" s="477"/>
      <c r="L103" s="477"/>
      <c r="M103" s="477"/>
      <c r="N103" s="484"/>
      <c r="O103" s="484"/>
      <c r="P103" s="484"/>
      <c r="Q103" s="484"/>
      <c r="R103" s="484"/>
      <c r="S103" s="484"/>
      <c r="T103" s="484"/>
      <c r="U103" s="484"/>
    </row>
    <row r="104" spans="1:21" x14ac:dyDescent="0.25">
      <c r="A104" s="477"/>
      <c r="B104" s="477"/>
      <c r="C104" s="492"/>
      <c r="D104" s="477"/>
      <c r="E104" s="477"/>
      <c r="F104" s="477"/>
      <c r="G104" s="477"/>
      <c r="H104" s="477"/>
      <c r="I104" s="477"/>
      <c r="J104" s="477"/>
      <c r="K104" s="477"/>
      <c r="L104" s="477"/>
      <c r="M104" s="477"/>
      <c r="N104" s="484"/>
      <c r="O104" s="484"/>
      <c r="P104" s="484"/>
      <c r="Q104" s="484"/>
      <c r="R104" s="484"/>
      <c r="S104" s="484"/>
      <c r="T104" s="484"/>
      <c r="U104" s="484"/>
    </row>
    <row r="105" spans="1:21" x14ac:dyDescent="0.25">
      <c r="C105" s="492"/>
      <c r="D105" s="477"/>
      <c r="E105" s="477"/>
      <c r="F105" s="477"/>
      <c r="G105" s="477"/>
      <c r="H105" s="477"/>
      <c r="I105" s="477"/>
      <c r="J105" s="477"/>
      <c r="K105" s="477"/>
      <c r="L105" s="477"/>
      <c r="M105" s="477"/>
      <c r="N105" s="484"/>
    </row>
    <row r="106" spans="1:21" x14ac:dyDescent="0.25">
      <c r="C106" s="492"/>
      <c r="D106" s="477"/>
      <c r="E106" s="477"/>
      <c r="F106" s="477"/>
      <c r="G106" s="477"/>
      <c r="H106" s="477"/>
      <c r="I106" s="477"/>
      <c r="J106" s="477"/>
      <c r="K106" s="477"/>
      <c r="L106" s="477"/>
      <c r="M106" s="477"/>
      <c r="N106" s="484"/>
    </row>
    <row r="107" spans="1:21" x14ac:dyDescent="0.25">
      <c r="C107" s="492"/>
      <c r="D107" s="477"/>
      <c r="E107" s="477"/>
      <c r="F107" s="477"/>
      <c r="G107" s="477"/>
      <c r="H107" s="477"/>
      <c r="I107" s="477"/>
      <c r="J107" s="477"/>
      <c r="K107" s="477"/>
      <c r="L107" s="477"/>
      <c r="M107" s="477"/>
      <c r="N107" s="484"/>
    </row>
    <row r="108" spans="1:21" x14ac:dyDescent="0.25">
      <c r="C108" s="492"/>
      <c r="D108" s="477"/>
      <c r="E108" s="477"/>
      <c r="F108" s="477"/>
      <c r="G108" s="477"/>
      <c r="H108" s="477"/>
      <c r="I108" s="477"/>
      <c r="J108" s="477"/>
      <c r="K108" s="477"/>
      <c r="L108" s="477"/>
      <c r="M108" s="477"/>
      <c r="N108" s="484"/>
    </row>
  </sheetData>
  <sheetProtection formatCells="0" formatColumns="0" formatRows="0" insertHyperlinks="0" sort="0" autoFilter="0" pivotTables="0"/>
  <mergeCells count="132">
    <mergeCell ref="E31:E32"/>
    <mergeCell ref="E39:E40"/>
    <mergeCell ref="D23:D24"/>
    <mergeCell ref="C17:C18"/>
    <mergeCell ref="E37:E38"/>
    <mergeCell ref="U39:U40"/>
    <mergeCell ref="E25:E26"/>
    <mergeCell ref="V27:V28"/>
    <mergeCell ref="V19:V20"/>
    <mergeCell ref="V21:V22"/>
    <mergeCell ref="V25:V26"/>
    <mergeCell ref="T31:T42"/>
    <mergeCell ref="T19:T30"/>
    <mergeCell ref="V41:V42"/>
    <mergeCell ref="V35:V36"/>
    <mergeCell ref="U37:U38"/>
    <mergeCell ref="U41:U42"/>
    <mergeCell ref="U35:U36"/>
    <mergeCell ref="V39:V40"/>
    <mergeCell ref="E41:E42"/>
    <mergeCell ref="V15:V16"/>
    <mergeCell ref="U11:U12"/>
    <mergeCell ref="U13:U14"/>
    <mergeCell ref="U33:U34"/>
    <mergeCell ref="V11:V12"/>
    <mergeCell ref="V23:V24"/>
    <mergeCell ref="V13:V14"/>
    <mergeCell ref="U31:U32"/>
    <mergeCell ref="V33:V34"/>
    <mergeCell ref="V31:V32"/>
    <mergeCell ref="U19:U20"/>
    <mergeCell ref="V29:V30"/>
    <mergeCell ref="V17:V18"/>
    <mergeCell ref="C54:I54"/>
    <mergeCell ref="J54:P54"/>
    <mergeCell ref="C55:I55"/>
    <mergeCell ref="J55:P55"/>
    <mergeCell ref="E47:E48"/>
    <mergeCell ref="A49:S49"/>
    <mergeCell ref="V47:V48"/>
    <mergeCell ref="U43:U44"/>
    <mergeCell ref="U45:U46"/>
    <mergeCell ref="V43:V44"/>
    <mergeCell ref="V45:V46"/>
    <mergeCell ref="T43:T48"/>
    <mergeCell ref="U47:U48"/>
    <mergeCell ref="B19:B30"/>
    <mergeCell ref="B31:B42"/>
    <mergeCell ref="D31:D32"/>
    <mergeCell ref="C53:I53"/>
    <mergeCell ref="J53:P53"/>
    <mergeCell ref="D43:D44"/>
    <mergeCell ref="D47:D48"/>
    <mergeCell ref="C33:C34"/>
    <mergeCell ref="D37:D38"/>
    <mergeCell ref="E33:E34"/>
    <mergeCell ref="C41:C42"/>
    <mergeCell ref="C39:C40"/>
    <mergeCell ref="C37:C38"/>
    <mergeCell ref="E43:E44"/>
    <mergeCell ref="D33:D34"/>
    <mergeCell ref="C31:C32"/>
    <mergeCell ref="C29:C30"/>
    <mergeCell ref="E45:E46"/>
    <mergeCell ref="D35:D36"/>
    <mergeCell ref="E35:E36"/>
    <mergeCell ref="C25:C26"/>
    <mergeCell ref="D21:D22"/>
    <mergeCell ref="E19:E20"/>
    <mergeCell ref="C19:C20"/>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V9:V10"/>
    <mergeCell ref="A9:A48"/>
    <mergeCell ref="C47:C48"/>
    <mergeCell ref="C43:C44"/>
    <mergeCell ref="C45:C46"/>
    <mergeCell ref="E21:E22"/>
    <mergeCell ref="B43:B48"/>
    <mergeCell ref="D45:D46"/>
    <mergeCell ref="C35:C36"/>
    <mergeCell ref="D41:D42"/>
    <mergeCell ref="D39:D40"/>
    <mergeCell ref="C9:C10"/>
    <mergeCell ref="E23:E24"/>
    <mergeCell ref="D29:D30"/>
    <mergeCell ref="E29:E30"/>
    <mergeCell ref="C21:C22"/>
    <mergeCell ref="C23:C24"/>
    <mergeCell ref="D11:D12"/>
    <mergeCell ref="U21:U22"/>
    <mergeCell ref="U23:U24"/>
    <mergeCell ref="U29:U30"/>
    <mergeCell ref="V37:V38"/>
    <mergeCell ref="B9:B18"/>
    <mergeCell ref="C27:C28"/>
    <mergeCell ref="U9:U10"/>
    <mergeCell ref="C13:C14"/>
    <mergeCell ref="D13:D14"/>
    <mergeCell ref="D15:D16"/>
    <mergeCell ref="D25:D26"/>
    <mergeCell ref="U25:U26"/>
    <mergeCell ref="U27:U28"/>
    <mergeCell ref="U17:U18"/>
    <mergeCell ref="T9:T18"/>
    <mergeCell ref="D27:D28"/>
    <mergeCell ref="E27:E28"/>
    <mergeCell ref="D9:D10"/>
    <mergeCell ref="E9:E10"/>
    <mergeCell ref="C11:C12"/>
    <mergeCell ref="U15:U16"/>
    <mergeCell ref="D17:D18"/>
    <mergeCell ref="E11:E12"/>
    <mergeCell ref="E13:E14"/>
    <mergeCell ref="E15:E16"/>
    <mergeCell ref="E17:E18"/>
    <mergeCell ref="C15:C16"/>
    <mergeCell ref="D19:D2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C0ED8-DDE7-4902-AF03-683635408CCC}">
  <dimension ref="A1:AY1617"/>
  <sheetViews>
    <sheetView zoomScale="46" zoomScaleNormal="46" workbookViewId="0">
      <selection activeCell="N14" sqref="N14"/>
    </sheetView>
  </sheetViews>
  <sheetFormatPr baseColWidth="10" defaultRowHeight="15" x14ac:dyDescent="0.25"/>
  <cols>
    <col min="2" max="3" width="17.5703125" customWidth="1"/>
    <col min="5" max="11" width="31.5703125" customWidth="1"/>
    <col min="12" max="13" width="29.28515625" customWidth="1"/>
    <col min="20" max="24" width="30.140625" customWidth="1"/>
    <col min="25" max="25" width="33.140625" customWidth="1"/>
    <col min="32" max="51" width="20.85546875" customWidth="1"/>
  </cols>
  <sheetData>
    <row r="1" spans="1:51" ht="28.5" x14ac:dyDescent="0.25">
      <c r="A1" s="955"/>
      <c r="B1" s="956"/>
      <c r="C1" s="956"/>
      <c r="D1" s="956"/>
      <c r="E1" s="1172" t="s">
        <v>39</v>
      </c>
      <c r="F1" s="1172"/>
      <c r="G1" s="1172"/>
      <c r="H1" s="1172"/>
      <c r="I1" s="1172"/>
      <c r="J1" s="1172"/>
      <c r="K1" s="1172"/>
      <c r="L1" s="1172"/>
      <c r="M1" s="1172"/>
      <c r="N1" s="1172"/>
      <c r="O1" s="1172"/>
      <c r="P1" s="1172"/>
      <c r="Q1" s="1172"/>
      <c r="R1" s="1172"/>
      <c r="S1" s="1172"/>
      <c r="T1" s="1172"/>
      <c r="U1" s="1172"/>
      <c r="V1" s="1172"/>
      <c r="W1" s="1172"/>
      <c r="X1" s="1172"/>
      <c r="Y1" s="1172"/>
      <c r="Z1" s="1172"/>
      <c r="AA1" s="1172"/>
      <c r="AB1" s="1172"/>
      <c r="AC1" s="1172"/>
      <c r="AD1" s="1172"/>
      <c r="AE1" s="1172"/>
      <c r="AF1" s="1172"/>
      <c r="AG1" s="1172"/>
      <c r="AH1" s="1172"/>
      <c r="AI1" s="1172"/>
      <c r="AJ1" s="1172"/>
      <c r="AK1" s="1172"/>
      <c r="AL1" s="1172"/>
      <c r="AM1" s="1172"/>
      <c r="AN1" s="1172"/>
      <c r="AO1" s="1172"/>
      <c r="AP1" s="1172"/>
      <c r="AQ1" s="1172"/>
      <c r="AR1" s="1172"/>
      <c r="AS1" s="1172"/>
      <c r="AT1" s="1172"/>
      <c r="AU1" s="1172"/>
      <c r="AV1" s="1172"/>
      <c r="AW1" s="1172"/>
      <c r="AX1" s="1172"/>
      <c r="AY1" s="1172"/>
    </row>
    <row r="2" spans="1:51" ht="28.5" thickBot="1" x14ac:dyDescent="0.3">
      <c r="A2" s="958"/>
      <c r="B2" s="868"/>
      <c r="C2" s="868"/>
      <c r="D2" s="868"/>
      <c r="E2" s="1173" t="s">
        <v>271</v>
      </c>
      <c r="F2" s="1173"/>
      <c r="G2" s="1173"/>
      <c r="H2" s="1173"/>
      <c r="I2" s="1173"/>
      <c r="J2" s="1173"/>
      <c r="K2" s="1173"/>
      <c r="L2" s="1173"/>
      <c r="M2" s="1173"/>
      <c r="N2" s="1173"/>
      <c r="O2" s="1173"/>
      <c r="P2" s="1173"/>
      <c r="Q2" s="1173"/>
      <c r="R2" s="1173"/>
      <c r="S2" s="1173"/>
      <c r="T2" s="1173"/>
      <c r="U2" s="1173"/>
      <c r="V2" s="1173"/>
      <c r="W2" s="1173"/>
      <c r="X2" s="1173"/>
      <c r="Y2" s="1173"/>
      <c r="Z2" s="1173"/>
      <c r="AA2" s="1173"/>
      <c r="AB2" s="1173"/>
      <c r="AC2" s="1173"/>
      <c r="AD2" s="1173"/>
      <c r="AE2" s="1173"/>
      <c r="AF2" s="1173"/>
      <c r="AG2" s="1173"/>
      <c r="AH2" s="1173"/>
      <c r="AI2" s="1173"/>
      <c r="AJ2" s="1173"/>
      <c r="AK2" s="1173"/>
      <c r="AL2" s="1173"/>
      <c r="AM2" s="1173"/>
      <c r="AN2" s="1173"/>
      <c r="AO2" s="1173"/>
      <c r="AP2" s="1173"/>
      <c r="AQ2" s="1173"/>
      <c r="AR2" s="1173"/>
      <c r="AS2" s="1173"/>
      <c r="AT2" s="1173"/>
      <c r="AU2" s="1173"/>
      <c r="AV2" s="1173"/>
      <c r="AW2" s="1173"/>
      <c r="AX2" s="1173"/>
      <c r="AY2" s="1173"/>
    </row>
    <row r="3" spans="1:51" ht="16.5" thickBot="1" x14ac:dyDescent="0.3">
      <c r="A3" s="958"/>
      <c r="B3" s="868"/>
      <c r="C3" s="868"/>
      <c r="D3" s="868"/>
      <c r="E3" s="1174" t="s">
        <v>40</v>
      </c>
      <c r="F3" s="1175"/>
      <c r="G3" s="1175"/>
      <c r="H3" s="1175"/>
      <c r="I3" s="1175"/>
      <c r="J3" s="1175"/>
      <c r="K3" s="1175"/>
      <c r="L3" s="1175"/>
      <c r="M3" s="1175"/>
      <c r="N3" s="1175"/>
      <c r="O3" s="1175"/>
      <c r="P3" s="1175"/>
      <c r="Q3" s="1175"/>
      <c r="R3" s="1175"/>
      <c r="S3" s="1175"/>
      <c r="T3" s="1175"/>
      <c r="U3" s="1175"/>
      <c r="V3" s="1175"/>
      <c r="W3" s="1175"/>
      <c r="X3" s="1175"/>
      <c r="Y3" s="1175"/>
      <c r="Z3" s="1175"/>
      <c r="AA3" s="1175"/>
      <c r="AB3" s="1175"/>
      <c r="AC3" s="1175"/>
      <c r="AD3" s="1176"/>
      <c r="AE3" s="1177" t="s">
        <v>272</v>
      </c>
      <c r="AF3" s="1178"/>
      <c r="AG3" s="1178"/>
      <c r="AH3" s="1178"/>
      <c r="AI3" s="1178"/>
      <c r="AJ3" s="1178"/>
      <c r="AK3" s="1178"/>
      <c r="AL3" s="1178"/>
      <c r="AM3" s="1178"/>
      <c r="AN3" s="1178"/>
      <c r="AO3" s="1178"/>
      <c r="AP3" s="1178"/>
      <c r="AQ3" s="1178"/>
      <c r="AR3" s="1178"/>
      <c r="AS3" s="1178"/>
      <c r="AT3" s="1178"/>
      <c r="AU3" s="1178"/>
      <c r="AV3" s="1178"/>
      <c r="AW3" s="1178"/>
      <c r="AX3" s="1178"/>
      <c r="AY3" s="1179"/>
    </row>
    <row r="4" spans="1:51" ht="18.75" thickBot="1" x14ac:dyDescent="0.3">
      <c r="A4" s="1180" t="s">
        <v>0</v>
      </c>
      <c r="B4" s="1181"/>
      <c r="C4" s="1181"/>
      <c r="D4" s="1182"/>
      <c r="E4" s="1183" t="s">
        <v>278</v>
      </c>
      <c r="F4" s="1183"/>
      <c r="G4" s="1184"/>
      <c r="H4" s="1184"/>
      <c r="I4" s="1184"/>
      <c r="J4" s="1184"/>
      <c r="K4" s="1184"/>
      <c r="L4" s="1184"/>
      <c r="M4" s="1184"/>
      <c r="N4" s="1184"/>
      <c r="O4" s="1184"/>
      <c r="P4" s="1184"/>
      <c r="Q4" s="1184"/>
      <c r="R4" s="1184"/>
      <c r="S4" s="1184"/>
      <c r="T4" s="1184"/>
      <c r="U4" s="1184"/>
      <c r="V4" s="1184"/>
      <c r="W4" s="1184"/>
      <c r="X4" s="1184"/>
      <c r="Y4" s="1184"/>
      <c r="Z4" s="1184"/>
      <c r="AA4" s="1184"/>
      <c r="AB4" s="1184"/>
      <c r="AC4" s="1184"/>
      <c r="AD4" s="1184"/>
      <c r="AE4" s="1184"/>
      <c r="AF4" s="1184"/>
      <c r="AG4" s="1184"/>
      <c r="AH4" s="1184"/>
      <c r="AI4" s="1184"/>
      <c r="AJ4" s="1184"/>
      <c r="AK4" s="1184"/>
      <c r="AL4" s="1184"/>
      <c r="AM4" s="1184"/>
      <c r="AN4" s="1184"/>
      <c r="AO4" s="1184"/>
      <c r="AP4" s="1184"/>
      <c r="AQ4" s="1184"/>
      <c r="AR4" s="1184"/>
      <c r="AS4" s="1184"/>
      <c r="AT4" s="1184"/>
      <c r="AU4" s="1184"/>
      <c r="AV4" s="1184"/>
      <c r="AW4" s="1184"/>
      <c r="AX4" s="1184"/>
      <c r="AY4" s="1185"/>
    </row>
    <row r="5" spans="1:51" ht="18.75" thickBot="1" x14ac:dyDescent="0.3">
      <c r="A5" s="1186" t="s">
        <v>2</v>
      </c>
      <c r="B5" s="1187"/>
      <c r="C5" s="1187"/>
      <c r="D5" s="1188"/>
      <c r="E5" s="1189" t="s">
        <v>279</v>
      </c>
      <c r="F5" s="1189"/>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190"/>
      <c r="AG5" s="1190"/>
      <c r="AH5" s="1190"/>
      <c r="AI5" s="1190"/>
      <c r="AJ5" s="1190"/>
      <c r="AK5" s="1190"/>
      <c r="AL5" s="1190"/>
      <c r="AM5" s="1190"/>
      <c r="AN5" s="1190"/>
      <c r="AO5" s="1190"/>
      <c r="AP5" s="1190"/>
      <c r="AQ5" s="1190"/>
      <c r="AR5" s="1190"/>
      <c r="AS5" s="1190"/>
      <c r="AT5" s="1190"/>
      <c r="AU5" s="1190"/>
      <c r="AV5" s="1190"/>
      <c r="AW5" s="1190"/>
      <c r="AX5" s="1190"/>
      <c r="AY5" s="1191"/>
    </row>
    <row r="6" spans="1:51" ht="18.75" thickBot="1" x14ac:dyDescent="0.3">
      <c r="A6" s="1150" t="s">
        <v>21</v>
      </c>
      <c r="B6" s="1151"/>
      <c r="C6" s="1151"/>
      <c r="D6" s="1152"/>
      <c r="E6" s="1153" t="s">
        <v>628</v>
      </c>
      <c r="F6" s="1153"/>
      <c r="G6" s="1153"/>
      <c r="H6" s="1153"/>
      <c r="I6" s="1153"/>
      <c r="J6" s="1153"/>
      <c r="K6" s="1153"/>
      <c r="L6" s="1153"/>
      <c r="M6" s="1153"/>
      <c r="N6" s="1153"/>
      <c r="O6" s="1153"/>
      <c r="P6" s="1153"/>
      <c r="Q6" s="1153"/>
      <c r="R6" s="1154"/>
      <c r="S6" s="1154"/>
      <c r="T6" s="1154"/>
      <c r="U6" s="1154"/>
      <c r="V6" s="1154"/>
      <c r="W6" s="1154"/>
      <c r="X6" s="1154"/>
      <c r="Y6" s="1154"/>
      <c r="Z6" s="1154"/>
      <c r="AA6" s="1154"/>
      <c r="AB6" s="1154"/>
      <c r="AC6" s="1154"/>
      <c r="AD6" s="1154"/>
      <c r="AE6" s="1154"/>
      <c r="AF6" s="1154"/>
      <c r="AG6" s="1154"/>
      <c r="AH6" s="1154"/>
      <c r="AI6" s="1154"/>
      <c r="AJ6" s="1154"/>
      <c r="AK6" s="1154"/>
      <c r="AL6" s="1154"/>
      <c r="AM6" s="1154"/>
      <c r="AN6" s="1154"/>
      <c r="AO6" s="1154"/>
      <c r="AP6" s="1154"/>
      <c r="AQ6" s="1154"/>
      <c r="AR6" s="1154"/>
      <c r="AS6" s="1154"/>
      <c r="AT6" s="1154"/>
      <c r="AU6" s="1154"/>
      <c r="AV6" s="1154"/>
      <c r="AW6" s="1154"/>
      <c r="AX6" s="1154"/>
      <c r="AY6" s="1155"/>
    </row>
    <row r="7" spans="1:51" ht="18.75" thickBot="1" x14ac:dyDescent="0.3">
      <c r="A7" s="1156"/>
      <c r="B7" s="1157"/>
      <c r="C7" s="1157"/>
      <c r="D7" s="1157"/>
      <c r="E7" s="1157"/>
      <c r="F7" s="1157"/>
      <c r="G7" s="1157"/>
      <c r="H7" s="1157"/>
      <c r="I7" s="1157"/>
      <c r="J7" s="1157"/>
      <c r="K7" s="1157"/>
      <c r="L7" s="1157"/>
      <c r="M7" s="1157"/>
      <c r="N7" s="1157"/>
      <c r="O7" s="1157"/>
      <c r="P7" s="1157"/>
      <c r="Q7" s="1157"/>
      <c r="R7" s="1157"/>
      <c r="S7" s="1157"/>
      <c r="T7" s="1157"/>
      <c r="U7" s="1157"/>
      <c r="V7" s="1157"/>
      <c r="W7" s="1157"/>
      <c r="X7" s="1157"/>
      <c r="Y7" s="1157"/>
      <c r="Z7" s="1157"/>
      <c r="AA7" s="1157"/>
      <c r="AB7" s="1157"/>
      <c r="AC7" s="1157"/>
      <c r="AD7" s="1157"/>
      <c r="AE7" s="1157"/>
      <c r="AF7" s="1157"/>
      <c r="AG7" s="1157"/>
      <c r="AH7" s="1157"/>
      <c r="AI7" s="1157"/>
      <c r="AJ7" s="1157"/>
      <c r="AK7" s="1157"/>
      <c r="AL7" s="1157"/>
      <c r="AM7" s="1157"/>
      <c r="AN7" s="1157"/>
      <c r="AO7" s="1157"/>
      <c r="AP7" s="1157"/>
      <c r="AQ7" s="1157"/>
      <c r="AR7" s="1157"/>
      <c r="AS7" s="1157"/>
      <c r="AT7" s="1157"/>
      <c r="AU7" s="1157"/>
      <c r="AV7" s="1157"/>
      <c r="AW7" s="1157"/>
      <c r="AX7" s="1157"/>
      <c r="AY7" s="1158"/>
    </row>
    <row r="8" spans="1:51" ht="15.75" thickBot="1" x14ac:dyDescent="0.3">
      <c r="A8" s="1159" t="s">
        <v>92</v>
      </c>
      <c r="B8" s="1160"/>
      <c r="C8" s="1160"/>
      <c r="D8" s="1160"/>
      <c r="E8" s="1160"/>
      <c r="F8" s="1161"/>
      <c r="G8" s="1162" t="s">
        <v>98</v>
      </c>
      <c r="H8" s="1163"/>
      <c r="I8" s="1163"/>
      <c r="J8" s="1163"/>
      <c r="K8" s="1163"/>
      <c r="L8" s="1163"/>
      <c r="M8" s="1163"/>
      <c r="N8" s="1163"/>
      <c r="O8" s="1163"/>
      <c r="P8" s="1163"/>
      <c r="Q8" s="1163"/>
      <c r="R8" s="1163"/>
      <c r="S8" s="1164"/>
      <c r="T8" s="1162" t="s">
        <v>99</v>
      </c>
      <c r="U8" s="1163"/>
      <c r="V8" s="1163"/>
      <c r="W8" s="1163"/>
      <c r="X8" s="1163"/>
      <c r="Y8" s="1163"/>
      <c r="Z8" s="1163"/>
      <c r="AA8" s="1163"/>
      <c r="AB8" s="1163"/>
      <c r="AC8" s="1163"/>
      <c r="AD8" s="1163"/>
      <c r="AE8" s="1163"/>
      <c r="AF8" s="1164"/>
      <c r="AG8" s="1165" t="s">
        <v>100</v>
      </c>
      <c r="AH8" s="1166"/>
      <c r="AI8" s="1166"/>
      <c r="AJ8" s="1166"/>
      <c r="AK8" s="1166"/>
      <c r="AL8" s="1167" t="s">
        <v>106</v>
      </c>
      <c r="AM8" s="1168"/>
      <c r="AN8" s="789"/>
      <c r="AO8" s="1169" t="s">
        <v>68</v>
      </c>
      <c r="AP8" s="1167"/>
      <c r="AQ8" s="1167"/>
      <c r="AR8" s="1167"/>
      <c r="AS8" s="1167"/>
      <c r="AT8" s="1167"/>
      <c r="AU8" s="1167"/>
      <c r="AV8" s="1167"/>
      <c r="AW8" s="1167"/>
      <c r="AX8" s="1168"/>
      <c r="AY8" s="1170" t="s">
        <v>437</v>
      </c>
    </row>
    <row r="9" spans="1:51" ht="74.25" customHeight="1" thickBot="1" x14ac:dyDescent="0.3">
      <c r="A9" s="744" t="s">
        <v>93</v>
      </c>
      <c r="B9" s="745" t="s">
        <v>94</v>
      </c>
      <c r="C9" s="746" t="s">
        <v>95</v>
      </c>
      <c r="D9" s="747" t="s">
        <v>96</v>
      </c>
      <c r="E9" s="720" t="s">
        <v>563</v>
      </c>
      <c r="F9" s="720" t="s">
        <v>97</v>
      </c>
      <c r="G9" s="672" t="s">
        <v>6</v>
      </c>
      <c r="H9" s="672" t="s">
        <v>7</v>
      </c>
      <c r="I9" s="672" t="s">
        <v>8</v>
      </c>
      <c r="J9" s="672" t="s">
        <v>9</v>
      </c>
      <c r="K9" s="672" t="s">
        <v>10</v>
      </c>
      <c r="L9" s="672" t="s">
        <v>494</v>
      </c>
      <c r="M9" s="672" t="s">
        <v>12</v>
      </c>
      <c r="N9" s="672" t="s">
        <v>13</v>
      </c>
      <c r="O9" s="672" t="s">
        <v>14</v>
      </c>
      <c r="P9" s="769" t="s">
        <v>15</v>
      </c>
      <c r="Q9" s="672" t="s">
        <v>16</v>
      </c>
      <c r="R9" s="672" t="s">
        <v>17</v>
      </c>
      <c r="S9" s="721" t="s">
        <v>66</v>
      </c>
      <c r="T9" s="672" t="s">
        <v>6</v>
      </c>
      <c r="U9" s="672" t="s">
        <v>7</v>
      </c>
      <c r="V9" s="672" t="s">
        <v>8</v>
      </c>
      <c r="W9" s="672" t="s">
        <v>9</v>
      </c>
      <c r="X9" s="672" t="s">
        <v>10</v>
      </c>
      <c r="Y9" s="672" t="s">
        <v>11</v>
      </c>
      <c r="Z9" s="672" t="s">
        <v>12</v>
      </c>
      <c r="AA9" s="672" t="s">
        <v>13</v>
      </c>
      <c r="AB9" s="672" t="s">
        <v>14</v>
      </c>
      <c r="AC9" s="672" t="s">
        <v>15</v>
      </c>
      <c r="AD9" s="671" t="s">
        <v>16</v>
      </c>
      <c r="AE9" s="670" t="s">
        <v>17</v>
      </c>
      <c r="AF9" s="669" t="s">
        <v>67</v>
      </c>
      <c r="AG9" s="668" t="s">
        <v>101</v>
      </c>
      <c r="AH9" s="667" t="s">
        <v>102</v>
      </c>
      <c r="AI9" s="667" t="s">
        <v>103</v>
      </c>
      <c r="AJ9" s="667" t="s">
        <v>104</v>
      </c>
      <c r="AK9" s="667" t="s">
        <v>105</v>
      </c>
      <c r="AL9" s="667" t="s">
        <v>107</v>
      </c>
      <c r="AM9" s="667" t="s">
        <v>108</v>
      </c>
      <c r="AN9" s="666" t="s">
        <v>109</v>
      </c>
      <c r="AO9" s="666" t="s">
        <v>110</v>
      </c>
      <c r="AP9" s="666" t="s">
        <v>111</v>
      </c>
      <c r="AQ9" s="666" t="s">
        <v>112</v>
      </c>
      <c r="AR9" s="666" t="s">
        <v>113</v>
      </c>
      <c r="AS9" s="666" t="s">
        <v>114</v>
      </c>
      <c r="AT9" s="666" t="s">
        <v>115</v>
      </c>
      <c r="AU9" s="666" t="s">
        <v>116</v>
      </c>
      <c r="AV9" s="666" t="s">
        <v>117</v>
      </c>
      <c r="AW9" s="666" t="s">
        <v>118</v>
      </c>
      <c r="AX9" s="790" t="s">
        <v>119</v>
      </c>
      <c r="AY9" s="1171"/>
    </row>
    <row r="10" spans="1:51" ht="18" x14ac:dyDescent="0.25">
      <c r="A10" s="1140">
        <v>1</v>
      </c>
      <c r="B10" s="1130" t="s">
        <v>274</v>
      </c>
      <c r="C10" s="1132" t="s">
        <v>282</v>
      </c>
      <c r="D10" s="722" t="s">
        <v>41</v>
      </c>
      <c r="E10" s="773">
        <v>1.0000000000000002</v>
      </c>
      <c r="F10" s="773">
        <v>1.0000000000000002</v>
      </c>
      <c r="G10" s="773">
        <v>1.0000000000000002</v>
      </c>
      <c r="H10" s="773">
        <v>1.0000000000000002</v>
      </c>
      <c r="I10" s="773">
        <v>1.0000000000000002</v>
      </c>
      <c r="J10" s="773">
        <v>1.0000000000000002</v>
      </c>
      <c r="K10" s="773">
        <v>1.0000000000000002</v>
      </c>
      <c r="L10" s="794"/>
      <c r="M10" s="758"/>
      <c r="N10" s="749"/>
      <c r="O10" s="749"/>
      <c r="P10" s="749"/>
      <c r="Q10" s="749"/>
      <c r="R10" s="758"/>
      <c r="S10" s="758"/>
      <c r="T10" s="749">
        <v>0.31</v>
      </c>
      <c r="U10" s="749">
        <v>0.5</v>
      </c>
      <c r="V10" s="794">
        <v>0.7</v>
      </c>
      <c r="W10" s="795">
        <v>0.95</v>
      </c>
      <c r="X10" s="795">
        <v>1</v>
      </c>
      <c r="Y10" s="794"/>
      <c r="Z10" s="795"/>
      <c r="AA10" s="794"/>
      <c r="AB10" s="794"/>
      <c r="AC10" s="794"/>
      <c r="AD10" s="794"/>
      <c r="AE10" s="795"/>
      <c r="AF10" s="1144"/>
      <c r="AG10" s="1147" t="s">
        <v>283</v>
      </c>
      <c r="AH10" s="1136" t="s">
        <v>284</v>
      </c>
      <c r="AI10" s="1136" t="s">
        <v>285</v>
      </c>
      <c r="AJ10" s="1136" t="s">
        <v>286</v>
      </c>
      <c r="AK10" s="1136" t="s">
        <v>287</v>
      </c>
      <c r="AL10" s="1137" t="s">
        <v>225</v>
      </c>
      <c r="AM10" s="1137" t="s">
        <v>225</v>
      </c>
      <c r="AN10" s="1138">
        <v>1698</v>
      </c>
      <c r="AO10" s="1138" t="s">
        <v>288</v>
      </c>
      <c r="AP10" s="1138" t="s">
        <v>288</v>
      </c>
      <c r="AQ10" s="1134" t="s">
        <v>289</v>
      </c>
      <c r="AR10" s="1136" t="s">
        <v>290</v>
      </c>
      <c r="AS10" s="1136" t="s">
        <v>290</v>
      </c>
      <c r="AT10" s="1136" t="s">
        <v>291</v>
      </c>
      <c r="AU10" s="1136" t="s">
        <v>291</v>
      </c>
      <c r="AV10" s="1136" t="s">
        <v>292</v>
      </c>
      <c r="AW10" s="1136" t="s">
        <v>292</v>
      </c>
      <c r="AX10" s="1122" t="s">
        <v>435</v>
      </c>
      <c r="AY10" s="1124"/>
    </row>
    <row r="11" spans="1:51" ht="18" x14ac:dyDescent="0.25">
      <c r="A11" s="1078"/>
      <c r="B11" s="1079"/>
      <c r="C11" s="1080"/>
      <c r="D11" s="724" t="s">
        <v>3</v>
      </c>
      <c r="E11" s="774">
        <v>561030000</v>
      </c>
      <c r="F11" s="774">
        <v>561030000</v>
      </c>
      <c r="G11" s="774">
        <v>561030000</v>
      </c>
      <c r="H11" s="774">
        <v>561030000</v>
      </c>
      <c r="I11" s="774">
        <v>561030000</v>
      </c>
      <c r="J11" s="774">
        <v>561030000</v>
      </c>
      <c r="K11" s="774">
        <v>561030000</v>
      </c>
      <c r="L11" s="726"/>
      <c r="M11" s="712"/>
      <c r="N11" s="725"/>
      <c r="O11" s="725"/>
      <c r="P11" s="725"/>
      <c r="Q11" s="725"/>
      <c r="R11" s="712"/>
      <c r="S11" s="712"/>
      <c r="T11" s="725">
        <v>109256000</v>
      </c>
      <c r="U11" s="725">
        <v>168728000</v>
      </c>
      <c r="V11" s="726">
        <v>168728000</v>
      </c>
      <c r="W11" s="761">
        <v>198464000</v>
      </c>
      <c r="X11" s="761">
        <v>386890000</v>
      </c>
      <c r="Y11" s="726"/>
      <c r="Z11" s="761"/>
      <c r="AA11" s="726"/>
      <c r="AB11" s="726"/>
      <c r="AC11" s="726"/>
      <c r="AD11" s="726"/>
      <c r="AE11" s="761"/>
      <c r="AF11" s="1145"/>
      <c r="AG11" s="1148"/>
      <c r="AH11" s="1064"/>
      <c r="AI11" s="1064"/>
      <c r="AJ11" s="1064"/>
      <c r="AK11" s="1064"/>
      <c r="AL11" s="1065"/>
      <c r="AM11" s="1065"/>
      <c r="AN11" s="1066"/>
      <c r="AO11" s="1066"/>
      <c r="AP11" s="1066"/>
      <c r="AQ11" s="1067"/>
      <c r="AR11" s="1064"/>
      <c r="AS11" s="1064"/>
      <c r="AT11" s="1064"/>
      <c r="AU11" s="1064"/>
      <c r="AV11" s="1064"/>
      <c r="AW11" s="1064"/>
      <c r="AX11" s="1064"/>
      <c r="AY11" s="1125"/>
    </row>
    <row r="12" spans="1:51" ht="27" x14ac:dyDescent="0.25">
      <c r="A12" s="1078"/>
      <c r="B12" s="1079"/>
      <c r="C12" s="1080"/>
      <c r="D12" s="727" t="s">
        <v>42</v>
      </c>
      <c r="E12" s="775">
        <v>0</v>
      </c>
      <c r="F12" s="775">
        <v>0</v>
      </c>
      <c r="G12" s="775">
        <v>0</v>
      </c>
      <c r="H12" s="775">
        <v>0</v>
      </c>
      <c r="I12" s="775">
        <v>0</v>
      </c>
      <c r="J12" s="775">
        <v>0</v>
      </c>
      <c r="K12" s="775">
        <v>0</v>
      </c>
      <c r="L12" s="796"/>
      <c r="M12" s="711"/>
      <c r="N12" s="723"/>
      <c r="O12" s="723"/>
      <c r="P12" s="723"/>
      <c r="Q12" s="723"/>
      <c r="R12" s="711"/>
      <c r="S12" s="712"/>
      <c r="T12" s="723">
        <v>0</v>
      </c>
      <c r="U12" s="723">
        <v>0</v>
      </c>
      <c r="V12" s="796">
        <v>0</v>
      </c>
      <c r="W12" s="797">
        <v>0</v>
      </c>
      <c r="X12" s="797">
        <v>0</v>
      </c>
      <c r="Y12" s="796"/>
      <c r="Z12" s="797"/>
      <c r="AA12" s="796"/>
      <c r="AB12" s="796"/>
      <c r="AC12" s="796"/>
      <c r="AD12" s="796"/>
      <c r="AE12" s="797"/>
      <c r="AF12" s="1145"/>
      <c r="AG12" s="1148"/>
      <c r="AH12" s="1064"/>
      <c r="AI12" s="1064"/>
      <c r="AJ12" s="1064"/>
      <c r="AK12" s="1064"/>
      <c r="AL12" s="1065"/>
      <c r="AM12" s="1065"/>
      <c r="AN12" s="1066"/>
      <c r="AO12" s="1066"/>
      <c r="AP12" s="1066"/>
      <c r="AQ12" s="1067"/>
      <c r="AR12" s="1064"/>
      <c r="AS12" s="1064"/>
      <c r="AT12" s="1064"/>
      <c r="AU12" s="1064"/>
      <c r="AV12" s="1064"/>
      <c r="AW12" s="1064"/>
      <c r="AX12" s="1064"/>
      <c r="AY12" s="1125"/>
    </row>
    <row r="13" spans="1:51" ht="27" x14ac:dyDescent="0.25">
      <c r="A13" s="1078"/>
      <c r="B13" s="1079"/>
      <c r="C13" s="1080"/>
      <c r="D13" s="724" t="s">
        <v>4</v>
      </c>
      <c r="E13" s="774">
        <v>69460001</v>
      </c>
      <c r="F13" s="774">
        <v>69460001</v>
      </c>
      <c r="G13" s="774">
        <v>69460001</v>
      </c>
      <c r="H13" s="774">
        <v>69460001</v>
      </c>
      <c r="I13" s="774">
        <v>69460001</v>
      </c>
      <c r="J13" s="774">
        <v>69460001</v>
      </c>
      <c r="K13" s="774">
        <v>69460001</v>
      </c>
      <c r="L13" s="726"/>
      <c r="M13" s="712"/>
      <c r="N13" s="725"/>
      <c r="O13" s="725"/>
      <c r="P13" s="725"/>
      <c r="Q13" s="725"/>
      <c r="R13" s="712"/>
      <c r="S13" s="711"/>
      <c r="T13" s="725">
        <v>39137000</v>
      </c>
      <c r="U13" s="725">
        <v>66921001</v>
      </c>
      <c r="V13" s="726">
        <v>69460001</v>
      </c>
      <c r="W13" s="761">
        <v>69460001</v>
      </c>
      <c r="X13" s="761">
        <v>69460001</v>
      </c>
      <c r="Y13" s="726"/>
      <c r="Z13" s="761"/>
      <c r="AA13" s="726"/>
      <c r="AB13" s="726"/>
      <c r="AC13" s="726"/>
      <c r="AD13" s="726"/>
      <c r="AE13" s="761"/>
      <c r="AF13" s="1145"/>
      <c r="AG13" s="1148"/>
      <c r="AH13" s="1064"/>
      <c r="AI13" s="1064"/>
      <c r="AJ13" s="1064"/>
      <c r="AK13" s="1064"/>
      <c r="AL13" s="1065"/>
      <c r="AM13" s="1065"/>
      <c r="AN13" s="1066"/>
      <c r="AO13" s="1066"/>
      <c r="AP13" s="1066"/>
      <c r="AQ13" s="1067"/>
      <c r="AR13" s="1064"/>
      <c r="AS13" s="1064"/>
      <c r="AT13" s="1064"/>
      <c r="AU13" s="1064"/>
      <c r="AV13" s="1064"/>
      <c r="AW13" s="1064"/>
      <c r="AX13" s="1064"/>
      <c r="AY13" s="1125"/>
    </row>
    <row r="14" spans="1:51" ht="27" x14ac:dyDescent="0.25">
      <c r="A14" s="1078"/>
      <c r="B14" s="1079"/>
      <c r="C14" s="1080"/>
      <c r="D14" s="727" t="s">
        <v>43</v>
      </c>
      <c r="E14" s="776">
        <v>1.0000000000000002</v>
      </c>
      <c r="F14" s="776">
        <v>1.0000000000000002</v>
      </c>
      <c r="G14" s="776">
        <v>1.0000000000000002</v>
      </c>
      <c r="H14" s="776">
        <v>1.0000000000000002</v>
      </c>
      <c r="I14" s="776">
        <v>1.0000000000000002</v>
      </c>
      <c r="J14" s="776">
        <v>1.0000000000000002</v>
      </c>
      <c r="K14" s="776">
        <v>1.0000000000000002</v>
      </c>
      <c r="L14" s="728"/>
      <c r="M14" s="740"/>
      <c r="N14" s="728"/>
      <c r="O14" s="728"/>
      <c r="P14" s="728"/>
      <c r="Q14" s="728"/>
      <c r="R14" s="740"/>
      <c r="S14" s="740"/>
      <c r="T14" s="776">
        <v>0.31</v>
      </c>
      <c r="U14" s="728">
        <v>0.5</v>
      </c>
      <c r="V14" s="728">
        <v>0.7</v>
      </c>
      <c r="W14" s="740">
        <v>0.95</v>
      </c>
      <c r="X14" s="740">
        <v>1</v>
      </c>
      <c r="Y14" s="728"/>
      <c r="Z14" s="740"/>
      <c r="AA14" s="728"/>
      <c r="AB14" s="728"/>
      <c r="AC14" s="728"/>
      <c r="AD14" s="728"/>
      <c r="AE14" s="740"/>
      <c r="AF14" s="1145"/>
      <c r="AG14" s="1148"/>
      <c r="AH14" s="1064"/>
      <c r="AI14" s="1064"/>
      <c r="AJ14" s="1064"/>
      <c r="AK14" s="1064"/>
      <c r="AL14" s="1065"/>
      <c r="AM14" s="1065"/>
      <c r="AN14" s="1066"/>
      <c r="AO14" s="1066"/>
      <c r="AP14" s="1066"/>
      <c r="AQ14" s="1067"/>
      <c r="AR14" s="1064"/>
      <c r="AS14" s="1064"/>
      <c r="AT14" s="1064"/>
      <c r="AU14" s="1064"/>
      <c r="AV14" s="1064"/>
      <c r="AW14" s="1064"/>
      <c r="AX14" s="1064"/>
      <c r="AY14" s="1125"/>
    </row>
    <row r="15" spans="1:51" ht="27.75" thickBot="1" x14ac:dyDescent="0.3">
      <c r="A15" s="1141"/>
      <c r="B15" s="1142"/>
      <c r="C15" s="1143"/>
      <c r="D15" s="752" t="s">
        <v>45</v>
      </c>
      <c r="E15" s="777">
        <v>630490001</v>
      </c>
      <c r="F15" s="777">
        <v>630490001</v>
      </c>
      <c r="G15" s="777">
        <v>630490001</v>
      </c>
      <c r="H15" s="777">
        <v>630490001</v>
      </c>
      <c r="I15" s="777">
        <v>630490001</v>
      </c>
      <c r="J15" s="777">
        <v>630490001</v>
      </c>
      <c r="K15" s="777">
        <v>630490001</v>
      </c>
      <c r="L15" s="753"/>
      <c r="M15" s="754"/>
      <c r="N15" s="753"/>
      <c r="O15" s="753"/>
      <c r="P15" s="753"/>
      <c r="Q15" s="753"/>
      <c r="R15" s="754"/>
      <c r="S15" s="754"/>
      <c r="T15" s="777">
        <v>148393000</v>
      </c>
      <c r="U15" s="753">
        <v>235649001</v>
      </c>
      <c r="V15" s="753">
        <v>238188001</v>
      </c>
      <c r="W15" s="754">
        <v>267924001</v>
      </c>
      <c r="X15" s="754">
        <v>456350001</v>
      </c>
      <c r="Y15" s="753"/>
      <c r="Z15" s="754"/>
      <c r="AA15" s="753"/>
      <c r="AB15" s="753"/>
      <c r="AC15" s="753"/>
      <c r="AD15" s="753"/>
      <c r="AE15" s="754"/>
      <c r="AF15" s="1146"/>
      <c r="AG15" s="1149"/>
      <c r="AH15" s="1123"/>
      <c r="AI15" s="1123"/>
      <c r="AJ15" s="1123"/>
      <c r="AK15" s="1123"/>
      <c r="AL15" s="1115"/>
      <c r="AM15" s="1115"/>
      <c r="AN15" s="1139"/>
      <c r="AO15" s="1139"/>
      <c r="AP15" s="1139"/>
      <c r="AQ15" s="1135"/>
      <c r="AR15" s="1123"/>
      <c r="AS15" s="1123"/>
      <c r="AT15" s="1123"/>
      <c r="AU15" s="1123"/>
      <c r="AV15" s="1123"/>
      <c r="AW15" s="1123"/>
      <c r="AX15" s="1123"/>
      <c r="AY15" s="1126"/>
    </row>
    <row r="16" spans="1:51" ht="18" x14ac:dyDescent="0.25">
      <c r="A16" s="1127">
        <v>2</v>
      </c>
      <c r="B16" s="1130" t="s">
        <v>298</v>
      </c>
      <c r="C16" s="1132" t="s">
        <v>299</v>
      </c>
      <c r="D16" s="722" t="s">
        <v>41</v>
      </c>
      <c r="E16" s="778">
        <v>13679</v>
      </c>
      <c r="F16" s="778">
        <v>13679</v>
      </c>
      <c r="G16" s="756">
        <v>13679</v>
      </c>
      <c r="H16" s="756">
        <v>13679</v>
      </c>
      <c r="I16" s="756">
        <v>13679</v>
      </c>
      <c r="J16" s="756">
        <v>13679</v>
      </c>
      <c r="K16" s="756">
        <v>13679</v>
      </c>
      <c r="L16" s="757"/>
      <c r="M16" s="757"/>
      <c r="N16" s="756"/>
      <c r="O16" s="756"/>
      <c r="P16" s="756"/>
      <c r="Q16" s="756"/>
      <c r="R16" s="798"/>
      <c r="S16" s="757"/>
      <c r="T16" s="799">
        <v>2238</v>
      </c>
      <c r="U16" s="800">
        <v>5121</v>
      </c>
      <c r="V16" s="800">
        <v>7663</v>
      </c>
      <c r="W16" s="798">
        <v>9891</v>
      </c>
      <c r="X16" s="798">
        <v>11420</v>
      </c>
      <c r="Y16" s="800"/>
      <c r="Z16" s="798"/>
      <c r="AA16" s="800"/>
      <c r="AB16" s="800"/>
      <c r="AC16" s="800"/>
      <c r="AD16" s="800"/>
      <c r="AE16" s="798"/>
      <c r="AF16" s="1133"/>
      <c r="AG16" s="1113" t="s">
        <v>300</v>
      </c>
      <c r="AH16" s="1065" t="s">
        <v>225</v>
      </c>
      <c r="AI16" s="1065" t="s">
        <v>225</v>
      </c>
      <c r="AJ16" s="1065" t="s">
        <v>225</v>
      </c>
      <c r="AK16" s="1065" t="s">
        <v>301</v>
      </c>
      <c r="AL16" s="1065" t="s">
        <v>225</v>
      </c>
      <c r="AM16" s="1065" t="s">
        <v>302</v>
      </c>
      <c r="AN16" s="1065">
        <v>3162897</v>
      </c>
      <c r="AO16" s="1109">
        <v>2354</v>
      </c>
      <c r="AP16" s="1111">
        <v>3248</v>
      </c>
      <c r="AQ16" s="1067" t="s">
        <v>289</v>
      </c>
      <c r="AR16" s="1064" t="s">
        <v>290</v>
      </c>
      <c r="AS16" s="1064" t="s">
        <v>290</v>
      </c>
      <c r="AT16" s="1064" t="s">
        <v>291</v>
      </c>
      <c r="AU16" s="1064" t="s">
        <v>291</v>
      </c>
      <c r="AV16" s="1064" t="s">
        <v>292</v>
      </c>
      <c r="AW16" s="1064" t="s">
        <v>292</v>
      </c>
      <c r="AX16" s="1121" t="s">
        <v>627</v>
      </c>
      <c r="AY16" s="1101"/>
    </row>
    <row r="17" spans="1:51" ht="18" x14ac:dyDescent="0.25">
      <c r="A17" s="1128"/>
      <c r="B17" s="1079"/>
      <c r="C17" s="1080"/>
      <c r="D17" s="724" t="s">
        <v>3</v>
      </c>
      <c r="E17" s="774">
        <v>341550167</v>
      </c>
      <c r="F17" s="774">
        <v>341550167</v>
      </c>
      <c r="G17" s="725">
        <v>341550167</v>
      </c>
      <c r="H17" s="725">
        <v>341550167</v>
      </c>
      <c r="I17" s="725">
        <v>341550167</v>
      </c>
      <c r="J17" s="725">
        <v>341550167</v>
      </c>
      <c r="K17" s="725">
        <v>341550167</v>
      </c>
      <c r="L17" s="712"/>
      <c r="M17" s="712"/>
      <c r="N17" s="725"/>
      <c r="O17" s="725"/>
      <c r="P17" s="725"/>
      <c r="Q17" s="725"/>
      <c r="R17" s="712"/>
      <c r="S17" s="712"/>
      <c r="T17" s="801">
        <v>64991421</v>
      </c>
      <c r="U17" s="802">
        <v>78772221</v>
      </c>
      <c r="V17" s="802">
        <v>82028623</v>
      </c>
      <c r="W17" s="803">
        <v>99531301</v>
      </c>
      <c r="X17" s="803">
        <v>196275131</v>
      </c>
      <c r="Y17" s="802"/>
      <c r="Z17" s="803"/>
      <c r="AA17" s="802"/>
      <c r="AB17" s="802"/>
      <c r="AC17" s="802"/>
      <c r="AD17" s="802"/>
      <c r="AE17" s="712"/>
      <c r="AF17" s="1091"/>
      <c r="AG17" s="1113"/>
      <c r="AH17" s="1065"/>
      <c r="AI17" s="1065"/>
      <c r="AJ17" s="1065"/>
      <c r="AK17" s="1065"/>
      <c r="AL17" s="1065"/>
      <c r="AM17" s="1065"/>
      <c r="AN17" s="1065"/>
      <c r="AO17" s="1109"/>
      <c r="AP17" s="1111"/>
      <c r="AQ17" s="1067"/>
      <c r="AR17" s="1064"/>
      <c r="AS17" s="1064"/>
      <c r="AT17" s="1064"/>
      <c r="AU17" s="1064"/>
      <c r="AV17" s="1064"/>
      <c r="AW17" s="1064"/>
      <c r="AX17" s="1104"/>
      <c r="AY17" s="1102"/>
    </row>
    <row r="18" spans="1:51" ht="27" x14ac:dyDescent="0.25">
      <c r="A18" s="1128"/>
      <c r="B18" s="1079"/>
      <c r="C18" s="1080"/>
      <c r="D18" s="727" t="s">
        <v>42</v>
      </c>
      <c r="E18" s="775">
        <v>0</v>
      </c>
      <c r="F18" s="775">
        <v>0</v>
      </c>
      <c r="G18" s="723">
        <v>0</v>
      </c>
      <c r="H18" s="723">
        <v>0</v>
      </c>
      <c r="I18" s="723">
        <v>0</v>
      </c>
      <c r="J18" s="723">
        <v>0</v>
      </c>
      <c r="K18" s="723">
        <v>0</v>
      </c>
      <c r="L18" s="711"/>
      <c r="M18" s="711"/>
      <c r="N18" s="723"/>
      <c r="O18" s="723"/>
      <c r="P18" s="723"/>
      <c r="Q18" s="723"/>
      <c r="R18" s="711"/>
      <c r="S18" s="817"/>
      <c r="T18" s="723">
        <v>0</v>
      </c>
      <c r="U18" s="723">
        <v>0</v>
      </c>
      <c r="V18" s="723">
        <v>0</v>
      </c>
      <c r="W18" s="711">
        <v>0</v>
      </c>
      <c r="X18" s="711">
        <v>0</v>
      </c>
      <c r="Y18" s="723"/>
      <c r="Z18" s="711"/>
      <c r="AA18" s="723"/>
      <c r="AB18" s="723"/>
      <c r="AC18" s="723"/>
      <c r="AD18" s="723"/>
      <c r="AE18" s="711"/>
      <c r="AF18" s="1091"/>
      <c r="AG18" s="1113"/>
      <c r="AH18" s="1065"/>
      <c r="AI18" s="1065"/>
      <c r="AJ18" s="1065"/>
      <c r="AK18" s="1065"/>
      <c r="AL18" s="1065"/>
      <c r="AM18" s="1065"/>
      <c r="AN18" s="1065"/>
      <c r="AO18" s="1109"/>
      <c r="AP18" s="1111"/>
      <c r="AQ18" s="1067"/>
      <c r="AR18" s="1064"/>
      <c r="AS18" s="1064"/>
      <c r="AT18" s="1064"/>
      <c r="AU18" s="1064"/>
      <c r="AV18" s="1064"/>
      <c r="AW18" s="1064"/>
      <c r="AX18" s="1104"/>
      <c r="AY18" s="1102"/>
    </row>
    <row r="19" spans="1:51" ht="27" x14ac:dyDescent="0.25">
      <c r="A19" s="1128"/>
      <c r="B19" s="1079"/>
      <c r="C19" s="1080"/>
      <c r="D19" s="724" t="s">
        <v>4</v>
      </c>
      <c r="E19" s="774">
        <v>44376155</v>
      </c>
      <c r="F19" s="774">
        <v>44376155</v>
      </c>
      <c r="G19" s="725">
        <v>44376155</v>
      </c>
      <c r="H19" s="725">
        <v>44376155</v>
      </c>
      <c r="I19" s="725">
        <v>44376155</v>
      </c>
      <c r="J19" s="725">
        <v>44376155</v>
      </c>
      <c r="K19" s="725">
        <v>44376155</v>
      </c>
      <c r="L19" s="712"/>
      <c r="M19" s="712"/>
      <c r="N19" s="725"/>
      <c r="O19" s="725"/>
      <c r="P19" s="725"/>
      <c r="Q19" s="725"/>
      <c r="R19" s="803"/>
      <c r="S19" s="712"/>
      <c r="T19" s="804">
        <v>16814098</v>
      </c>
      <c r="U19" s="802">
        <v>29252423</v>
      </c>
      <c r="V19" s="802">
        <v>36898700</v>
      </c>
      <c r="W19" s="803">
        <v>40786024</v>
      </c>
      <c r="X19" s="803">
        <v>42115765</v>
      </c>
      <c r="Y19" s="802"/>
      <c r="Z19" s="803"/>
      <c r="AA19" s="802"/>
      <c r="AB19" s="802"/>
      <c r="AC19" s="802"/>
      <c r="AD19" s="802"/>
      <c r="AE19" s="803"/>
      <c r="AF19" s="1091"/>
      <c r="AG19" s="1113"/>
      <c r="AH19" s="1065"/>
      <c r="AI19" s="1065"/>
      <c r="AJ19" s="1065"/>
      <c r="AK19" s="1065"/>
      <c r="AL19" s="1065"/>
      <c r="AM19" s="1065"/>
      <c r="AN19" s="1065"/>
      <c r="AO19" s="1109"/>
      <c r="AP19" s="1111"/>
      <c r="AQ19" s="1067"/>
      <c r="AR19" s="1064"/>
      <c r="AS19" s="1064"/>
      <c r="AT19" s="1064"/>
      <c r="AU19" s="1064"/>
      <c r="AV19" s="1064"/>
      <c r="AW19" s="1064"/>
      <c r="AX19" s="1104"/>
      <c r="AY19" s="1102"/>
    </row>
    <row r="20" spans="1:51" ht="27" x14ac:dyDescent="0.25">
      <c r="A20" s="1128"/>
      <c r="B20" s="1079"/>
      <c r="C20" s="1080"/>
      <c r="D20" s="727" t="s">
        <v>43</v>
      </c>
      <c r="E20" s="779">
        <v>13679</v>
      </c>
      <c r="F20" s="779">
        <v>13679</v>
      </c>
      <c r="G20" s="779">
        <v>13679</v>
      </c>
      <c r="H20" s="779">
        <v>13679</v>
      </c>
      <c r="I20" s="779">
        <v>13679</v>
      </c>
      <c r="J20" s="779">
        <v>13679</v>
      </c>
      <c r="K20" s="779">
        <v>13679</v>
      </c>
      <c r="L20" s="715"/>
      <c r="M20" s="715"/>
      <c r="N20" s="731"/>
      <c r="O20" s="731"/>
      <c r="P20" s="731"/>
      <c r="Q20" s="731"/>
      <c r="R20" s="715"/>
      <c r="S20" s="715"/>
      <c r="T20" s="779">
        <v>2238</v>
      </c>
      <c r="U20" s="779">
        <v>5121</v>
      </c>
      <c r="V20" s="779">
        <v>7663</v>
      </c>
      <c r="W20" s="715">
        <v>9891</v>
      </c>
      <c r="X20" s="715">
        <v>11420</v>
      </c>
      <c r="Y20" s="731"/>
      <c r="Z20" s="715"/>
      <c r="AA20" s="731"/>
      <c r="AB20" s="731"/>
      <c r="AC20" s="731"/>
      <c r="AD20" s="731"/>
      <c r="AE20" s="715"/>
      <c r="AF20" s="1091"/>
      <c r="AG20" s="1113"/>
      <c r="AH20" s="1065"/>
      <c r="AI20" s="1065"/>
      <c r="AJ20" s="1065"/>
      <c r="AK20" s="1065"/>
      <c r="AL20" s="1065"/>
      <c r="AM20" s="1065"/>
      <c r="AN20" s="1065"/>
      <c r="AO20" s="1109"/>
      <c r="AP20" s="1111"/>
      <c r="AQ20" s="1067"/>
      <c r="AR20" s="1064"/>
      <c r="AS20" s="1064"/>
      <c r="AT20" s="1064"/>
      <c r="AU20" s="1064"/>
      <c r="AV20" s="1064"/>
      <c r="AW20" s="1064"/>
      <c r="AX20" s="1104"/>
      <c r="AY20" s="1102"/>
    </row>
    <row r="21" spans="1:51" ht="27.75" thickBot="1" x14ac:dyDescent="0.3">
      <c r="A21" s="1128"/>
      <c r="B21" s="1079"/>
      <c r="C21" s="1080"/>
      <c r="D21" s="724" t="s">
        <v>45</v>
      </c>
      <c r="E21" s="780">
        <v>385926322</v>
      </c>
      <c r="F21" s="780">
        <v>385926322</v>
      </c>
      <c r="G21" s="780">
        <v>385926322</v>
      </c>
      <c r="H21" s="780">
        <v>385926322</v>
      </c>
      <c r="I21" s="780">
        <v>385926322</v>
      </c>
      <c r="J21" s="780">
        <v>385926322</v>
      </c>
      <c r="K21" s="780">
        <v>385926322</v>
      </c>
      <c r="L21" s="713"/>
      <c r="M21" s="713"/>
      <c r="N21" s="729"/>
      <c r="O21" s="729"/>
      <c r="P21" s="729"/>
      <c r="Q21" s="729"/>
      <c r="R21" s="713"/>
      <c r="S21" s="713"/>
      <c r="T21" s="780">
        <v>81805519</v>
      </c>
      <c r="U21" s="780">
        <v>108024644</v>
      </c>
      <c r="V21" s="780">
        <v>118927323</v>
      </c>
      <c r="W21" s="713">
        <v>140317325</v>
      </c>
      <c r="X21" s="713">
        <v>238390896</v>
      </c>
      <c r="Y21" s="729"/>
      <c r="Z21" s="713"/>
      <c r="AA21" s="729"/>
      <c r="AB21" s="729"/>
      <c r="AC21" s="729"/>
      <c r="AD21" s="729"/>
      <c r="AE21" s="713"/>
      <c r="AF21" s="1091"/>
      <c r="AG21" s="1113"/>
      <c r="AH21" s="1065"/>
      <c r="AI21" s="1065"/>
      <c r="AJ21" s="1065"/>
      <c r="AK21" s="1065"/>
      <c r="AL21" s="1065"/>
      <c r="AM21" s="1065"/>
      <c r="AN21" s="1065"/>
      <c r="AO21" s="1109"/>
      <c r="AP21" s="1111"/>
      <c r="AQ21" s="1067"/>
      <c r="AR21" s="1064"/>
      <c r="AS21" s="1064"/>
      <c r="AT21" s="1064"/>
      <c r="AU21" s="1064"/>
      <c r="AV21" s="1064"/>
      <c r="AW21" s="1064"/>
      <c r="AX21" s="1100"/>
      <c r="AY21" s="1103"/>
    </row>
    <row r="22" spans="1:51" ht="18" x14ac:dyDescent="0.25">
      <c r="A22" s="1128"/>
      <c r="B22" s="1079"/>
      <c r="C22" s="1080" t="s">
        <v>303</v>
      </c>
      <c r="D22" s="722" t="s">
        <v>41</v>
      </c>
      <c r="E22" s="781">
        <v>3715</v>
      </c>
      <c r="F22" s="781">
        <v>3715</v>
      </c>
      <c r="G22" s="756">
        <v>3715</v>
      </c>
      <c r="H22" s="756">
        <v>3715</v>
      </c>
      <c r="I22" s="756">
        <v>3715</v>
      </c>
      <c r="J22" s="756">
        <v>3715</v>
      </c>
      <c r="K22" s="756">
        <v>4304</v>
      </c>
      <c r="L22" s="806"/>
      <c r="M22" s="714"/>
      <c r="N22" s="730"/>
      <c r="O22" s="730"/>
      <c r="P22" s="730"/>
      <c r="Q22" s="730"/>
      <c r="R22" s="805"/>
      <c r="S22" s="757"/>
      <c r="T22" s="804">
        <v>525</v>
      </c>
      <c r="U22" s="806">
        <v>1398</v>
      </c>
      <c r="V22" s="806">
        <v>2279</v>
      </c>
      <c r="W22" s="805">
        <v>3196</v>
      </c>
      <c r="X22" s="805">
        <v>4304</v>
      </c>
      <c r="Y22" s="806"/>
      <c r="Z22" s="805"/>
      <c r="AA22" s="806"/>
      <c r="AB22" s="806"/>
      <c r="AC22" s="806"/>
      <c r="AD22" s="806"/>
      <c r="AE22" s="805"/>
      <c r="AF22" s="1091"/>
      <c r="AG22" s="1113" t="s">
        <v>304</v>
      </c>
      <c r="AH22" s="1065" t="s">
        <v>225</v>
      </c>
      <c r="AI22" s="1065" t="s">
        <v>225</v>
      </c>
      <c r="AJ22" s="1065" t="s">
        <v>225</v>
      </c>
      <c r="AK22" s="1065" t="s">
        <v>305</v>
      </c>
      <c r="AL22" s="1065" t="s">
        <v>225</v>
      </c>
      <c r="AM22" s="1065" t="s">
        <v>302</v>
      </c>
      <c r="AN22" s="1105">
        <v>695547</v>
      </c>
      <c r="AO22" s="1117">
        <v>770</v>
      </c>
      <c r="AP22" s="1119">
        <v>1380</v>
      </c>
      <c r="AQ22" s="1107" t="s">
        <v>289</v>
      </c>
      <c r="AR22" s="1099" t="s">
        <v>290</v>
      </c>
      <c r="AS22" s="1099" t="s">
        <v>290</v>
      </c>
      <c r="AT22" s="1099" t="s">
        <v>291</v>
      </c>
      <c r="AU22" s="1099" t="s">
        <v>291</v>
      </c>
      <c r="AV22" s="1099" t="s">
        <v>292</v>
      </c>
      <c r="AW22" s="1099" t="s">
        <v>292</v>
      </c>
      <c r="AX22" s="1121" t="s">
        <v>623</v>
      </c>
      <c r="AY22" s="1101"/>
    </row>
    <row r="23" spans="1:51" ht="18" x14ac:dyDescent="0.25">
      <c r="A23" s="1128"/>
      <c r="B23" s="1079"/>
      <c r="C23" s="1080"/>
      <c r="D23" s="724" t="s">
        <v>3</v>
      </c>
      <c r="E23" s="774">
        <v>92759622</v>
      </c>
      <c r="F23" s="774">
        <v>92759622</v>
      </c>
      <c r="G23" s="725">
        <v>92759622</v>
      </c>
      <c r="H23" s="725">
        <v>92759622</v>
      </c>
      <c r="I23" s="725">
        <v>92759622</v>
      </c>
      <c r="J23" s="725">
        <v>92759622</v>
      </c>
      <c r="K23" s="725">
        <v>92759622</v>
      </c>
      <c r="L23" s="712"/>
      <c r="M23" s="712"/>
      <c r="N23" s="725"/>
      <c r="O23" s="725"/>
      <c r="P23" s="725"/>
      <c r="Q23" s="725"/>
      <c r="R23" s="712"/>
      <c r="S23" s="712"/>
      <c r="T23" s="801">
        <v>17650642</v>
      </c>
      <c r="U23" s="802">
        <v>21393289</v>
      </c>
      <c r="V23" s="802">
        <v>22278142</v>
      </c>
      <c r="W23" s="803">
        <v>27031592</v>
      </c>
      <c r="X23" s="803">
        <v>57471350</v>
      </c>
      <c r="Y23" s="802"/>
      <c r="Z23" s="803"/>
      <c r="AA23" s="802"/>
      <c r="AB23" s="802"/>
      <c r="AC23" s="802"/>
      <c r="AD23" s="802"/>
      <c r="AE23" s="712"/>
      <c r="AF23" s="1091"/>
      <c r="AG23" s="1113"/>
      <c r="AH23" s="1065"/>
      <c r="AI23" s="1065"/>
      <c r="AJ23" s="1065"/>
      <c r="AK23" s="1065"/>
      <c r="AL23" s="1065"/>
      <c r="AM23" s="1065"/>
      <c r="AN23" s="1105"/>
      <c r="AO23" s="1118"/>
      <c r="AP23" s="1120"/>
      <c r="AQ23" s="1107"/>
      <c r="AR23" s="1099"/>
      <c r="AS23" s="1099"/>
      <c r="AT23" s="1099"/>
      <c r="AU23" s="1099"/>
      <c r="AV23" s="1099"/>
      <c r="AW23" s="1099"/>
      <c r="AX23" s="1104"/>
      <c r="AY23" s="1102"/>
    </row>
    <row r="24" spans="1:51" ht="27" x14ac:dyDescent="0.25">
      <c r="A24" s="1128"/>
      <c r="B24" s="1079"/>
      <c r="C24" s="1080"/>
      <c r="D24" s="727" t="s">
        <v>42</v>
      </c>
      <c r="E24" s="775">
        <v>0</v>
      </c>
      <c r="F24" s="775">
        <v>0</v>
      </c>
      <c r="G24" s="723">
        <v>0</v>
      </c>
      <c r="H24" s="723">
        <v>0</v>
      </c>
      <c r="I24" s="723">
        <v>0</v>
      </c>
      <c r="J24" s="723">
        <v>0</v>
      </c>
      <c r="K24" s="723">
        <v>0</v>
      </c>
      <c r="L24" s="711"/>
      <c r="M24" s="711"/>
      <c r="N24" s="723"/>
      <c r="O24" s="723"/>
      <c r="P24" s="723"/>
      <c r="Q24" s="723"/>
      <c r="R24" s="807"/>
      <c r="S24" s="711"/>
      <c r="T24" s="723">
        <v>0</v>
      </c>
      <c r="U24" s="808">
        <v>0</v>
      </c>
      <c r="V24" s="808">
        <v>0</v>
      </c>
      <c r="W24" s="807">
        <v>0</v>
      </c>
      <c r="X24" s="807">
        <v>0</v>
      </c>
      <c r="Y24" s="808"/>
      <c r="Z24" s="807"/>
      <c r="AA24" s="808"/>
      <c r="AB24" s="808"/>
      <c r="AC24" s="808"/>
      <c r="AD24" s="808"/>
      <c r="AE24" s="807"/>
      <c r="AF24" s="1091"/>
      <c r="AG24" s="1113"/>
      <c r="AH24" s="1065"/>
      <c r="AI24" s="1065"/>
      <c r="AJ24" s="1065"/>
      <c r="AK24" s="1065"/>
      <c r="AL24" s="1065"/>
      <c r="AM24" s="1065"/>
      <c r="AN24" s="1105"/>
      <c r="AO24" s="1118"/>
      <c r="AP24" s="1120"/>
      <c r="AQ24" s="1107"/>
      <c r="AR24" s="1099"/>
      <c r="AS24" s="1099"/>
      <c r="AT24" s="1099"/>
      <c r="AU24" s="1099"/>
      <c r="AV24" s="1099"/>
      <c r="AW24" s="1099"/>
      <c r="AX24" s="1104"/>
      <c r="AY24" s="1102"/>
    </row>
    <row r="25" spans="1:51" ht="27" x14ac:dyDescent="0.25">
      <c r="A25" s="1128"/>
      <c r="B25" s="1079"/>
      <c r="C25" s="1080"/>
      <c r="D25" s="724" t="s">
        <v>4</v>
      </c>
      <c r="E25" s="774">
        <v>12051861.674994685</v>
      </c>
      <c r="F25" s="774">
        <v>12051861.674994685</v>
      </c>
      <c r="G25" s="725">
        <v>12051861.674994685</v>
      </c>
      <c r="H25" s="725">
        <v>12051861.674994685</v>
      </c>
      <c r="I25" s="725">
        <v>12051862</v>
      </c>
      <c r="J25" s="725">
        <v>12051862</v>
      </c>
      <c r="K25" s="725">
        <v>12051862</v>
      </c>
      <c r="L25" s="712"/>
      <c r="M25" s="712"/>
      <c r="N25" s="725"/>
      <c r="O25" s="725"/>
      <c r="P25" s="725"/>
      <c r="Q25" s="725"/>
      <c r="R25" s="803"/>
      <c r="S25" s="712"/>
      <c r="T25" s="804">
        <v>4566443</v>
      </c>
      <c r="U25" s="802">
        <v>7944495</v>
      </c>
      <c r="V25" s="802">
        <v>10022196</v>
      </c>
      <c r="W25" s="803">
        <v>11077932</v>
      </c>
      <c r="X25" s="803">
        <v>11496326</v>
      </c>
      <c r="Y25" s="802"/>
      <c r="Z25" s="803"/>
      <c r="AA25" s="802"/>
      <c r="AB25" s="802"/>
      <c r="AC25" s="802"/>
      <c r="AD25" s="802"/>
      <c r="AE25" s="803"/>
      <c r="AF25" s="1091"/>
      <c r="AG25" s="1113"/>
      <c r="AH25" s="1065"/>
      <c r="AI25" s="1065"/>
      <c r="AJ25" s="1065"/>
      <c r="AK25" s="1065"/>
      <c r="AL25" s="1065"/>
      <c r="AM25" s="1065"/>
      <c r="AN25" s="1105"/>
      <c r="AO25" s="1118"/>
      <c r="AP25" s="1120"/>
      <c r="AQ25" s="1107"/>
      <c r="AR25" s="1099"/>
      <c r="AS25" s="1099"/>
      <c r="AT25" s="1099"/>
      <c r="AU25" s="1099"/>
      <c r="AV25" s="1099"/>
      <c r="AW25" s="1099"/>
      <c r="AX25" s="1104"/>
      <c r="AY25" s="1102"/>
    </row>
    <row r="26" spans="1:51" ht="27" x14ac:dyDescent="0.25">
      <c r="A26" s="1128"/>
      <c r="B26" s="1079"/>
      <c r="C26" s="1080"/>
      <c r="D26" s="727" t="s">
        <v>43</v>
      </c>
      <c r="E26" s="779">
        <v>3715</v>
      </c>
      <c r="F26" s="779">
        <v>3715</v>
      </c>
      <c r="G26" s="779">
        <v>3715</v>
      </c>
      <c r="H26" s="779">
        <v>3715</v>
      </c>
      <c r="I26" s="779">
        <v>3715</v>
      </c>
      <c r="J26" s="779">
        <v>3715</v>
      </c>
      <c r="K26" s="779">
        <v>4304</v>
      </c>
      <c r="L26" s="715"/>
      <c r="M26" s="715"/>
      <c r="N26" s="731"/>
      <c r="O26" s="731"/>
      <c r="P26" s="731"/>
      <c r="Q26" s="731"/>
      <c r="R26" s="715"/>
      <c r="S26" s="715"/>
      <c r="T26" s="779">
        <v>525</v>
      </c>
      <c r="U26" s="779">
        <v>1398</v>
      </c>
      <c r="V26" s="779">
        <v>2279</v>
      </c>
      <c r="W26" s="715">
        <v>3196</v>
      </c>
      <c r="X26" s="715">
        <v>4304</v>
      </c>
      <c r="Y26" s="731"/>
      <c r="Z26" s="715"/>
      <c r="AA26" s="731"/>
      <c r="AB26" s="731"/>
      <c r="AC26" s="731"/>
      <c r="AD26" s="731"/>
      <c r="AE26" s="715"/>
      <c r="AF26" s="1091"/>
      <c r="AG26" s="1113"/>
      <c r="AH26" s="1065"/>
      <c r="AI26" s="1065"/>
      <c r="AJ26" s="1065"/>
      <c r="AK26" s="1065"/>
      <c r="AL26" s="1065"/>
      <c r="AM26" s="1065"/>
      <c r="AN26" s="1105"/>
      <c r="AO26" s="1118"/>
      <c r="AP26" s="1120"/>
      <c r="AQ26" s="1107"/>
      <c r="AR26" s="1099"/>
      <c r="AS26" s="1099"/>
      <c r="AT26" s="1099"/>
      <c r="AU26" s="1099"/>
      <c r="AV26" s="1099"/>
      <c r="AW26" s="1099"/>
      <c r="AX26" s="1104"/>
      <c r="AY26" s="1102"/>
    </row>
    <row r="27" spans="1:51" ht="27.75" thickBot="1" x14ac:dyDescent="0.3">
      <c r="A27" s="1128"/>
      <c r="B27" s="1079"/>
      <c r="C27" s="1080"/>
      <c r="D27" s="724" t="s">
        <v>45</v>
      </c>
      <c r="E27" s="780">
        <v>104811483.67499468</v>
      </c>
      <c r="F27" s="780">
        <v>104811483.67499468</v>
      </c>
      <c r="G27" s="780">
        <v>104811483.67499468</v>
      </c>
      <c r="H27" s="780">
        <v>104811483.67499468</v>
      </c>
      <c r="I27" s="780">
        <v>104811484</v>
      </c>
      <c r="J27" s="780">
        <v>104811484</v>
      </c>
      <c r="K27" s="780">
        <v>104811484</v>
      </c>
      <c r="L27" s="713"/>
      <c r="M27" s="713"/>
      <c r="N27" s="729"/>
      <c r="O27" s="729"/>
      <c r="P27" s="729"/>
      <c r="Q27" s="729"/>
      <c r="R27" s="713"/>
      <c r="S27" s="713"/>
      <c r="T27" s="780">
        <v>22217085</v>
      </c>
      <c r="U27" s="780">
        <v>29337784</v>
      </c>
      <c r="V27" s="780">
        <v>32300338</v>
      </c>
      <c r="W27" s="713">
        <v>38109524</v>
      </c>
      <c r="X27" s="713">
        <v>68967676</v>
      </c>
      <c r="Y27" s="729"/>
      <c r="Z27" s="713"/>
      <c r="AA27" s="729"/>
      <c r="AB27" s="729"/>
      <c r="AC27" s="729"/>
      <c r="AD27" s="729"/>
      <c r="AE27" s="713"/>
      <c r="AF27" s="1091"/>
      <c r="AG27" s="1113"/>
      <c r="AH27" s="1065"/>
      <c r="AI27" s="1065"/>
      <c r="AJ27" s="1065"/>
      <c r="AK27" s="1065"/>
      <c r="AL27" s="1115"/>
      <c r="AM27" s="1115"/>
      <c r="AN27" s="1105"/>
      <c r="AO27" s="1108"/>
      <c r="AP27" s="1110"/>
      <c r="AQ27" s="1107"/>
      <c r="AR27" s="1099"/>
      <c r="AS27" s="1084"/>
      <c r="AT27" s="1099"/>
      <c r="AU27" s="1084"/>
      <c r="AV27" s="1099"/>
      <c r="AW27" s="1084"/>
      <c r="AX27" s="1100"/>
      <c r="AY27" s="1103"/>
    </row>
    <row r="28" spans="1:51" ht="18" x14ac:dyDescent="0.25">
      <c r="A28" s="1128"/>
      <c r="B28" s="1079"/>
      <c r="C28" s="1080" t="s">
        <v>306</v>
      </c>
      <c r="D28" s="722" t="s">
        <v>41</v>
      </c>
      <c r="E28" s="781">
        <v>3988</v>
      </c>
      <c r="F28" s="781">
        <v>3988</v>
      </c>
      <c r="G28" s="756">
        <v>3988</v>
      </c>
      <c r="H28" s="756">
        <v>3988</v>
      </c>
      <c r="I28" s="756">
        <v>3988</v>
      </c>
      <c r="J28" s="756">
        <v>3988</v>
      </c>
      <c r="K28" s="756">
        <v>4092</v>
      </c>
      <c r="L28" s="806"/>
      <c r="M28" s="714"/>
      <c r="N28" s="730"/>
      <c r="O28" s="730"/>
      <c r="P28" s="730"/>
      <c r="Q28" s="730"/>
      <c r="R28" s="805"/>
      <c r="S28" s="757"/>
      <c r="T28" s="804">
        <v>677</v>
      </c>
      <c r="U28" s="806">
        <v>1605</v>
      </c>
      <c r="V28" s="806">
        <v>2427</v>
      </c>
      <c r="W28" s="805">
        <v>3361</v>
      </c>
      <c r="X28" s="805">
        <v>4092</v>
      </c>
      <c r="Y28" s="806"/>
      <c r="Z28" s="805"/>
      <c r="AA28" s="806"/>
      <c r="AB28" s="806"/>
      <c r="AC28" s="806"/>
      <c r="AD28" s="806"/>
      <c r="AE28" s="805"/>
      <c r="AF28" s="1091"/>
      <c r="AG28" s="1113" t="s">
        <v>307</v>
      </c>
      <c r="AH28" s="1065" t="s">
        <v>225</v>
      </c>
      <c r="AI28" s="1065" t="s">
        <v>225</v>
      </c>
      <c r="AJ28" s="1065" t="s">
        <v>225</v>
      </c>
      <c r="AK28" s="1065" t="s">
        <v>308</v>
      </c>
      <c r="AL28" s="1065" t="s">
        <v>225</v>
      </c>
      <c r="AM28" s="1065" t="s">
        <v>302</v>
      </c>
      <c r="AN28" s="1065">
        <v>2414729</v>
      </c>
      <c r="AO28" s="1109">
        <v>694</v>
      </c>
      <c r="AP28" s="1109">
        <v>1189</v>
      </c>
      <c r="AQ28" s="1067" t="s">
        <v>289</v>
      </c>
      <c r="AR28" s="1064" t="s">
        <v>290</v>
      </c>
      <c r="AS28" s="1116" t="s">
        <v>290</v>
      </c>
      <c r="AT28" s="1064" t="s">
        <v>291</v>
      </c>
      <c r="AU28" s="1116" t="s">
        <v>291</v>
      </c>
      <c r="AV28" s="1064" t="s">
        <v>292</v>
      </c>
      <c r="AW28" s="1116" t="s">
        <v>292</v>
      </c>
      <c r="AX28" s="1121" t="s">
        <v>624</v>
      </c>
      <c r="AY28" s="1101"/>
    </row>
    <row r="29" spans="1:51" ht="18" x14ac:dyDescent="0.25">
      <c r="A29" s="1128"/>
      <c r="B29" s="1079"/>
      <c r="C29" s="1080"/>
      <c r="D29" s="724" t="s">
        <v>3</v>
      </c>
      <c r="E29" s="774">
        <v>99576143</v>
      </c>
      <c r="F29" s="774">
        <v>99576143</v>
      </c>
      <c r="G29" s="725">
        <v>99576143</v>
      </c>
      <c r="H29" s="725">
        <v>99576143</v>
      </c>
      <c r="I29" s="725">
        <v>99576143</v>
      </c>
      <c r="J29" s="725">
        <v>99576143</v>
      </c>
      <c r="K29" s="725">
        <v>99576143</v>
      </c>
      <c r="L29" s="712"/>
      <c r="M29" s="712"/>
      <c r="N29" s="725"/>
      <c r="O29" s="725"/>
      <c r="P29" s="725"/>
      <c r="Q29" s="725"/>
      <c r="R29" s="712"/>
      <c r="S29" s="712"/>
      <c r="T29" s="801">
        <v>18947714</v>
      </c>
      <c r="U29" s="802">
        <v>22965394</v>
      </c>
      <c r="V29" s="802">
        <v>23914730</v>
      </c>
      <c r="W29" s="803">
        <v>29017492</v>
      </c>
      <c r="X29" s="803">
        <v>57957893</v>
      </c>
      <c r="Y29" s="802"/>
      <c r="Z29" s="803"/>
      <c r="AA29" s="802"/>
      <c r="AB29" s="802"/>
      <c r="AC29" s="802"/>
      <c r="AD29" s="802"/>
      <c r="AE29" s="712"/>
      <c r="AF29" s="1091"/>
      <c r="AG29" s="1113"/>
      <c r="AH29" s="1065"/>
      <c r="AI29" s="1065"/>
      <c r="AJ29" s="1065"/>
      <c r="AK29" s="1065"/>
      <c r="AL29" s="1065"/>
      <c r="AM29" s="1065"/>
      <c r="AN29" s="1065"/>
      <c r="AO29" s="1109"/>
      <c r="AP29" s="1109"/>
      <c r="AQ29" s="1067"/>
      <c r="AR29" s="1064"/>
      <c r="AS29" s="1099"/>
      <c r="AT29" s="1064"/>
      <c r="AU29" s="1099"/>
      <c r="AV29" s="1064"/>
      <c r="AW29" s="1099"/>
      <c r="AX29" s="1104"/>
      <c r="AY29" s="1102"/>
    </row>
    <row r="30" spans="1:51" ht="27" x14ac:dyDescent="0.25">
      <c r="A30" s="1128"/>
      <c r="B30" s="1079"/>
      <c r="C30" s="1080"/>
      <c r="D30" s="727" t="s">
        <v>42</v>
      </c>
      <c r="E30" s="775">
        <v>0</v>
      </c>
      <c r="F30" s="775">
        <v>0</v>
      </c>
      <c r="G30" s="723">
        <v>0</v>
      </c>
      <c r="H30" s="723">
        <v>0</v>
      </c>
      <c r="I30" s="723">
        <v>0</v>
      </c>
      <c r="J30" s="723">
        <v>0</v>
      </c>
      <c r="K30" s="723">
        <v>0</v>
      </c>
      <c r="L30" s="711"/>
      <c r="M30" s="711"/>
      <c r="N30" s="723"/>
      <c r="O30" s="723"/>
      <c r="P30" s="723"/>
      <c r="Q30" s="723"/>
      <c r="R30" s="807"/>
      <c r="S30" s="711"/>
      <c r="T30" s="723">
        <v>0</v>
      </c>
      <c r="U30" s="808">
        <v>0</v>
      </c>
      <c r="V30" s="808">
        <v>0</v>
      </c>
      <c r="W30" s="807">
        <v>0</v>
      </c>
      <c r="X30" s="807">
        <v>0</v>
      </c>
      <c r="Y30" s="808"/>
      <c r="Z30" s="807"/>
      <c r="AA30" s="808"/>
      <c r="AB30" s="808"/>
      <c r="AC30" s="808"/>
      <c r="AD30" s="808"/>
      <c r="AE30" s="807"/>
      <c r="AF30" s="1091"/>
      <c r="AG30" s="1113"/>
      <c r="AH30" s="1065"/>
      <c r="AI30" s="1065"/>
      <c r="AJ30" s="1065"/>
      <c r="AK30" s="1065"/>
      <c r="AL30" s="1065"/>
      <c r="AM30" s="1065"/>
      <c r="AN30" s="1065"/>
      <c r="AO30" s="1109"/>
      <c r="AP30" s="1109"/>
      <c r="AQ30" s="1067"/>
      <c r="AR30" s="1064"/>
      <c r="AS30" s="1099"/>
      <c r="AT30" s="1064"/>
      <c r="AU30" s="1099"/>
      <c r="AV30" s="1064"/>
      <c r="AW30" s="1099"/>
      <c r="AX30" s="1104"/>
      <c r="AY30" s="1102"/>
    </row>
    <row r="31" spans="1:51" ht="27" x14ac:dyDescent="0.25">
      <c r="A31" s="1128"/>
      <c r="B31" s="1079"/>
      <c r="C31" s="1080"/>
      <c r="D31" s="724" t="s">
        <v>4</v>
      </c>
      <c r="E31" s="774">
        <v>12937503.192430364</v>
      </c>
      <c r="F31" s="774">
        <v>12937503.192430364</v>
      </c>
      <c r="G31" s="725">
        <v>12937503.192430364</v>
      </c>
      <c r="H31" s="725">
        <v>12937503.192430364</v>
      </c>
      <c r="I31" s="725">
        <v>12937503</v>
      </c>
      <c r="J31" s="725">
        <v>12937503</v>
      </c>
      <c r="K31" s="725">
        <v>12937503</v>
      </c>
      <c r="L31" s="712"/>
      <c r="M31" s="712"/>
      <c r="N31" s="725"/>
      <c r="O31" s="725"/>
      <c r="P31" s="725"/>
      <c r="Q31" s="725"/>
      <c r="R31" s="803"/>
      <c r="S31" s="712"/>
      <c r="T31" s="804">
        <v>4902012</v>
      </c>
      <c r="U31" s="802">
        <v>8528304</v>
      </c>
      <c r="V31" s="802">
        <v>10757417</v>
      </c>
      <c r="W31" s="803">
        <v>11890734</v>
      </c>
      <c r="X31" s="803">
        <v>12288519</v>
      </c>
      <c r="Y31" s="802"/>
      <c r="Z31" s="803"/>
      <c r="AA31" s="802"/>
      <c r="AB31" s="802"/>
      <c r="AC31" s="802"/>
      <c r="AD31" s="802"/>
      <c r="AE31" s="803"/>
      <c r="AF31" s="1091"/>
      <c r="AG31" s="1113"/>
      <c r="AH31" s="1065"/>
      <c r="AI31" s="1065"/>
      <c r="AJ31" s="1065"/>
      <c r="AK31" s="1065"/>
      <c r="AL31" s="1065"/>
      <c r="AM31" s="1065"/>
      <c r="AN31" s="1065"/>
      <c r="AO31" s="1109"/>
      <c r="AP31" s="1109"/>
      <c r="AQ31" s="1067"/>
      <c r="AR31" s="1064"/>
      <c r="AS31" s="1099"/>
      <c r="AT31" s="1064"/>
      <c r="AU31" s="1099"/>
      <c r="AV31" s="1064"/>
      <c r="AW31" s="1099"/>
      <c r="AX31" s="1104"/>
      <c r="AY31" s="1102"/>
    </row>
    <row r="32" spans="1:51" ht="27" x14ac:dyDescent="0.25">
      <c r="A32" s="1128"/>
      <c r="B32" s="1079"/>
      <c r="C32" s="1080"/>
      <c r="D32" s="727" t="s">
        <v>43</v>
      </c>
      <c r="E32" s="779">
        <v>3988</v>
      </c>
      <c r="F32" s="779">
        <v>3988</v>
      </c>
      <c r="G32" s="779">
        <v>3988</v>
      </c>
      <c r="H32" s="779">
        <v>3988</v>
      </c>
      <c r="I32" s="779">
        <v>3988</v>
      </c>
      <c r="J32" s="779">
        <v>3988</v>
      </c>
      <c r="K32" s="779">
        <v>4092</v>
      </c>
      <c r="L32" s="715"/>
      <c r="M32" s="715"/>
      <c r="N32" s="731"/>
      <c r="O32" s="731"/>
      <c r="P32" s="731"/>
      <c r="Q32" s="731"/>
      <c r="R32" s="715"/>
      <c r="S32" s="715"/>
      <c r="T32" s="779">
        <v>677</v>
      </c>
      <c r="U32" s="779">
        <v>1605</v>
      </c>
      <c r="V32" s="779">
        <v>2427</v>
      </c>
      <c r="W32" s="715">
        <v>3361</v>
      </c>
      <c r="X32" s="715">
        <v>4092</v>
      </c>
      <c r="Y32" s="731"/>
      <c r="Z32" s="715"/>
      <c r="AA32" s="731"/>
      <c r="AB32" s="731"/>
      <c r="AC32" s="731"/>
      <c r="AD32" s="731"/>
      <c r="AE32" s="715"/>
      <c r="AF32" s="1091"/>
      <c r="AG32" s="1113"/>
      <c r="AH32" s="1065"/>
      <c r="AI32" s="1065"/>
      <c r="AJ32" s="1065"/>
      <c r="AK32" s="1065"/>
      <c r="AL32" s="1065"/>
      <c r="AM32" s="1065"/>
      <c r="AN32" s="1065"/>
      <c r="AO32" s="1109"/>
      <c r="AP32" s="1109"/>
      <c r="AQ32" s="1067"/>
      <c r="AR32" s="1064"/>
      <c r="AS32" s="1099"/>
      <c r="AT32" s="1064"/>
      <c r="AU32" s="1099"/>
      <c r="AV32" s="1064"/>
      <c r="AW32" s="1099"/>
      <c r="AX32" s="1104"/>
      <c r="AY32" s="1102"/>
    </row>
    <row r="33" spans="1:51" ht="27.75" thickBot="1" x14ac:dyDescent="0.3">
      <c r="A33" s="1128"/>
      <c r="B33" s="1079"/>
      <c r="C33" s="1080"/>
      <c r="D33" s="724" t="s">
        <v>45</v>
      </c>
      <c r="E33" s="780">
        <v>112513646.19243036</v>
      </c>
      <c r="F33" s="780">
        <v>112513646.19243036</v>
      </c>
      <c r="G33" s="780">
        <v>112513646.19243036</v>
      </c>
      <c r="H33" s="780">
        <v>112513646.19243036</v>
      </c>
      <c r="I33" s="780">
        <v>112513646</v>
      </c>
      <c r="J33" s="780">
        <v>112513646</v>
      </c>
      <c r="K33" s="780">
        <v>112513646</v>
      </c>
      <c r="L33" s="713"/>
      <c r="M33" s="713"/>
      <c r="N33" s="729"/>
      <c r="O33" s="729"/>
      <c r="P33" s="729"/>
      <c r="Q33" s="729"/>
      <c r="R33" s="713"/>
      <c r="S33" s="713"/>
      <c r="T33" s="780">
        <v>23849726</v>
      </c>
      <c r="U33" s="780">
        <v>31493698</v>
      </c>
      <c r="V33" s="780">
        <v>34672147</v>
      </c>
      <c r="W33" s="713">
        <v>40908226</v>
      </c>
      <c r="X33" s="713">
        <v>70246412</v>
      </c>
      <c r="Y33" s="729"/>
      <c r="Z33" s="713"/>
      <c r="AA33" s="729"/>
      <c r="AB33" s="729"/>
      <c r="AC33" s="729"/>
      <c r="AD33" s="729"/>
      <c r="AE33" s="713"/>
      <c r="AF33" s="1091"/>
      <c r="AG33" s="1113"/>
      <c r="AH33" s="1065"/>
      <c r="AI33" s="1065"/>
      <c r="AJ33" s="1065"/>
      <c r="AK33" s="1065"/>
      <c r="AL33" s="1065"/>
      <c r="AM33" s="1065"/>
      <c r="AN33" s="1065"/>
      <c r="AO33" s="1109"/>
      <c r="AP33" s="1109"/>
      <c r="AQ33" s="1067"/>
      <c r="AR33" s="1064"/>
      <c r="AS33" s="1084"/>
      <c r="AT33" s="1064"/>
      <c r="AU33" s="1084"/>
      <c r="AV33" s="1064"/>
      <c r="AW33" s="1084"/>
      <c r="AX33" s="1100"/>
      <c r="AY33" s="1103"/>
    </row>
    <row r="34" spans="1:51" ht="18" x14ac:dyDescent="0.25">
      <c r="A34" s="1128"/>
      <c r="B34" s="1079"/>
      <c r="C34" s="1080" t="s">
        <v>309</v>
      </c>
      <c r="D34" s="722" t="s">
        <v>41</v>
      </c>
      <c r="E34" s="781">
        <v>2950</v>
      </c>
      <c r="F34" s="781">
        <v>2950</v>
      </c>
      <c r="G34" s="756">
        <v>2950</v>
      </c>
      <c r="H34" s="756">
        <v>2950</v>
      </c>
      <c r="I34" s="756">
        <v>2950</v>
      </c>
      <c r="J34" s="756">
        <v>2950</v>
      </c>
      <c r="K34" s="756">
        <v>2950</v>
      </c>
      <c r="L34" s="714"/>
      <c r="M34" s="714"/>
      <c r="N34" s="730"/>
      <c r="O34" s="730"/>
      <c r="P34" s="730"/>
      <c r="Q34" s="730"/>
      <c r="R34" s="805"/>
      <c r="S34" s="757"/>
      <c r="T34" s="804">
        <v>201</v>
      </c>
      <c r="U34" s="806">
        <v>595</v>
      </c>
      <c r="V34" s="806">
        <v>1005</v>
      </c>
      <c r="W34" s="805">
        <v>1826</v>
      </c>
      <c r="X34" s="805">
        <v>2657</v>
      </c>
      <c r="Y34" s="806"/>
      <c r="Z34" s="805"/>
      <c r="AA34" s="806"/>
      <c r="AB34" s="806"/>
      <c r="AC34" s="806"/>
      <c r="AD34" s="806"/>
      <c r="AE34" s="805"/>
      <c r="AF34" s="1091"/>
      <c r="AG34" s="1113" t="s">
        <v>310</v>
      </c>
      <c r="AH34" s="1065" t="s">
        <v>225</v>
      </c>
      <c r="AI34" s="1065" t="s">
        <v>225</v>
      </c>
      <c r="AJ34" s="1065" t="s">
        <v>225</v>
      </c>
      <c r="AK34" s="1065" t="s">
        <v>311</v>
      </c>
      <c r="AL34" s="1085" t="s">
        <v>225</v>
      </c>
      <c r="AM34" s="1085" t="s">
        <v>302</v>
      </c>
      <c r="AN34" s="1105">
        <v>1376139</v>
      </c>
      <c r="AO34" s="1108">
        <v>436</v>
      </c>
      <c r="AP34" s="1110">
        <v>810</v>
      </c>
      <c r="AQ34" s="1107" t="s">
        <v>289</v>
      </c>
      <c r="AR34" s="1099" t="s">
        <v>290</v>
      </c>
      <c r="AS34" s="1099" t="s">
        <v>290</v>
      </c>
      <c r="AT34" s="1099" t="s">
        <v>291</v>
      </c>
      <c r="AU34" s="1099" t="s">
        <v>291</v>
      </c>
      <c r="AV34" s="1099" t="s">
        <v>292</v>
      </c>
      <c r="AW34" s="1099" t="s">
        <v>292</v>
      </c>
      <c r="AX34" s="1104" t="s">
        <v>625</v>
      </c>
      <c r="AY34" s="1102"/>
    </row>
    <row r="35" spans="1:51" ht="18" x14ac:dyDescent="0.25">
      <c r="A35" s="1128"/>
      <c r="B35" s="1079"/>
      <c r="C35" s="1080"/>
      <c r="D35" s="724" t="s">
        <v>3</v>
      </c>
      <c r="E35" s="774">
        <v>73658381</v>
      </c>
      <c r="F35" s="774">
        <v>73658381</v>
      </c>
      <c r="G35" s="725">
        <v>73658381</v>
      </c>
      <c r="H35" s="725">
        <v>73658381</v>
      </c>
      <c r="I35" s="725">
        <v>73658381</v>
      </c>
      <c r="J35" s="725">
        <v>73658381</v>
      </c>
      <c r="K35" s="725">
        <v>73658381</v>
      </c>
      <c r="L35" s="712"/>
      <c r="M35" s="712"/>
      <c r="N35" s="725"/>
      <c r="O35" s="725"/>
      <c r="P35" s="725"/>
      <c r="Q35" s="725"/>
      <c r="R35" s="712"/>
      <c r="S35" s="712"/>
      <c r="T35" s="801">
        <v>14015987</v>
      </c>
      <c r="U35" s="802">
        <v>16987940</v>
      </c>
      <c r="V35" s="802">
        <v>17690090</v>
      </c>
      <c r="W35" s="803">
        <v>21464700</v>
      </c>
      <c r="X35" s="803">
        <v>42328381</v>
      </c>
      <c r="Y35" s="802"/>
      <c r="Z35" s="803"/>
      <c r="AA35" s="802"/>
      <c r="AB35" s="802"/>
      <c r="AC35" s="802"/>
      <c r="AD35" s="725"/>
      <c r="AE35" s="712"/>
      <c r="AF35" s="1091"/>
      <c r="AG35" s="1113"/>
      <c r="AH35" s="1065"/>
      <c r="AI35" s="1065"/>
      <c r="AJ35" s="1065"/>
      <c r="AK35" s="1065"/>
      <c r="AL35" s="1065"/>
      <c r="AM35" s="1065"/>
      <c r="AN35" s="1105"/>
      <c r="AO35" s="1109"/>
      <c r="AP35" s="1111"/>
      <c r="AQ35" s="1107"/>
      <c r="AR35" s="1099"/>
      <c r="AS35" s="1099"/>
      <c r="AT35" s="1099"/>
      <c r="AU35" s="1099"/>
      <c r="AV35" s="1099"/>
      <c r="AW35" s="1099"/>
      <c r="AX35" s="1104"/>
      <c r="AY35" s="1102"/>
    </row>
    <row r="36" spans="1:51" ht="27" x14ac:dyDescent="0.25">
      <c r="A36" s="1128"/>
      <c r="B36" s="1079"/>
      <c r="C36" s="1080"/>
      <c r="D36" s="727" t="s">
        <v>42</v>
      </c>
      <c r="E36" s="775">
        <v>0</v>
      </c>
      <c r="F36" s="775">
        <v>0</v>
      </c>
      <c r="G36" s="723">
        <v>0</v>
      </c>
      <c r="H36" s="723">
        <v>0</v>
      </c>
      <c r="I36" s="723">
        <v>0</v>
      </c>
      <c r="J36" s="723">
        <v>0</v>
      </c>
      <c r="K36" s="723">
        <v>0</v>
      </c>
      <c r="L36" s="711"/>
      <c r="M36" s="711"/>
      <c r="N36" s="723"/>
      <c r="O36" s="723"/>
      <c r="P36" s="723"/>
      <c r="Q36" s="723"/>
      <c r="R36" s="807"/>
      <c r="S36" s="711"/>
      <c r="T36" s="723">
        <v>0</v>
      </c>
      <c r="U36" s="808">
        <v>0</v>
      </c>
      <c r="V36" s="808">
        <v>0</v>
      </c>
      <c r="W36" s="807">
        <v>0</v>
      </c>
      <c r="X36" s="807">
        <v>0</v>
      </c>
      <c r="Y36" s="808"/>
      <c r="Z36" s="807"/>
      <c r="AA36" s="808"/>
      <c r="AB36" s="808"/>
      <c r="AC36" s="808"/>
      <c r="AD36" s="808"/>
      <c r="AE36" s="807"/>
      <c r="AF36" s="1091"/>
      <c r="AG36" s="1113"/>
      <c r="AH36" s="1065"/>
      <c r="AI36" s="1065"/>
      <c r="AJ36" s="1065"/>
      <c r="AK36" s="1065"/>
      <c r="AL36" s="1065"/>
      <c r="AM36" s="1065"/>
      <c r="AN36" s="1105"/>
      <c r="AO36" s="1109"/>
      <c r="AP36" s="1111"/>
      <c r="AQ36" s="1107"/>
      <c r="AR36" s="1099"/>
      <c r="AS36" s="1099"/>
      <c r="AT36" s="1099"/>
      <c r="AU36" s="1099"/>
      <c r="AV36" s="1099"/>
      <c r="AW36" s="1099"/>
      <c r="AX36" s="1104"/>
      <c r="AY36" s="1102"/>
    </row>
    <row r="37" spans="1:51" ht="27" x14ac:dyDescent="0.25">
      <c r="A37" s="1128"/>
      <c r="B37" s="1079"/>
      <c r="C37" s="1080"/>
      <c r="D37" s="724" t="s">
        <v>4</v>
      </c>
      <c r="E37" s="774">
        <v>9570118.9613012969</v>
      </c>
      <c r="F37" s="774">
        <v>9570118.9613012969</v>
      </c>
      <c r="G37" s="725">
        <v>9570118.9613012969</v>
      </c>
      <c r="H37" s="725">
        <v>9570118.9613012969</v>
      </c>
      <c r="I37" s="725">
        <v>9570119</v>
      </c>
      <c r="J37" s="725">
        <v>9570119</v>
      </c>
      <c r="K37" s="725">
        <v>9570119</v>
      </c>
      <c r="L37" s="712"/>
      <c r="M37" s="712"/>
      <c r="N37" s="725"/>
      <c r="O37" s="725"/>
      <c r="P37" s="725"/>
      <c r="Q37" s="725"/>
      <c r="R37" s="712"/>
      <c r="S37" s="712"/>
      <c r="T37" s="804">
        <v>3626112</v>
      </c>
      <c r="U37" s="802">
        <v>6308549</v>
      </c>
      <c r="V37" s="802">
        <v>7957251</v>
      </c>
      <c r="W37" s="803">
        <v>8795588</v>
      </c>
      <c r="X37" s="803">
        <v>9082359</v>
      </c>
      <c r="Y37" s="802"/>
      <c r="Z37" s="803"/>
      <c r="AA37" s="802"/>
      <c r="AB37" s="802"/>
      <c r="AC37" s="802"/>
      <c r="AD37" s="802"/>
      <c r="AE37" s="712"/>
      <c r="AF37" s="1091"/>
      <c r="AG37" s="1113"/>
      <c r="AH37" s="1065"/>
      <c r="AI37" s="1065"/>
      <c r="AJ37" s="1065"/>
      <c r="AK37" s="1065"/>
      <c r="AL37" s="1065"/>
      <c r="AM37" s="1065"/>
      <c r="AN37" s="1105"/>
      <c r="AO37" s="1109"/>
      <c r="AP37" s="1111"/>
      <c r="AQ37" s="1107"/>
      <c r="AR37" s="1099"/>
      <c r="AS37" s="1099"/>
      <c r="AT37" s="1099"/>
      <c r="AU37" s="1099"/>
      <c r="AV37" s="1099"/>
      <c r="AW37" s="1099"/>
      <c r="AX37" s="1104"/>
      <c r="AY37" s="1102"/>
    </row>
    <row r="38" spans="1:51" ht="27" x14ac:dyDescent="0.25">
      <c r="A38" s="1128"/>
      <c r="B38" s="1079"/>
      <c r="C38" s="1080"/>
      <c r="D38" s="727" t="s">
        <v>43</v>
      </c>
      <c r="E38" s="779">
        <v>2950</v>
      </c>
      <c r="F38" s="779">
        <v>2950</v>
      </c>
      <c r="G38" s="779">
        <v>2950</v>
      </c>
      <c r="H38" s="779">
        <v>2950</v>
      </c>
      <c r="I38" s="779">
        <v>2950</v>
      </c>
      <c r="J38" s="779">
        <v>2950</v>
      </c>
      <c r="K38" s="779">
        <v>2950</v>
      </c>
      <c r="L38" s="715"/>
      <c r="M38" s="715"/>
      <c r="N38" s="731"/>
      <c r="O38" s="731"/>
      <c r="P38" s="731"/>
      <c r="Q38" s="731"/>
      <c r="R38" s="715"/>
      <c r="S38" s="715"/>
      <c r="T38" s="779">
        <v>201</v>
      </c>
      <c r="U38" s="779">
        <v>595</v>
      </c>
      <c r="V38" s="779">
        <v>1005</v>
      </c>
      <c r="W38" s="715">
        <v>1826</v>
      </c>
      <c r="X38" s="715">
        <v>2657</v>
      </c>
      <c r="Y38" s="731"/>
      <c r="Z38" s="715"/>
      <c r="AA38" s="731"/>
      <c r="AB38" s="731"/>
      <c r="AC38" s="731"/>
      <c r="AD38" s="731"/>
      <c r="AE38" s="715"/>
      <c r="AF38" s="1091"/>
      <c r="AG38" s="1113"/>
      <c r="AH38" s="1065"/>
      <c r="AI38" s="1065"/>
      <c r="AJ38" s="1065"/>
      <c r="AK38" s="1065"/>
      <c r="AL38" s="1065"/>
      <c r="AM38" s="1065"/>
      <c r="AN38" s="1105"/>
      <c r="AO38" s="1109"/>
      <c r="AP38" s="1111"/>
      <c r="AQ38" s="1107"/>
      <c r="AR38" s="1099"/>
      <c r="AS38" s="1099"/>
      <c r="AT38" s="1099"/>
      <c r="AU38" s="1099"/>
      <c r="AV38" s="1099"/>
      <c r="AW38" s="1099"/>
      <c r="AX38" s="1104"/>
      <c r="AY38" s="1102"/>
    </row>
    <row r="39" spans="1:51" ht="27.75" thickBot="1" x14ac:dyDescent="0.3">
      <c r="A39" s="1128"/>
      <c r="B39" s="1079"/>
      <c r="C39" s="1080"/>
      <c r="D39" s="724" t="s">
        <v>45</v>
      </c>
      <c r="E39" s="780">
        <v>83228499.961301297</v>
      </c>
      <c r="F39" s="780">
        <v>83228499.961301297</v>
      </c>
      <c r="G39" s="780">
        <v>83228499.961301297</v>
      </c>
      <c r="H39" s="780">
        <v>83228499.961301297</v>
      </c>
      <c r="I39" s="780">
        <v>83228500</v>
      </c>
      <c r="J39" s="780">
        <v>83228500</v>
      </c>
      <c r="K39" s="780">
        <v>83228500</v>
      </c>
      <c r="L39" s="713"/>
      <c r="M39" s="713"/>
      <c r="N39" s="729"/>
      <c r="O39" s="729"/>
      <c r="P39" s="729"/>
      <c r="Q39" s="729"/>
      <c r="R39" s="713"/>
      <c r="S39" s="713"/>
      <c r="T39" s="780">
        <v>17642099</v>
      </c>
      <c r="U39" s="780">
        <v>23296489</v>
      </c>
      <c r="V39" s="780">
        <v>25647341</v>
      </c>
      <c r="W39" s="713">
        <v>30260288</v>
      </c>
      <c r="X39" s="713">
        <v>51410740</v>
      </c>
      <c r="Y39" s="729"/>
      <c r="Z39" s="713"/>
      <c r="AA39" s="729"/>
      <c r="AB39" s="729"/>
      <c r="AC39" s="729"/>
      <c r="AD39" s="729"/>
      <c r="AE39" s="713"/>
      <c r="AF39" s="1091"/>
      <c r="AG39" s="1114"/>
      <c r="AH39" s="1115"/>
      <c r="AI39" s="1115"/>
      <c r="AJ39" s="1115"/>
      <c r="AK39" s="1115"/>
      <c r="AL39" s="1065"/>
      <c r="AM39" s="1065"/>
      <c r="AN39" s="1085"/>
      <c r="AO39" s="1109"/>
      <c r="AP39" s="1111"/>
      <c r="AQ39" s="1083"/>
      <c r="AR39" s="1084"/>
      <c r="AS39" s="1084"/>
      <c r="AT39" s="1084"/>
      <c r="AU39" s="1084"/>
      <c r="AV39" s="1084"/>
      <c r="AW39" s="1084"/>
      <c r="AX39" s="1100"/>
      <c r="AY39" s="1103"/>
    </row>
    <row r="40" spans="1:51" ht="18" x14ac:dyDescent="0.25">
      <c r="A40" s="1128"/>
      <c r="B40" s="1079"/>
      <c r="C40" s="1080" t="s">
        <v>312</v>
      </c>
      <c r="D40" s="722" t="s">
        <v>41</v>
      </c>
      <c r="E40" s="781">
        <v>50916</v>
      </c>
      <c r="F40" s="781">
        <v>50916</v>
      </c>
      <c r="G40" s="756">
        <v>50916</v>
      </c>
      <c r="H40" s="756">
        <v>50916</v>
      </c>
      <c r="I40" s="756">
        <v>50916</v>
      </c>
      <c r="J40" s="756">
        <v>50916</v>
      </c>
      <c r="K40" s="756">
        <v>50223</v>
      </c>
      <c r="L40" s="714"/>
      <c r="M40" s="714"/>
      <c r="N40" s="730"/>
      <c r="O40" s="730"/>
      <c r="P40" s="730"/>
      <c r="Q40" s="730"/>
      <c r="R40" s="805"/>
      <c r="S40" s="757"/>
      <c r="T40" s="804">
        <v>10775</v>
      </c>
      <c r="U40" s="806">
        <v>20665</v>
      </c>
      <c r="V40" s="806">
        <v>28786</v>
      </c>
      <c r="W40" s="805">
        <v>39663</v>
      </c>
      <c r="X40" s="805">
        <v>49077</v>
      </c>
      <c r="Y40" s="806"/>
      <c r="Z40" s="805"/>
      <c r="AA40" s="806"/>
      <c r="AB40" s="806"/>
      <c r="AC40" s="806"/>
      <c r="AD40" s="806"/>
      <c r="AE40" s="805"/>
      <c r="AF40" s="1091"/>
      <c r="AG40" s="1112" t="s">
        <v>313</v>
      </c>
      <c r="AH40" s="1065" t="s">
        <v>225</v>
      </c>
      <c r="AI40" s="1065" t="s">
        <v>225</v>
      </c>
      <c r="AJ40" s="1065" t="s">
        <v>225</v>
      </c>
      <c r="AK40" s="1064" t="s">
        <v>287</v>
      </c>
      <c r="AL40" s="1105" t="s">
        <v>225</v>
      </c>
      <c r="AM40" s="1105" t="s">
        <v>225</v>
      </c>
      <c r="AN40" s="1104">
        <v>7901653</v>
      </c>
      <c r="AO40" s="1106" t="s">
        <v>436</v>
      </c>
      <c r="AP40" s="1106" t="s">
        <v>436</v>
      </c>
      <c r="AQ40" s="1107" t="s">
        <v>289</v>
      </c>
      <c r="AR40" s="1099" t="s">
        <v>290</v>
      </c>
      <c r="AS40" s="1099" t="s">
        <v>290</v>
      </c>
      <c r="AT40" s="1099" t="s">
        <v>291</v>
      </c>
      <c r="AU40" s="1099" t="s">
        <v>291</v>
      </c>
      <c r="AV40" s="1099" t="s">
        <v>292</v>
      </c>
      <c r="AW40" s="1099" t="s">
        <v>292</v>
      </c>
      <c r="AX40" s="1100" t="s">
        <v>626</v>
      </c>
      <c r="AY40" s="1101"/>
    </row>
    <row r="41" spans="1:51" ht="18" x14ac:dyDescent="0.25">
      <c r="A41" s="1128"/>
      <c r="B41" s="1079"/>
      <c r="C41" s="1080"/>
      <c r="D41" s="724" t="s">
        <v>3</v>
      </c>
      <c r="E41" s="774">
        <v>1271318687</v>
      </c>
      <c r="F41" s="774">
        <v>1271318687</v>
      </c>
      <c r="G41" s="725">
        <v>1271318687</v>
      </c>
      <c r="H41" s="725">
        <v>1271318687</v>
      </c>
      <c r="I41" s="725">
        <v>1271318687</v>
      </c>
      <c r="J41" s="725">
        <v>1271318687</v>
      </c>
      <c r="K41" s="725">
        <v>1271318687</v>
      </c>
      <c r="L41" s="760"/>
      <c r="M41" s="712"/>
      <c r="N41" s="725"/>
      <c r="O41" s="725"/>
      <c r="P41" s="725"/>
      <c r="Q41" s="725"/>
      <c r="R41" s="712"/>
      <c r="S41" s="712"/>
      <c r="T41" s="801">
        <v>241911191</v>
      </c>
      <c r="U41" s="802">
        <v>293206111</v>
      </c>
      <c r="V41" s="802">
        <v>305325370</v>
      </c>
      <c r="W41" s="803">
        <v>370473870</v>
      </c>
      <c r="X41" s="803">
        <v>725672741</v>
      </c>
      <c r="Y41" s="802"/>
      <c r="Z41" s="803"/>
      <c r="AA41" s="802"/>
      <c r="AB41" s="802"/>
      <c r="AC41" s="802"/>
      <c r="AD41" s="802"/>
      <c r="AE41" s="712"/>
      <c r="AF41" s="1091"/>
      <c r="AG41" s="1112"/>
      <c r="AH41" s="1065"/>
      <c r="AI41" s="1065"/>
      <c r="AJ41" s="1065"/>
      <c r="AK41" s="1064"/>
      <c r="AL41" s="1105"/>
      <c r="AM41" s="1105"/>
      <c r="AN41" s="1105"/>
      <c r="AO41" s="1106"/>
      <c r="AP41" s="1106"/>
      <c r="AQ41" s="1107"/>
      <c r="AR41" s="1099"/>
      <c r="AS41" s="1099"/>
      <c r="AT41" s="1099"/>
      <c r="AU41" s="1099"/>
      <c r="AV41" s="1099"/>
      <c r="AW41" s="1099"/>
      <c r="AX41" s="1095"/>
      <c r="AY41" s="1102"/>
    </row>
    <row r="42" spans="1:51" ht="27" x14ac:dyDescent="0.25">
      <c r="A42" s="1128"/>
      <c r="B42" s="1079"/>
      <c r="C42" s="1080"/>
      <c r="D42" s="727" t="s">
        <v>42</v>
      </c>
      <c r="E42" s="775">
        <v>0</v>
      </c>
      <c r="F42" s="775">
        <v>0</v>
      </c>
      <c r="G42" s="723">
        <v>0</v>
      </c>
      <c r="H42" s="723">
        <v>0</v>
      </c>
      <c r="I42" s="723">
        <v>0</v>
      </c>
      <c r="J42" s="723">
        <v>0</v>
      </c>
      <c r="K42" s="723">
        <v>0</v>
      </c>
      <c r="L42" s="711"/>
      <c r="M42" s="711"/>
      <c r="N42" s="723"/>
      <c r="O42" s="723"/>
      <c r="P42" s="723"/>
      <c r="Q42" s="723"/>
      <c r="R42" s="807"/>
      <c r="S42" s="711"/>
      <c r="T42" s="723">
        <v>0</v>
      </c>
      <c r="U42" s="808">
        <v>0</v>
      </c>
      <c r="V42" s="808">
        <v>0</v>
      </c>
      <c r="W42" s="807">
        <v>0</v>
      </c>
      <c r="X42" s="807">
        <v>0</v>
      </c>
      <c r="Y42" s="808"/>
      <c r="Z42" s="807"/>
      <c r="AA42" s="808"/>
      <c r="AB42" s="808"/>
      <c r="AC42" s="808"/>
      <c r="AD42" s="808"/>
      <c r="AE42" s="807"/>
      <c r="AF42" s="1091"/>
      <c r="AG42" s="1112"/>
      <c r="AH42" s="1065"/>
      <c r="AI42" s="1065"/>
      <c r="AJ42" s="1065"/>
      <c r="AK42" s="1064"/>
      <c r="AL42" s="1105"/>
      <c r="AM42" s="1105"/>
      <c r="AN42" s="1105"/>
      <c r="AO42" s="1106"/>
      <c r="AP42" s="1106"/>
      <c r="AQ42" s="1107"/>
      <c r="AR42" s="1099"/>
      <c r="AS42" s="1099"/>
      <c r="AT42" s="1099"/>
      <c r="AU42" s="1099"/>
      <c r="AV42" s="1099"/>
      <c r="AW42" s="1099"/>
      <c r="AX42" s="1095"/>
      <c r="AY42" s="1102"/>
    </row>
    <row r="43" spans="1:51" ht="27" x14ac:dyDescent="0.25">
      <c r="A43" s="1128"/>
      <c r="B43" s="1079"/>
      <c r="C43" s="1080"/>
      <c r="D43" s="724" t="s">
        <v>4</v>
      </c>
      <c r="E43" s="774">
        <v>165177009.1639379</v>
      </c>
      <c r="F43" s="774">
        <v>165177009.1639379</v>
      </c>
      <c r="G43" s="725">
        <v>165177009.1639379</v>
      </c>
      <c r="H43" s="725">
        <v>165177009.1639379</v>
      </c>
      <c r="I43" s="725">
        <v>165177009</v>
      </c>
      <c r="J43" s="725">
        <v>165177009</v>
      </c>
      <c r="K43" s="725">
        <v>165177009</v>
      </c>
      <c r="L43" s="760"/>
      <c r="M43" s="712"/>
      <c r="N43" s="725"/>
      <c r="O43" s="725"/>
      <c r="P43" s="725"/>
      <c r="Q43" s="725"/>
      <c r="R43" s="712"/>
      <c r="S43" s="712"/>
      <c r="T43" s="804">
        <v>62585466</v>
      </c>
      <c r="U43" s="802">
        <v>108883425</v>
      </c>
      <c r="V43" s="802">
        <v>137340364</v>
      </c>
      <c r="W43" s="803">
        <v>151809768</v>
      </c>
      <c r="X43" s="803">
        <v>156691966</v>
      </c>
      <c r="Y43" s="802"/>
      <c r="Z43" s="803"/>
      <c r="AA43" s="802"/>
      <c r="AB43" s="725"/>
      <c r="AC43" s="725"/>
      <c r="AD43" s="802"/>
      <c r="AE43" s="712"/>
      <c r="AF43" s="1091"/>
      <c r="AG43" s="1112"/>
      <c r="AH43" s="1065"/>
      <c r="AI43" s="1065"/>
      <c r="AJ43" s="1065"/>
      <c r="AK43" s="1064"/>
      <c r="AL43" s="1105"/>
      <c r="AM43" s="1105"/>
      <c r="AN43" s="1105"/>
      <c r="AO43" s="1106"/>
      <c r="AP43" s="1106"/>
      <c r="AQ43" s="1107"/>
      <c r="AR43" s="1099"/>
      <c r="AS43" s="1099"/>
      <c r="AT43" s="1099"/>
      <c r="AU43" s="1099"/>
      <c r="AV43" s="1099"/>
      <c r="AW43" s="1099"/>
      <c r="AX43" s="1095"/>
      <c r="AY43" s="1102"/>
    </row>
    <row r="44" spans="1:51" ht="27" x14ac:dyDescent="0.25">
      <c r="A44" s="1128"/>
      <c r="B44" s="1079"/>
      <c r="C44" s="1080"/>
      <c r="D44" s="727" t="s">
        <v>43</v>
      </c>
      <c r="E44" s="779">
        <v>50916</v>
      </c>
      <c r="F44" s="779">
        <v>50916</v>
      </c>
      <c r="G44" s="779">
        <v>50916</v>
      </c>
      <c r="H44" s="779">
        <v>50916</v>
      </c>
      <c r="I44" s="779">
        <v>50916</v>
      </c>
      <c r="J44" s="779">
        <v>50916</v>
      </c>
      <c r="K44" s="779">
        <v>50223</v>
      </c>
      <c r="L44" s="715"/>
      <c r="M44" s="715"/>
      <c r="N44" s="731"/>
      <c r="O44" s="731"/>
      <c r="P44" s="731"/>
      <c r="Q44" s="731"/>
      <c r="R44" s="715"/>
      <c r="S44" s="715"/>
      <c r="T44" s="779">
        <v>10775</v>
      </c>
      <c r="U44" s="779">
        <v>20665</v>
      </c>
      <c r="V44" s="779">
        <v>28786</v>
      </c>
      <c r="W44" s="715">
        <v>39663</v>
      </c>
      <c r="X44" s="715">
        <v>49077</v>
      </c>
      <c r="Y44" s="731"/>
      <c r="Z44" s="715"/>
      <c r="AA44" s="731"/>
      <c r="AB44" s="731"/>
      <c r="AC44" s="731"/>
      <c r="AD44" s="731"/>
      <c r="AE44" s="715"/>
      <c r="AF44" s="1091"/>
      <c r="AG44" s="1112"/>
      <c r="AH44" s="1065"/>
      <c r="AI44" s="1065"/>
      <c r="AJ44" s="1065"/>
      <c r="AK44" s="1064"/>
      <c r="AL44" s="1105"/>
      <c r="AM44" s="1105"/>
      <c r="AN44" s="1105"/>
      <c r="AO44" s="1106"/>
      <c r="AP44" s="1106"/>
      <c r="AQ44" s="1107"/>
      <c r="AR44" s="1099"/>
      <c r="AS44" s="1099"/>
      <c r="AT44" s="1099"/>
      <c r="AU44" s="1099"/>
      <c r="AV44" s="1099"/>
      <c r="AW44" s="1099"/>
      <c r="AX44" s="1095"/>
      <c r="AY44" s="1102"/>
    </row>
    <row r="45" spans="1:51" ht="27" x14ac:dyDescent="0.25">
      <c r="A45" s="1128"/>
      <c r="B45" s="1079"/>
      <c r="C45" s="1080"/>
      <c r="D45" s="724" t="s">
        <v>45</v>
      </c>
      <c r="E45" s="780">
        <v>1436495696.1639378</v>
      </c>
      <c r="F45" s="780">
        <v>1436495696.1639378</v>
      </c>
      <c r="G45" s="780">
        <v>1436495696.1639378</v>
      </c>
      <c r="H45" s="780">
        <v>1436495696.1639378</v>
      </c>
      <c r="I45" s="780">
        <v>1436495696</v>
      </c>
      <c r="J45" s="780">
        <v>1436495696</v>
      </c>
      <c r="K45" s="780">
        <v>1436495696</v>
      </c>
      <c r="L45" s="713"/>
      <c r="M45" s="713"/>
      <c r="N45" s="729"/>
      <c r="O45" s="729"/>
      <c r="P45" s="729"/>
      <c r="Q45" s="729"/>
      <c r="R45" s="713"/>
      <c r="S45" s="713"/>
      <c r="T45" s="780">
        <v>304496657</v>
      </c>
      <c r="U45" s="780">
        <v>402089536</v>
      </c>
      <c r="V45" s="780">
        <v>442665734</v>
      </c>
      <c r="W45" s="713">
        <v>522283638</v>
      </c>
      <c r="X45" s="713">
        <v>882364707</v>
      </c>
      <c r="Y45" s="729"/>
      <c r="Z45" s="713"/>
      <c r="AA45" s="729"/>
      <c r="AB45" s="729"/>
      <c r="AC45" s="729"/>
      <c r="AD45" s="729"/>
      <c r="AE45" s="713"/>
      <c r="AF45" s="1091"/>
      <c r="AG45" s="1112"/>
      <c r="AH45" s="1065"/>
      <c r="AI45" s="1065"/>
      <c r="AJ45" s="1065"/>
      <c r="AK45" s="1064"/>
      <c r="AL45" s="1085"/>
      <c r="AM45" s="1085"/>
      <c r="AN45" s="1085"/>
      <c r="AO45" s="1082"/>
      <c r="AP45" s="1082"/>
      <c r="AQ45" s="1083"/>
      <c r="AR45" s="1084"/>
      <c r="AS45" s="1084"/>
      <c r="AT45" s="1084"/>
      <c r="AU45" s="1084"/>
      <c r="AV45" s="1084"/>
      <c r="AW45" s="1084"/>
      <c r="AX45" s="1095"/>
      <c r="AY45" s="1103"/>
    </row>
    <row r="46" spans="1:51" ht="18" x14ac:dyDescent="0.25">
      <c r="A46" s="1128"/>
      <c r="B46" s="1079"/>
      <c r="C46" s="1092" t="s">
        <v>18</v>
      </c>
      <c r="D46" s="733" t="s">
        <v>314</v>
      </c>
      <c r="E46" s="734">
        <v>75248</v>
      </c>
      <c r="F46" s="734">
        <v>75248</v>
      </c>
      <c r="G46" s="734">
        <v>75248</v>
      </c>
      <c r="H46" s="734">
        <v>75248</v>
      </c>
      <c r="I46" s="734">
        <v>75248</v>
      </c>
      <c r="J46" s="734">
        <v>75248</v>
      </c>
      <c r="K46" s="734">
        <v>75248</v>
      </c>
      <c r="L46" s="762"/>
      <c r="M46" s="762"/>
      <c r="N46" s="734"/>
      <c r="O46" s="734"/>
      <c r="P46" s="734"/>
      <c r="Q46" s="734"/>
      <c r="R46" s="762"/>
      <c r="S46" s="762"/>
      <c r="T46" s="734">
        <v>14416</v>
      </c>
      <c r="U46" s="734">
        <v>29384</v>
      </c>
      <c r="V46" s="734">
        <v>42160</v>
      </c>
      <c r="W46" s="762">
        <v>57937</v>
      </c>
      <c r="X46" s="762">
        <v>71550</v>
      </c>
      <c r="Y46" s="734"/>
      <c r="Z46" s="762"/>
      <c r="AA46" s="734"/>
      <c r="AB46" s="734"/>
      <c r="AC46" s="734"/>
      <c r="AD46" s="734"/>
      <c r="AE46" s="762"/>
      <c r="AF46" s="1091"/>
      <c r="AG46" s="809"/>
      <c r="AH46" s="810"/>
      <c r="AI46" s="810"/>
      <c r="AJ46" s="810"/>
      <c r="AK46" s="810"/>
      <c r="AL46" s="810"/>
      <c r="AM46" s="810"/>
      <c r="AN46" s="810"/>
      <c r="AO46" s="1095"/>
      <c r="AP46" s="1095"/>
      <c r="AQ46" s="810"/>
      <c r="AR46" s="810"/>
      <c r="AS46" s="810"/>
      <c r="AT46" s="810"/>
      <c r="AU46" s="810"/>
      <c r="AV46" s="810"/>
      <c r="AW46" s="810"/>
      <c r="AX46" s="1095"/>
      <c r="AY46" s="1077"/>
    </row>
    <row r="47" spans="1:51" ht="18" x14ac:dyDescent="0.25">
      <c r="A47" s="1128"/>
      <c r="B47" s="1079"/>
      <c r="C47" s="1092"/>
      <c r="D47" s="735" t="s">
        <v>315</v>
      </c>
      <c r="E47" s="729">
        <v>1878863000</v>
      </c>
      <c r="F47" s="729">
        <v>1878863000</v>
      </c>
      <c r="G47" s="729">
        <v>1878863000</v>
      </c>
      <c r="H47" s="729">
        <v>1878863000</v>
      </c>
      <c r="I47" s="729">
        <v>1878863000</v>
      </c>
      <c r="J47" s="729">
        <v>1878863000</v>
      </c>
      <c r="K47" s="729">
        <v>1878863000</v>
      </c>
      <c r="L47" s="713"/>
      <c r="M47" s="713"/>
      <c r="N47" s="729"/>
      <c r="O47" s="729"/>
      <c r="P47" s="729"/>
      <c r="Q47" s="734"/>
      <c r="R47" s="713"/>
      <c r="S47" s="713"/>
      <c r="T47" s="729">
        <v>357516955</v>
      </c>
      <c r="U47" s="729">
        <v>433324955</v>
      </c>
      <c r="V47" s="729">
        <v>451236955</v>
      </c>
      <c r="W47" s="713">
        <v>547518955</v>
      </c>
      <c r="X47" s="713">
        <v>1079705496</v>
      </c>
      <c r="Y47" s="729"/>
      <c r="Z47" s="713"/>
      <c r="AA47" s="729"/>
      <c r="AB47" s="729"/>
      <c r="AC47" s="729"/>
      <c r="AD47" s="729"/>
      <c r="AE47" s="713"/>
      <c r="AF47" s="1091"/>
      <c r="AG47" s="809"/>
      <c r="AH47" s="810"/>
      <c r="AI47" s="810"/>
      <c r="AJ47" s="810"/>
      <c r="AK47" s="810"/>
      <c r="AL47" s="810"/>
      <c r="AM47" s="810"/>
      <c r="AN47" s="810"/>
      <c r="AO47" s="1065"/>
      <c r="AP47" s="1065"/>
      <c r="AQ47" s="810"/>
      <c r="AR47" s="810"/>
      <c r="AS47" s="810"/>
      <c r="AT47" s="810"/>
      <c r="AU47" s="810"/>
      <c r="AV47" s="810"/>
      <c r="AW47" s="810"/>
      <c r="AX47" s="1065"/>
      <c r="AY47" s="1077"/>
    </row>
    <row r="48" spans="1:51" ht="18" x14ac:dyDescent="0.25">
      <c r="A48" s="1128"/>
      <c r="B48" s="1079"/>
      <c r="C48" s="1092"/>
      <c r="D48" s="733" t="s">
        <v>316</v>
      </c>
      <c r="E48" s="734">
        <v>0</v>
      </c>
      <c r="F48" s="734">
        <v>0</v>
      </c>
      <c r="G48" s="734">
        <v>0</v>
      </c>
      <c r="H48" s="734">
        <v>0</v>
      </c>
      <c r="I48" s="734">
        <v>0</v>
      </c>
      <c r="J48" s="734">
        <v>0</v>
      </c>
      <c r="K48" s="734">
        <v>0</v>
      </c>
      <c r="L48" s="762"/>
      <c r="M48" s="763"/>
      <c r="N48" s="736"/>
      <c r="O48" s="736"/>
      <c r="P48" s="736"/>
      <c r="Q48" s="734"/>
      <c r="R48" s="763"/>
      <c r="S48" s="763"/>
      <c r="T48" s="734">
        <v>0</v>
      </c>
      <c r="U48" s="734">
        <v>0</v>
      </c>
      <c r="V48" s="734">
        <v>0</v>
      </c>
      <c r="W48" s="762">
        <v>0</v>
      </c>
      <c r="X48" s="762">
        <v>0</v>
      </c>
      <c r="Y48" s="736"/>
      <c r="Z48" s="763"/>
      <c r="AA48" s="734"/>
      <c r="AB48" s="734"/>
      <c r="AC48" s="734"/>
      <c r="AD48" s="734"/>
      <c r="AE48" s="763"/>
      <c r="AF48" s="1091"/>
      <c r="AG48" s="809"/>
      <c r="AH48" s="810"/>
      <c r="AI48" s="810"/>
      <c r="AJ48" s="810"/>
      <c r="AK48" s="810"/>
      <c r="AL48" s="810"/>
      <c r="AM48" s="810"/>
      <c r="AN48" s="810"/>
      <c r="AO48" s="1065"/>
      <c r="AP48" s="1065"/>
      <c r="AQ48" s="810"/>
      <c r="AR48" s="810"/>
      <c r="AS48" s="810"/>
      <c r="AT48" s="810"/>
      <c r="AU48" s="810"/>
      <c r="AV48" s="810"/>
      <c r="AW48" s="810"/>
      <c r="AX48" s="1065"/>
      <c r="AY48" s="1077"/>
    </row>
    <row r="49" spans="1:51" ht="18.75" thickBot="1" x14ac:dyDescent="0.3">
      <c r="A49" s="1128"/>
      <c r="B49" s="1079"/>
      <c r="C49" s="1092"/>
      <c r="D49" s="737" t="s">
        <v>317</v>
      </c>
      <c r="E49" s="729">
        <v>244112647.99266425</v>
      </c>
      <c r="F49" s="729">
        <v>244112647.99266425</v>
      </c>
      <c r="G49" s="729">
        <v>244112647.99266425</v>
      </c>
      <c r="H49" s="729">
        <v>244112647.99266425</v>
      </c>
      <c r="I49" s="729">
        <v>244112648</v>
      </c>
      <c r="J49" s="729">
        <v>244112648</v>
      </c>
      <c r="K49" s="729">
        <v>244112648</v>
      </c>
      <c r="L49" s="713"/>
      <c r="M49" s="713"/>
      <c r="N49" s="729"/>
      <c r="O49" s="729"/>
      <c r="P49" s="729"/>
      <c r="Q49" s="734"/>
      <c r="R49" s="713"/>
      <c r="S49" s="713"/>
      <c r="T49" s="729">
        <v>92494131</v>
      </c>
      <c r="U49" s="729">
        <v>160917196</v>
      </c>
      <c r="V49" s="729">
        <v>202975928</v>
      </c>
      <c r="W49" s="713">
        <v>224360046</v>
      </c>
      <c r="X49" s="713">
        <v>231674935</v>
      </c>
      <c r="Y49" s="729"/>
      <c r="Z49" s="713"/>
      <c r="AA49" s="729"/>
      <c r="AB49" s="729"/>
      <c r="AC49" s="729"/>
      <c r="AD49" s="729"/>
      <c r="AE49" s="713"/>
      <c r="AF49" s="1091"/>
      <c r="AG49" s="809"/>
      <c r="AH49" s="810"/>
      <c r="AI49" s="810"/>
      <c r="AJ49" s="810"/>
      <c r="AK49" s="810"/>
      <c r="AL49" s="810"/>
      <c r="AM49" s="810"/>
      <c r="AN49" s="810"/>
      <c r="AO49" s="1065"/>
      <c r="AP49" s="1065"/>
      <c r="AQ49" s="810"/>
      <c r="AR49" s="810"/>
      <c r="AS49" s="810"/>
      <c r="AT49" s="810"/>
      <c r="AU49" s="810"/>
      <c r="AV49" s="810"/>
      <c r="AW49" s="810"/>
      <c r="AX49" s="1065"/>
      <c r="AY49" s="1077">
        <v>-31474195</v>
      </c>
    </row>
    <row r="50" spans="1:51" ht="27" x14ac:dyDescent="0.25">
      <c r="A50" s="1128"/>
      <c r="B50" s="1079"/>
      <c r="C50" s="1092"/>
      <c r="D50" s="727" t="s">
        <v>43</v>
      </c>
      <c r="E50" s="734">
        <v>75248</v>
      </c>
      <c r="F50" s="734">
        <v>75248</v>
      </c>
      <c r="G50" s="734">
        <v>75248</v>
      </c>
      <c r="H50" s="734">
        <v>75248</v>
      </c>
      <c r="I50" s="734">
        <v>75248</v>
      </c>
      <c r="J50" s="734">
        <v>75248</v>
      </c>
      <c r="K50" s="734">
        <v>75248</v>
      </c>
      <c r="L50" s="762"/>
      <c r="M50" s="764"/>
      <c r="N50" s="738"/>
      <c r="O50" s="738"/>
      <c r="P50" s="738"/>
      <c r="Q50" s="738"/>
      <c r="R50" s="764"/>
      <c r="S50" s="764"/>
      <c r="T50" s="734">
        <v>14416</v>
      </c>
      <c r="U50" s="734">
        <v>29384</v>
      </c>
      <c r="V50" s="734">
        <v>42160</v>
      </c>
      <c r="W50" s="762">
        <v>57937</v>
      </c>
      <c r="X50" s="762">
        <v>71550</v>
      </c>
      <c r="Y50" s="738"/>
      <c r="Z50" s="764"/>
      <c r="AA50" s="738"/>
      <c r="AB50" s="738"/>
      <c r="AC50" s="738"/>
      <c r="AD50" s="738"/>
      <c r="AE50" s="764"/>
      <c r="AF50" s="1091"/>
      <c r="AG50" s="809"/>
      <c r="AH50" s="810"/>
      <c r="AI50" s="810"/>
      <c r="AJ50" s="810"/>
      <c r="AK50" s="810"/>
      <c r="AL50" s="810"/>
      <c r="AM50" s="810"/>
      <c r="AN50" s="810"/>
      <c r="AO50" s="1065"/>
      <c r="AP50" s="1065"/>
      <c r="AQ50" s="810"/>
      <c r="AR50" s="810"/>
      <c r="AS50" s="810"/>
      <c r="AT50" s="810"/>
      <c r="AU50" s="810"/>
      <c r="AV50" s="810"/>
      <c r="AW50" s="810"/>
      <c r="AX50" s="1065"/>
      <c r="AY50" s="1077"/>
    </row>
    <row r="51" spans="1:51" ht="27.75" thickBot="1" x14ac:dyDescent="0.3">
      <c r="A51" s="1129"/>
      <c r="B51" s="1131"/>
      <c r="C51" s="1093"/>
      <c r="D51" s="750" t="s">
        <v>45</v>
      </c>
      <c r="E51" s="729">
        <v>2122975647.9926641</v>
      </c>
      <c r="F51" s="729">
        <v>2122975647.9926641</v>
      </c>
      <c r="G51" s="729">
        <v>2122975647.9926641</v>
      </c>
      <c r="H51" s="729">
        <v>2122975647.9926641</v>
      </c>
      <c r="I51" s="729">
        <v>2122975648</v>
      </c>
      <c r="J51" s="729">
        <v>2122975648</v>
      </c>
      <c r="K51" s="729">
        <v>2122975648</v>
      </c>
      <c r="L51" s="713"/>
      <c r="M51" s="765"/>
      <c r="N51" s="751"/>
      <c r="O51" s="751"/>
      <c r="P51" s="751"/>
      <c r="Q51" s="751"/>
      <c r="R51" s="765"/>
      <c r="S51" s="765"/>
      <c r="T51" s="729">
        <v>450011086</v>
      </c>
      <c r="U51" s="729">
        <v>594242151</v>
      </c>
      <c r="V51" s="729">
        <v>654212883</v>
      </c>
      <c r="W51" s="713">
        <v>771879001</v>
      </c>
      <c r="X51" s="713">
        <v>1311380431</v>
      </c>
      <c r="Y51" s="751"/>
      <c r="Z51" s="765"/>
      <c r="AA51" s="729"/>
      <c r="AB51" s="729"/>
      <c r="AC51" s="729"/>
      <c r="AD51" s="729"/>
      <c r="AE51" s="765"/>
      <c r="AF51" s="1094"/>
      <c r="AG51" s="811"/>
      <c r="AH51" s="812"/>
      <c r="AI51" s="812"/>
      <c r="AJ51" s="812"/>
      <c r="AK51" s="812"/>
      <c r="AL51" s="812"/>
      <c r="AM51" s="812"/>
      <c r="AN51" s="812"/>
      <c r="AO51" s="1096"/>
      <c r="AP51" s="1096"/>
      <c r="AQ51" s="812"/>
      <c r="AR51" s="812"/>
      <c r="AS51" s="812"/>
      <c r="AT51" s="812"/>
      <c r="AU51" s="812"/>
      <c r="AV51" s="812"/>
      <c r="AW51" s="812"/>
      <c r="AX51" s="1096"/>
      <c r="AY51" s="1098"/>
    </row>
    <row r="52" spans="1:51" ht="18" x14ac:dyDescent="0.25">
      <c r="A52" s="1086">
        <v>3</v>
      </c>
      <c r="B52" s="1087" t="s">
        <v>318</v>
      </c>
      <c r="C52" s="1089" t="s">
        <v>321</v>
      </c>
      <c r="D52" s="748" t="s">
        <v>41</v>
      </c>
      <c r="E52" s="782">
        <v>13.05</v>
      </c>
      <c r="F52" s="782">
        <v>13.05</v>
      </c>
      <c r="G52" s="782">
        <v>13.05</v>
      </c>
      <c r="H52" s="782">
        <v>13.05</v>
      </c>
      <c r="I52" s="782">
        <v>13.05</v>
      </c>
      <c r="J52" s="782">
        <v>13.05</v>
      </c>
      <c r="K52" s="782">
        <v>13.05</v>
      </c>
      <c r="L52" s="755"/>
      <c r="M52" s="759"/>
      <c r="N52" s="755"/>
      <c r="O52" s="755"/>
      <c r="P52" s="755"/>
      <c r="Q52" s="755"/>
      <c r="R52" s="759"/>
      <c r="S52" s="759"/>
      <c r="T52" s="788">
        <v>2.2999999999999998</v>
      </c>
      <c r="U52" s="813">
        <v>4.5</v>
      </c>
      <c r="V52" s="813">
        <v>7.1</v>
      </c>
      <c r="W52" s="814">
        <v>8.25</v>
      </c>
      <c r="X52" s="814">
        <v>13.05</v>
      </c>
      <c r="Y52" s="813"/>
      <c r="Z52" s="814"/>
      <c r="AA52" s="813"/>
      <c r="AB52" s="813"/>
      <c r="AC52" s="813"/>
      <c r="AD52" s="813"/>
      <c r="AE52" s="814"/>
      <c r="AF52" s="1090"/>
      <c r="AG52" s="1084" t="s">
        <v>283</v>
      </c>
      <c r="AH52" s="1084" t="s">
        <v>284</v>
      </c>
      <c r="AI52" s="1084" t="s">
        <v>285</v>
      </c>
      <c r="AJ52" s="1084" t="s">
        <v>286</v>
      </c>
      <c r="AK52" s="1084" t="s">
        <v>287</v>
      </c>
      <c r="AL52" s="1085" t="s">
        <v>225</v>
      </c>
      <c r="AM52" s="1085" t="s">
        <v>225</v>
      </c>
      <c r="AN52" s="1082">
        <v>1698</v>
      </c>
      <c r="AO52" s="1082" t="s">
        <v>288</v>
      </c>
      <c r="AP52" s="1082" t="s">
        <v>288</v>
      </c>
      <c r="AQ52" s="1083" t="s">
        <v>289</v>
      </c>
      <c r="AR52" s="1084" t="s">
        <v>290</v>
      </c>
      <c r="AS52" s="1084" t="s">
        <v>290</v>
      </c>
      <c r="AT52" s="1084" t="s">
        <v>291</v>
      </c>
      <c r="AU52" s="1084" t="s">
        <v>291</v>
      </c>
      <c r="AV52" s="1084" t="s">
        <v>292</v>
      </c>
      <c r="AW52" s="1084" t="s">
        <v>292</v>
      </c>
      <c r="AX52" s="1097" t="s">
        <v>435</v>
      </c>
      <c r="AY52" s="1076"/>
    </row>
    <row r="53" spans="1:51" ht="18" x14ac:dyDescent="0.25">
      <c r="A53" s="1078"/>
      <c r="B53" s="1079"/>
      <c r="C53" s="1080"/>
      <c r="D53" s="724" t="s">
        <v>3</v>
      </c>
      <c r="E53" s="783">
        <v>788905000</v>
      </c>
      <c r="F53" s="783">
        <v>788905000</v>
      </c>
      <c r="G53" s="783">
        <v>788905000</v>
      </c>
      <c r="H53" s="783">
        <v>788905000</v>
      </c>
      <c r="I53" s="783">
        <v>788905000</v>
      </c>
      <c r="J53" s="783">
        <v>788905000</v>
      </c>
      <c r="K53" s="783">
        <v>788905000</v>
      </c>
      <c r="L53" s="732"/>
      <c r="M53" s="760"/>
      <c r="N53" s="732"/>
      <c r="O53" s="732"/>
      <c r="P53" s="732"/>
      <c r="Q53" s="732"/>
      <c r="R53" s="760"/>
      <c r="S53" s="760"/>
      <c r="T53" s="725">
        <v>159094600</v>
      </c>
      <c r="U53" s="726">
        <v>215226600</v>
      </c>
      <c r="V53" s="726">
        <v>277390600</v>
      </c>
      <c r="W53" s="761">
        <v>277390600</v>
      </c>
      <c r="X53" s="761">
        <v>569957722</v>
      </c>
      <c r="Y53" s="726"/>
      <c r="Z53" s="761"/>
      <c r="AA53" s="726"/>
      <c r="AB53" s="726"/>
      <c r="AC53" s="726"/>
      <c r="AD53" s="726"/>
      <c r="AE53" s="761"/>
      <c r="AF53" s="1091"/>
      <c r="AG53" s="1064"/>
      <c r="AH53" s="1064"/>
      <c r="AI53" s="1064"/>
      <c r="AJ53" s="1064"/>
      <c r="AK53" s="1064"/>
      <c r="AL53" s="1065"/>
      <c r="AM53" s="1065"/>
      <c r="AN53" s="1066"/>
      <c r="AO53" s="1066"/>
      <c r="AP53" s="1066"/>
      <c r="AQ53" s="1067"/>
      <c r="AR53" s="1064"/>
      <c r="AS53" s="1064"/>
      <c r="AT53" s="1064"/>
      <c r="AU53" s="1064"/>
      <c r="AV53" s="1064"/>
      <c r="AW53" s="1064"/>
      <c r="AX53" s="1064"/>
      <c r="AY53" s="1077"/>
    </row>
    <row r="54" spans="1:51" ht="27" x14ac:dyDescent="0.25">
      <c r="A54" s="1078"/>
      <c r="B54" s="1079"/>
      <c r="C54" s="1080"/>
      <c r="D54" s="727" t="s">
        <v>42</v>
      </c>
      <c r="E54" s="775">
        <v>0</v>
      </c>
      <c r="F54" s="775">
        <v>0</v>
      </c>
      <c r="G54" s="775">
        <v>0</v>
      </c>
      <c r="H54" s="775">
        <v>0</v>
      </c>
      <c r="I54" s="775">
        <v>0</v>
      </c>
      <c r="J54" s="775">
        <v>0</v>
      </c>
      <c r="K54" s="775">
        <v>0</v>
      </c>
      <c r="L54" s="723"/>
      <c r="M54" s="711"/>
      <c r="N54" s="723"/>
      <c r="O54" s="723"/>
      <c r="P54" s="723"/>
      <c r="Q54" s="723"/>
      <c r="R54" s="711"/>
      <c r="S54" s="711"/>
      <c r="T54" s="723">
        <v>0</v>
      </c>
      <c r="U54" s="815">
        <v>0</v>
      </c>
      <c r="V54" s="815">
        <v>0</v>
      </c>
      <c r="W54" s="816">
        <v>0</v>
      </c>
      <c r="X54" s="816">
        <v>0</v>
      </c>
      <c r="Y54" s="815"/>
      <c r="Z54" s="816"/>
      <c r="AA54" s="815"/>
      <c r="AB54" s="815"/>
      <c r="AC54" s="815"/>
      <c r="AD54" s="815"/>
      <c r="AE54" s="816"/>
      <c r="AF54" s="1091"/>
      <c r="AG54" s="1064"/>
      <c r="AH54" s="1064"/>
      <c r="AI54" s="1064"/>
      <c r="AJ54" s="1064"/>
      <c r="AK54" s="1064"/>
      <c r="AL54" s="1065"/>
      <c r="AM54" s="1065"/>
      <c r="AN54" s="1066"/>
      <c r="AO54" s="1066"/>
      <c r="AP54" s="1066"/>
      <c r="AQ54" s="1067"/>
      <c r="AR54" s="1064"/>
      <c r="AS54" s="1064"/>
      <c r="AT54" s="1064"/>
      <c r="AU54" s="1064"/>
      <c r="AV54" s="1064"/>
      <c r="AW54" s="1064"/>
      <c r="AX54" s="1064"/>
      <c r="AY54" s="1077"/>
    </row>
    <row r="55" spans="1:51" ht="27" x14ac:dyDescent="0.25">
      <c r="A55" s="1078"/>
      <c r="B55" s="1079"/>
      <c r="C55" s="1080"/>
      <c r="D55" s="724" t="s">
        <v>4</v>
      </c>
      <c r="E55" s="783">
        <v>75196496</v>
      </c>
      <c r="F55" s="783">
        <v>75196496</v>
      </c>
      <c r="G55" s="783">
        <v>75196496</v>
      </c>
      <c r="H55" s="783">
        <v>75196496</v>
      </c>
      <c r="I55" s="783">
        <v>75196496</v>
      </c>
      <c r="J55" s="783">
        <v>75196496</v>
      </c>
      <c r="K55" s="783">
        <v>75196496</v>
      </c>
      <c r="L55" s="732"/>
      <c r="M55" s="760"/>
      <c r="N55" s="732"/>
      <c r="O55" s="732"/>
      <c r="P55" s="732"/>
      <c r="Q55" s="732"/>
      <c r="R55" s="760"/>
      <c r="S55" s="760"/>
      <c r="T55" s="725">
        <v>38621601</v>
      </c>
      <c r="U55" s="726">
        <v>63309069</v>
      </c>
      <c r="V55" s="726">
        <v>70483255</v>
      </c>
      <c r="W55" s="761">
        <v>70483255</v>
      </c>
      <c r="X55" s="761">
        <v>74987847</v>
      </c>
      <c r="Y55" s="726"/>
      <c r="Z55" s="761"/>
      <c r="AA55" s="726"/>
      <c r="AB55" s="726"/>
      <c r="AC55" s="726"/>
      <c r="AD55" s="726"/>
      <c r="AE55" s="761"/>
      <c r="AF55" s="1091"/>
      <c r="AG55" s="1064"/>
      <c r="AH55" s="1064"/>
      <c r="AI55" s="1064"/>
      <c r="AJ55" s="1064"/>
      <c r="AK55" s="1064"/>
      <c r="AL55" s="1065"/>
      <c r="AM55" s="1065"/>
      <c r="AN55" s="1066"/>
      <c r="AO55" s="1066"/>
      <c r="AP55" s="1066"/>
      <c r="AQ55" s="1067"/>
      <c r="AR55" s="1064"/>
      <c r="AS55" s="1064"/>
      <c r="AT55" s="1064"/>
      <c r="AU55" s="1064"/>
      <c r="AV55" s="1064"/>
      <c r="AW55" s="1064"/>
      <c r="AX55" s="1064"/>
      <c r="AY55" s="1077"/>
    </row>
    <row r="56" spans="1:51" ht="27" x14ac:dyDescent="0.25">
      <c r="A56" s="1078"/>
      <c r="B56" s="1079"/>
      <c r="C56" s="1080"/>
      <c r="D56" s="727" t="s">
        <v>43</v>
      </c>
      <c r="E56" s="784">
        <v>13.05</v>
      </c>
      <c r="F56" s="784">
        <v>13.05</v>
      </c>
      <c r="G56" s="784">
        <v>13.05</v>
      </c>
      <c r="H56" s="784">
        <v>13.05</v>
      </c>
      <c r="I56" s="784">
        <v>13.05</v>
      </c>
      <c r="J56" s="784">
        <v>13.05</v>
      </c>
      <c r="K56" s="784">
        <v>13.05</v>
      </c>
      <c r="L56" s="739"/>
      <c r="M56" s="716"/>
      <c r="N56" s="739"/>
      <c r="O56" s="739"/>
      <c r="P56" s="739"/>
      <c r="Q56" s="739"/>
      <c r="R56" s="716"/>
      <c r="S56" s="716"/>
      <c r="T56" s="784">
        <v>2.2999999999999998</v>
      </c>
      <c r="U56" s="739">
        <v>4.5</v>
      </c>
      <c r="V56" s="739">
        <v>7.1</v>
      </c>
      <c r="W56" s="716">
        <v>8.25</v>
      </c>
      <c r="X56" s="716">
        <v>13.05</v>
      </c>
      <c r="Y56" s="739"/>
      <c r="Z56" s="716"/>
      <c r="AA56" s="739"/>
      <c r="AB56" s="739"/>
      <c r="AC56" s="739"/>
      <c r="AD56" s="739"/>
      <c r="AE56" s="716"/>
      <c r="AF56" s="1091"/>
      <c r="AG56" s="1064"/>
      <c r="AH56" s="1064"/>
      <c r="AI56" s="1064"/>
      <c r="AJ56" s="1064"/>
      <c r="AK56" s="1064"/>
      <c r="AL56" s="1065"/>
      <c r="AM56" s="1065"/>
      <c r="AN56" s="1066"/>
      <c r="AO56" s="1066"/>
      <c r="AP56" s="1066"/>
      <c r="AQ56" s="1067"/>
      <c r="AR56" s="1064"/>
      <c r="AS56" s="1064"/>
      <c r="AT56" s="1064"/>
      <c r="AU56" s="1064"/>
      <c r="AV56" s="1064"/>
      <c r="AW56" s="1064"/>
      <c r="AX56" s="1064"/>
      <c r="AY56" s="1077"/>
    </row>
    <row r="57" spans="1:51" ht="27.75" thickBot="1" x14ac:dyDescent="0.3">
      <c r="A57" s="1078"/>
      <c r="B57" s="1079"/>
      <c r="C57" s="1080"/>
      <c r="D57" s="724" t="s">
        <v>45</v>
      </c>
      <c r="E57" s="780">
        <v>864101496</v>
      </c>
      <c r="F57" s="780">
        <v>864101496</v>
      </c>
      <c r="G57" s="780">
        <v>864101496</v>
      </c>
      <c r="H57" s="780">
        <v>864101496</v>
      </c>
      <c r="I57" s="780">
        <v>864101496</v>
      </c>
      <c r="J57" s="780">
        <v>864101496</v>
      </c>
      <c r="K57" s="780">
        <v>864101496</v>
      </c>
      <c r="L57" s="729"/>
      <c r="M57" s="713"/>
      <c r="N57" s="729"/>
      <c r="O57" s="729"/>
      <c r="P57" s="729"/>
      <c r="Q57" s="729"/>
      <c r="R57" s="713"/>
      <c r="S57" s="713"/>
      <c r="T57" s="780">
        <v>197716201</v>
      </c>
      <c r="U57" s="729">
        <v>278535669</v>
      </c>
      <c r="V57" s="729">
        <v>347873855</v>
      </c>
      <c r="W57" s="713">
        <v>347873855</v>
      </c>
      <c r="X57" s="713">
        <v>644945569</v>
      </c>
      <c r="Y57" s="729"/>
      <c r="Z57" s="713"/>
      <c r="AA57" s="729"/>
      <c r="AB57" s="729"/>
      <c r="AC57" s="729"/>
      <c r="AD57" s="729"/>
      <c r="AE57" s="713"/>
      <c r="AF57" s="1091"/>
      <c r="AG57" s="1064"/>
      <c r="AH57" s="1064"/>
      <c r="AI57" s="1064"/>
      <c r="AJ57" s="1064"/>
      <c r="AK57" s="1064"/>
      <c r="AL57" s="1065"/>
      <c r="AM57" s="1065"/>
      <c r="AN57" s="1066"/>
      <c r="AO57" s="1066"/>
      <c r="AP57" s="1066"/>
      <c r="AQ57" s="1067"/>
      <c r="AR57" s="1064"/>
      <c r="AS57" s="1064"/>
      <c r="AT57" s="1064"/>
      <c r="AU57" s="1064"/>
      <c r="AV57" s="1064"/>
      <c r="AW57" s="1064"/>
      <c r="AX57" s="1064"/>
      <c r="AY57" s="1077"/>
    </row>
    <row r="58" spans="1:51" ht="18" x14ac:dyDescent="0.25">
      <c r="A58" s="1078">
        <v>4</v>
      </c>
      <c r="B58" s="1079" t="s">
        <v>326</v>
      </c>
      <c r="C58" s="1080" t="s">
        <v>328</v>
      </c>
      <c r="D58" s="722" t="s">
        <v>41</v>
      </c>
      <c r="E58" s="775">
        <v>13</v>
      </c>
      <c r="F58" s="775">
        <v>13</v>
      </c>
      <c r="G58" s="775">
        <v>13</v>
      </c>
      <c r="H58" s="775">
        <v>13</v>
      </c>
      <c r="I58" s="775">
        <v>13</v>
      </c>
      <c r="J58" s="775">
        <v>13</v>
      </c>
      <c r="K58" s="775">
        <v>13</v>
      </c>
      <c r="L58" s="723"/>
      <c r="M58" s="711"/>
      <c r="N58" s="723"/>
      <c r="O58" s="723"/>
      <c r="P58" s="723"/>
      <c r="Q58" s="723"/>
      <c r="R58" s="711"/>
      <c r="S58" s="711"/>
      <c r="T58" s="723">
        <v>1.8</v>
      </c>
      <c r="U58" s="796">
        <v>4.2</v>
      </c>
      <c r="V58" s="796">
        <v>7.4</v>
      </c>
      <c r="W58" s="797">
        <v>11.3</v>
      </c>
      <c r="X58" s="797">
        <v>13</v>
      </c>
      <c r="Y58" s="796"/>
      <c r="Z58" s="797"/>
      <c r="AA58" s="796"/>
      <c r="AB58" s="796"/>
      <c r="AC58" s="796"/>
      <c r="AD58" s="796"/>
      <c r="AE58" s="797"/>
      <c r="AF58" s="1081"/>
      <c r="AG58" s="1064" t="s">
        <v>283</v>
      </c>
      <c r="AH58" s="1064" t="s">
        <v>284</v>
      </c>
      <c r="AI58" s="1064" t="s">
        <v>285</v>
      </c>
      <c r="AJ58" s="1064" t="s">
        <v>286</v>
      </c>
      <c r="AK58" s="1064" t="s">
        <v>287</v>
      </c>
      <c r="AL58" s="1065" t="s">
        <v>225</v>
      </c>
      <c r="AM58" s="1065" t="s">
        <v>225</v>
      </c>
      <c r="AN58" s="1066">
        <v>1698</v>
      </c>
      <c r="AO58" s="1066" t="s">
        <v>288</v>
      </c>
      <c r="AP58" s="1066" t="s">
        <v>288</v>
      </c>
      <c r="AQ58" s="1067" t="s">
        <v>289</v>
      </c>
      <c r="AR58" s="1064" t="s">
        <v>290</v>
      </c>
      <c r="AS58" s="1064" t="s">
        <v>290</v>
      </c>
      <c r="AT58" s="1064" t="s">
        <v>291</v>
      </c>
      <c r="AU58" s="1064" t="s">
        <v>291</v>
      </c>
      <c r="AV58" s="1064" t="s">
        <v>292</v>
      </c>
      <c r="AW58" s="1064" t="s">
        <v>292</v>
      </c>
      <c r="AX58" s="1088" t="s">
        <v>435</v>
      </c>
      <c r="AY58" s="1077"/>
    </row>
    <row r="59" spans="1:51" ht="18" x14ac:dyDescent="0.25">
      <c r="A59" s="1078"/>
      <c r="B59" s="1079"/>
      <c r="C59" s="1080"/>
      <c r="D59" s="724" t="s">
        <v>3</v>
      </c>
      <c r="E59" s="774">
        <v>654814000</v>
      </c>
      <c r="F59" s="774">
        <v>654814000</v>
      </c>
      <c r="G59" s="774">
        <v>654814000</v>
      </c>
      <c r="H59" s="774">
        <v>654814000</v>
      </c>
      <c r="I59" s="774">
        <v>654814000</v>
      </c>
      <c r="J59" s="774">
        <v>654814000</v>
      </c>
      <c r="K59" s="774">
        <v>654814000</v>
      </c>
      <c r="L59" s="725"/>
      <c r="M59" s="712"/>
      <c r="N59" s="725"/>
      <c r="O59" s="725"/>
      <c r="P59" s="725"/>
      <c r="Q59" s="725"/>
      <c r="R59" s="712"/>
      <c r="S59" s="712"/>
      <c r="T59" s="725">
        <v>167374400</v>
      </c>
      <c r="U59" s="726">
        <v>184626400</v>
      </c>
      <c r="V59" s="726">
        <v>184626400</v>
      </c>
      <c r="W59" s="761">
        <v>184626400</v>
      </c>
      <c r="X59" s="761">
        <v>437249000</v>
      </c>
      <c r="Y59" s="726"/>
      <c r="Z59" s="761"/>
      <c r="AA59" s="726"/>
      <c r="AB59" s="726"/>
      <c r="AC59" s="726"/>
      <c r="AD59" s="726"/>
      <c r="AE59" s="761"/>
      <c r="AF59" s="1081"/>
      <c r="AG59" s="1064"/>
      <c r="AH59" s="1064"/>
      <c r="AI59" s="1064"/>
      <c r="AJ59" s="1064"/>
      <c r="AK59" s="1064"/>
      <c r="AL59" s="1065"/>
      <c r="AM59" s="1065"/>
      <c r="AN59" s="1066"/>
      <c r="AO59" s="1066"/>
      <c r="AP59" s="1066"/>
      <c r="AQ59" s="1067"/>
      <c r="AR59" s="1064"/>
      <c r="AS59" s="1064"/>
      <c r="AT59" s="1064"/>
      <c r="AU59" s="1064"/>
      <c r="AV59" s="1064"/>
      <c r="AW59" s="1064"/>
      <c r="AX59" s="1064"/>
      <c r="AY59" s="1077"/>
    </row>
    <row r="60" spans="1:51" ht="27" x14ac:dyDescent="0.25">
      <c r="A60" s="1078"/>
      <c r="B60" s="1079"/>
      <c r="C60" s="1080"/>
      <c r="D60" s="727" t="s">
        <v>42</v>
      </c>
      <c r="E60" s="775">
        <v>0</v>
      </c>
      <c r="F60" s="775">
        <v>0</v>
      </c>
      <c r="G60" s="775">
        <v>0</v>
      </c>
      <c r="H60" s="775">
        <v>0</v>
      </c>
      <c r="I60" s="775">
        <v>0</v>
      </c>
      <c r="J60" s="775">
        <v>0</v>
      </c>
      <c r="K60" s="775">
        <v>0</v>
      </c>
      <c r="L60" s="723"/>
      <c r="M60" s="711"/>
      <c r="N60" s="723"/>
      <c r="O60" s="723"/>
      <c r="P60" s="723"/>
      <c r="Q60" s="723"/>
      <c r="R60" s="711"/>
      <c r="S60" s="711"/>
      <c r="T60" s="723">
        <v>0</v>
      </c>
      <c r="U60" s="796">
        <v>0</v>
      </c>
      <c r="V60" s="796">
        <v>0</v>
      </c>
      <c r="W60" s="797">
        <v>0</v>
      </c>
      <c r="X60" s="797">
        <v>0</v>
      </c>
      <c r="Y60" s="796"/>
      <c r="Z60" s="797"/>
      <c r="AA60" s="796"/>
      <c r="AB60" s="796"/>
      <c r="AC60" s="796"/>
      <c r="AD60" s="796"/>
      <c r="AE60" s="797"/>
      <c r="AF60" s="1081"/>
      <c r="AG60" s="1064"/>
      <c r="AH60" s="1064"/>
      <c r="AI60" s="1064"/>
      <c r="AJ60" s="1064"/>
      <c r="AK60" s="1064"/>
      <c r="AL60" s="1065"/>
      <c r="AM60" s="1065"/>
      <c r="AN60" s="1066"/>
      <c r="AO60" s="1066"/>
      <c r="AP60" s="1066"/>
      <c r="AQ60" s="1067"/>
      <c r="AR60" s="1064"/>
      <c r="AS60" s="1064"/>
      <c r="AT60" s="1064"/>
      <c r="AU60" s="1064"/>
      <c r="AV60" s="1064"/>
      <c r="AW60" s="1064"/>
      <c r="AX60" s="1064"/>
      <c r="AY60" s="1077"/>
    </row>
    <row r="61" spans="1:51" ht="27" x14ac:dyDescent="0.25">
      <c r="A61" s="1078"/>
      <c r="B61" s="1079"/>
      <c r="C61" s="1080"/>
      <c r="D61" s="724" t="s">
        <v>4</v>
      </c>
      <c r="E61" s="774">
        <v>47053481</v>
      </c>
      <c r="F61" s="774">
        <v>47053481</v>
      </c>
      <c r="G61" s="774">
        <v>47053481</v>
      </c>
      <c r="H61" s="774">
        <v>47053481</v>
      </c>
      <c r="I61" s="774">
        <v>47053481</v>
      </c>
      <c r="J61" s="774">
        <v>47053481</v>
      </c>
      <c r="K61" s="774">
        <v>47053481</v>
      </c>
      <c r="L61" s="725"/>
      <c r="M61" s="712"/>
      <c r="N61" s="725"/>
      <c r="O61" s="725"/>
      <c r="P61" s="725"/>
      <c r="Q61" s="725"/>
      <c r="R61" s="712"/>
      <c r="S61" s="712"/>
      <c r="T61" s="725">
        <v>11097000</v>
      </c>
      <c r="U61" s="726">
        <v>33340733</v>
      </c>
      <c r="V61" s="726">
        <v>33340733</v>
      </c>
      <c r="W61" s="761">
        <v>43433780</v>
      </c>
      <c r="X61" s="761">
        <v>43433780</v>
      </c>
      <c r="Y61" s="726"/>
      <c r="Z61" s="761"/>
      <c r="AA61" s="726"/>
      <c r="AB61" s="726"/>
      <c r="AC61" s="726"/>
      <c r="AD61" s="726"/>
      <c r="AE61" s="761"/>
      <c r="AF61" s="1081"/>
      <c r="AG61" s="1064"/>
      <c r="AH61" s="1064"/>
      <c r="AI61" s="1064"/>
      <c r="AJ61" s="1064"/>
      <c r="AK61" s="1064"/>
      <c r="AL61" s="1065"/>
      <c r="AM61" s="1065"/>
      <c r="AN61" s="1066"/>
      <c r="AO61" s="1066"/>
      <c r="AP61" s="1066"/>
      <c r="AQ61" s="1067"/>
      <c r="AR61" s="1064"/>
      <c r="AS61" s="1064"/>
      <c r="AT61" s="1064"/>
      <c r="AU61" s="1064"/>
      <c r="AV61" s="1064"/>
      <c r="AW61" s="1064"/>
      <c r="AX61" s="1064"/>
      <c r="AY61" s="1077"/>
    </row>
    <row r="62" spans="1:51" ht="27" x14ac:dyDescent="0.25">
      <c r="A62" s="1078"/>
      <c r="B62" s="1079"/>
      <c r="C62" s="1080"/>
      <c r="D62" s="727" t="s">
        <v>43</v>
      </c>
      <c r="E62" s="784">
        <v>13</v>
      </c>
      <c r="F62" s="784">
        <v>13</v>
      </c>
      <c r="G62" s="784">
        <v>13</v>
      </c>
      <c r="H62" s="784">
        <v>13</v>
      </c>
      <c r="I62" s="784">
        <v>13</v>
      </c>
      <c r="J62" s="784">
        <v>13</v>
      </c>
      <c r="K62" s="784">
        <v>13</v>
      </c>
      <c r="L62" s="739"/>
      <c r="M62" s="716"/>
      <c r="N62" s="739"/>
      <c r="O62" s="739"/>
      <c r="P62" s="739"/>
      <c r="Q62" s="739"/>
      <c r="R62" s="716"/>
      <c r="S62" s="716"/>
      <c r="T62" s="784">
        <v>1.8</v>
      </c>
      <c r="U62" s="739">
        <v>4.2</v>
      </c>
      <c r="V62" s="739">
        <v>7.4</v>
      </c>
      <c r="W62" s="716">
        <v>11.3</v>
      </c>
      <c r="X62" s="716">
        <v>13</v>
      </c>
      <c r="Y62" s="739"/>
      <c r="Z62" s="716"/>
      <c r="AA62" s="739"/>
      <c r="AB62" s="739"/>
      <c r="AC62" s="739"/>
      <c r="AD62" s="739"/>
      <c r="AE62" s="716"/>
      <c r="AF62" s="1081"/>
      <c r="AG62" s="1064"/>
      <c r="AH62" s="1064"/>
      <c r="AI62" s="1064"/>
      <c r="AJ62" s="1064"/>
      <c r="AK62" s="1064"/>
      <c r="AL62" s="1065"/>
      <c r="AM62" s="1065"/>
      <c r="AN62" s="1066"/>
      <c r="AO62" s="1066"/>
      <c r="AP62" s="1066"/>
      <c r="AQ62" s="1067"/>
      <c r="AR62" s="1064"/>
      <c r="AS62" s="1064"/>
      <c r="AT62" s="1064"/>
      <c r="AU62" s="1064"/>
      <c r="AV62" s="1064"/>
      <c r="AW62" s="1064"/>
      <c r="AX62" s="1064"/>
      <c r="AY62" s="1077"/>
    </row>
    <row r="63" spans="1:51" ht="27.75" thickBot="1" x14ac:dyDescent="0.3">
      <c r="A63" s="1078"/>
      <c r="B63" s="1079"/>
      <c r="C63" s="1080"/>
      <c r="D63" s="724" t="s">
        <v>45</v>
      </c>
      <c r="E63" s="780">
        <v>701867481</v>
      </c>
      <c r="F63" s="780">
        <v>701867481</v>
      </c>
      <c r="G63" s="780">
        <v>701867481</v>
      </c>
      <c r="H63" s="780">
        <v>701867481</v>
      </c>
      <c r="I63" s="780">
        <v>701867481</v>
      </c>
      <c r="J63" s="780">
        <v>701867481</v>
      </c>
      <c r="K63" s="780">
        <v>701867481</v>
      </c>
      <c r="L63" s="729"/>
      <c r="M63" s="713"/>
      <c r="N63" s="729"/>
      <c r="O63" s="729"/>
      <c r="P63" s="729"/>
      <c r="Q63" s="729"/>
      <c r="R63" s="713"/>
      <c r="S63" s="713"/>
      <c r="T63" s="780">
        <v>178471400</v>
      </c>
      <c r="U63" s="729">
        <v>217967133</v>
      </c>
      <c r="V63" s="729">
        <v>217967133</v>
      </c>
      <c r="W63" s="713">
        <v>228060180</v>
      </c>
      <c r="X63" s="713">
        <v>480682780</v>
      </c>
      <c r="Y63" s="729"/>
      <c r="Z63" s="713"/>
      <c r="AA63" s="729"/>
      <c r="AB63" s="729"/>
      <c r="AC63" s="729"/>
      <c r="AD63" s="729"/>
      <c r="AE63" s="713"/>
      <c r="AF63" s="1081"/>
      <c r="AG63" s="1064"/>
      <c r="AH63" s="1064"/>
      <c r="AI63" s="1064"/>
      <c r="AJ63" s="1064"/>
      <c r="AK63" s="1064"/>
      <c r="AL63" s="1065"/>
      <c r="AM63" s="1065"/>
      <c r="AN63" s="1066"/>
      <c r="AO63" s="1066"/>
      <c r="AP63" s="1066"/>
      <c r="AQ63" s="1067"/>
      <c r="AR63" s="1064"/>
      <c r="AS63" s="1064"/>
      <c r="AT63" s="1064"/>
      <c r="AU63" s="1064"/>
      <c r="AV63" s="1064"/>
      <c r="AW63" s="1064"/>
      <c r="AX63" s="1064"/>
      <c r="AY63" s="1077"/>
    </row>
    <row r="64" spans="1:51" ht="36.75" thickBot="1" x14ac:dyDescent="0.3">
      <c r="A64" s="1068" t="s">
        <v>22</v>
      </c>
      <c r="B64" s="1069"/>
      <c r="C64" s="1069"/>
      <c r="D64" s="766" t="s">
        <v>34</v>
      </c>
      <c r="E64" s="785">
        <v>3883612000</v>
      </c>
      <c r="F64" s="785">
        <v>3883612000</v>
      </c>
      <c r="G64" s="785">
        <v>3883612000</v>
      </c>
      <c r="H64" s="785">
        <v>3883612000</v>
      </c>
      <c r="I64" s="785">
        <v>3883612000</v>
      </c>
      <c r="J64" s="785">
        <v>3883612000</v>
      </c>
      <c r="K64" s="785">
        <v>3883612000</v>
      </c>
      <c r="L64" s="676"/>
      <c r="M64" s="676"/>
      <c r="N64" s="680"/>
      <c r="O64" s="680"/>
      <c r="P64" s="680"/>
      <c r="Q64" s="680"/>
      <c r="R64" s="717"/>
      <c r="S64" s="717"/>
      <c r="T64" s="785">
        <v>793241955</v>
      </c>
      <c r="U64" s="785">
        <v>1001905955</v>
      </c>
      <c r="V64" s="785">
        <v>1081981955</v>
      </c>
      <c r="W64" s="791">
        <v>1207999955</v>
      </c>
      <c r="X64" s="791">
        <v>2473802218</v>
      </c>
      <c r="Y64" s="717"/>
      <c r="Z64" s="717"/>
      <c r="AA64" s="680"/>
      <c r="AB64" s="680"/>
      <c r="AC64" s="680"/>
      <c r="AD64" s="680"/>
      <c r="AE64" s="717"/>
      <c r="AF64" s="771"/>
      <c r="AG64" s="665"/>
      <c r="AH64" s="665"/>
      <c r="AI64" s="665"/>
      <c r="AJ64" s="665"/>
      <c r="AK64" s="665"/>
      <c r="AL64" s="665"/>
      <c r="AM64" s="665"/>
      <c r="AN64" s="665"/>
      <c r="AO64" s="665"/>
      <c r="AP64" s="665"/>
      <c r="AQ64" s="665"/>
      <c r="AR64" s="665"/>
      <c r="AS64" s="665"/>
      <c r="AT64" s="665"/>
      <c r="AU64" s="665"/>
      <c r="AV64" s="665"/>
      <c r="AW64" s="665"/>
      <c r="AX64" s="665"/>
      <c r="AY64" s="664"/>
    </row>
    <row r="65" spans="1:51" ht="36.75" thickBot="1" x14ac:dyDescent="0.3">
      <c r="A65" s="1068"/>
      <c r="B65" s="1069"/>
      <c r="C65" s="1069"/>
      <c r="D65" s="767" t="s">
        <v>33</v>
      </c>
      <c r="E65" s="786">
        <v>435822625.99266422</v>
      </c>
      <c r="F65" s="786">
        <v>435822625.99266422</v>
      </c>
      <c r="G65" s="786">
        <v>435822625.99266422</v>
      </c>
      <c r="H65" s="786">
        <v>435822625.99266422</v>
      </c>
      <c r="I65" s="786">
        <v>435822626</v>
      </c>
      <c r="J65" s="786">
        <v>435822626</v>
      </c>
      <c r="K65" s="786">
        <v>435822626</v>
      </c>
      <c r="L65" s="676"/>
      <c r="M65" s="676"/>
      <c r="N65" s="679"/>
      <c r="O65" s="679"/>
      <c r="P65" s="679"/>
      <c r="Q65" s="679"/>
      <c r="R65" s="743"/>
      <c r="S65" s="743"/>
      <c r="T65" s="786">
        <v>181349732</v>
      </c>
      <c r="U65" s="786">
        <v>324487999</v>
      </c>
      <c r="V65" s="786">
        <v>376259917</v>
      </c>
      <c r="W65" s="792">
        <v>407737082</v>
      </c>
      <c r="X65" s="792">
        <v>419556563</v>
      </c>
      <c r="Y65" s="743"/>
      <c r="Z65" s="743"/>
      <c r="AA65" s="679"/>
      <c r="AB65" s="679"/>
      <c r="AC65" s="679"/>
      <c r="AD65" s="679"/>
      <c r="AE65" s="743"/>
      <c r="AF65" s="772"/>
      <c r="AG65" s="678"/>
      <c r="AH65" s="678"/>
      <c r="AI65" s="678"/>
      <c r="AJ65" s="678"/>
      <c r="AK65" s="678"/>
      <c r="AL65" s="678"/>
      <c r="AM65" s="678"/>
      <c r="AN65" s="678"/>
      <c r="AO65" s="678"/>
      <c r="AP65" s="678"/>
      <c r="AQ65" s="678"/>
      <c r="AR65" s="678"/>
      <c r="AS65" s="678"/>
      <c r="AT65" s="678"/>
      <c r="AU65" s="678"/>
      <c r="AV65" s="678"/>
      <c r="AW65" s="678"/>
      <c r="AX65" s="678"/>
      <c r="AY65" s="677"/>
    </row>
    <row r="66" spans="1:51" ht="36.75" thickBot="1" x14ac:dyDescent="0.3">
      <c r="A66" s="1070"/>
      <c r="B66" s="1071"/>
      <c r="C66" s="1071"/>
      <c r="D66" s="768" t="s">
        <v>32</v>
      </c>
      <c r="E66" s="787">
        <v>4319434625.9926643</v>
      </c>
      <c r="F66" s="787">
        <v>4319434625.9926643</v>
      </c>
      <c r="G66" s="787">
        <v>4319434625.9926643</v>
      </c>
      <c r="H66" s="787">
        <v>4319434625.9926643</v>
      </c>
      <c r="I66" s="787">
        <v>4319434626</v>
      </c>
      <c r="J66" s="787">
        <v>4319434626</v>
      </c>
      <c r="K66" s="787">
        <v>4319434626</v>
      </c>
      <c r="L66" s="676"/>
      <c r="M66" s="718"/>
      <c r="N66" s="676"/>
      <c r="O66" s="676"/>
      <c r="P66" s="676"/>
      <c r="Q66" s="676"/>
      <c r="R66" s="718"/>
      <c r="S66" s="718"/>
      <c r="T66" s="787">
        <v>974591687</v>
      </c>
      <c r="U66" s="787">
        <v>1326393954</v>
      </c>
      <c r="V66" s="787">
        <v>1458241872</v>
      </c>
      <c r="W66" s="793">
        <v>1615737037</v>
      </c>
      <c r="X66" s="793">
        <v>2893358781</v>
      </c>
      <c r="Y66" s="676"/>
      <c r="Z66" s="718"/>
      <c r="AA66" s="676"/>
      <c r="AB66" s="676"/>
      <c r="AC66" s="676"/>
      <c r="AD66" s="676"/>
      <c r="AE66" s="718"/>
      <c r="AF66" s="719"/>
      <c r="AG66" s="675"/>
      <c r="AH66" s="675"/>
      <c r="AI66" s="675"/>
      <c r="AJ66" s="675"/>
      <c r="AK66" s="675"/>
      <c r="AL66" s="675"/>
      <c r="AM66" s="675"/>
      <c r="AN66" s="675"/>
      <c r="AO66" s="675"/>
      <c r="AP66" s="675"/>
      <c r="AQ66" s="675"/>
      <c r="AR66" s="675"/>
      <c r="AS66" s="675"/>
      <c r="AT66" s="675"/>
      <c r="AU66" s="675"/>
      <c r="AV66" s="675"/>
      <c r="AW66" s="675"/>
      <c r="AX66" s="675"/>
      <c r="AY66" s="674"/>
    </row>
    <row r="67" spans="1:51" x14ac:dyDescent="0.25">
      <c r="A67" s="694"/>
      <c r="B67" s="694"/>
      <c r="C67" s="694"/>
      <c r="D67" s="694"/>
      <c r="E67" s="693"/>
      <c r="F67" s="692"/>
      <c r="G67" s="693"/>
      <c r="H67" s="693"/>
      <c r="I67" s="693"/>
      <c r="J67" s="693"/>
      <c r="K67" s="693"/>
      <c r="L67" s="693"/>
      <c r="M67" s="693"/>
      <c r="N67" s="693"/>
      <c r="O67" s="693"/>
      <c r="P67" s="693"/>
      <c r="Q67" s="693"/>
      <c r="R67" s="693"/>
      <c r="S67" s="693"/>
      <c r="T67" s="693"/>
      <c r="U67" s="693"/>
      <c r="V67" s="693"/>
      <c r="W67" s="693"/>
      <c r="X67" s="693"/>
      <c r="Y67" s="693"/>
      <c r="Z67" s="693"/>
      <c r="AA67" s="693"/>
      <c r="AB67" s="693"/>
      <c r="AC67" s="693"/>
      <c r="AD67" s="691"/>
      <c r="AE67" s="694"/>
      <c r="AF67" s="694"/>
      <c r="AG67" s="694"/>
      <c r="AH67" s="694"/>
      <c r="AI67" s="694"/>
      <c r="AJ67" s="694"/>
      <c r="AK67" s="694"/>
      <c r="AL67" s="694"/>
      <c r="AM67" s="694"/>
      <c r="AN67" s="694"/>
      <c r="AO67" s="694"/>
      <c r="AP67" s="690"/>
      <c r="AQ67" s="690"/>
      <c r="AR67" s="694"/>
      <c r="AS67" s="694"/>
      <c r="AT67" s="694"/>
      <c r="AU67" s="694"/>
      <c r="AV67" s="694"/>
      <c r="AW67" s="694"/>
      <c r="AX67" s="690"/>
    </row>
    <row r="68" spans="1:51" ht="18" x14ac:dyDescent="0.25">
      <c r="A68" s="689" t="s">
        <v>35</v>
      </c>
      <c r="B68" s="694"/>
      <c r="C68" s="694"/>
      <c r="D68" s="694"/>
      <c r="E68" s="693"/>
      <c r="F68" s="692"/>
      <c r="G68" s="693"/>
      <c r="H68" s="693"/>
      <c r="I68" s="693"/>
      <c r="J68" s="693"/>
      <c r="K68" s="693"/>
      <c r="L68" s="693"/>
      <c r="M68" s="693"/>
      <c r="N68" s="693"/>
      <c r="O68" s="693"/>
      <c r="P68" s="693"/>
      <c r="Q68" s="693"/>
      <c r="R68" s="693"/>
      <c r="S68" s="693"/>
      <c r="T68" s="693"/>
      <c r="V68" s="818"/>
      <c r="W68" s="818"/>
      <c r="X68" s="693"/>
      <c r="Y68" s="693"/>
      <c r="Z68" s="693"/>
      <c r="AA68" s="693"/>
      <c r="AB68" s="693"/>
      <c r="AC68" s="693"/>
      <c r="AD68" s="693"/>
      <c r="AE68" s="693"/>
      <c r="AF68" s="694"/>
      <c r="AG68" s="694"/>
      <c r="AH68" s="694"/>
      <c r="AI68" s="694"/>
      <c r="AJ68" s="688"/>
      <c r="AK68" s="688"/>
      <c r="AL68" s="688"/>
      <c r="AM68" s="688"/>
      <c r="AN68" s="688"/>
      <c r="AO68" s="688"/>
      <c r="AP68" s="687"/>
      <c r="AQ68" s="687"/>
      <c r="AR68" s="686"/>
      <c r="AS68" s="686"/>
      <c r="AT68" s="686"/>
      <c r="AU68" s="686"/>
      <c r="AV68" s="686"/>
      <c r="AW68" s="686"/>
      <c r="AX68" s="686"/>
    </row>
    <row r="69" spans="1:51" ht="18" x14ac:dyDescent="0.25">
      <c r="A69" s="673" t="s">
        <v>36</v>
      </c>
      <c r="B69" s="1072" t="s">
        <v>37</v>
      </c>
      <c r="C69" s="1073"/>
      <c r="D69" s="1074"/>
      <c r="E69" s="1075" t="s">
        <v>38</v>
      </c>
      <c r="F69" s="1075"/>
      <c r="G69" s="1075"/>
      <c r="H69" s="1075"/>
      <c r="I69" s="1075"/>
      <c r="J69" s="1075"/>
      <c r="K69" s="1075"/>
      <c r="L69" s="1075"/>
      <c r="M69" s="1075"/>
      <c r="N69" s="1075"/>
      <c r="O69" s="1075"/>
      <c r="P69" s="1075"/>
      <c r="Q69" s="1075"/>
      <c r="R69" s="1075"/>
      <c r="S69" s="694"/>
      <c r="T69" s="693"/>
      <c r="V69" s="819"/>
      <c r="W69" s="819"/>
      <c r="X69" s="693"/>
      <c r="Y69" s="694"/>
      <c r="Z69" s="694"/>
      <c r="AA69" s="693"/>
      <c r="AB69" s="693"/>
      <c r="AC69" s="694"/>
      <c r="AD69" s="694"/>
      <c r="AE69" s="694"/>
      <c r="AF69" s="694"/>
      <c r="AG69" s="694"/>
      <c r="AH69" s="694"/>
      <c r="AI69" s="694"/>
      <c r="AJ69" s="688"/>
      <c r="AK69" s="688"/>
      <c r="AL69" s="688"/>
      <c r="AM69" s="688"/>
      <c r="AN69" s="688"/>
      <c r="AO69" s="688"/>
      <c r="AP69" s="687"/>
      <c r="AQ69" s="687"/>
      <c r="AR69" s="688"/>
      <c r="AS69" s="688"/>
      <c r="AT69" s="688"/>
      <c r="AU69" s="688"/>
      <c r="AV69" s="688"/>
      <c r="AW69" s="688"/>
      <c r="AX69" s="687"/>
    </row>
    <row r="70" spans="1:51" ht="18" x14ac:dyDescent="0.25">
      <c r="A70" s="770">
        <v>13</v>
      </c>
      <c r="B70" s="1060" t="s">
        <v>91</v>
      </c>
      <c r="C70" s="1061"/>
      <c r="D70" s="1062"/>
      <c r="E70" s="1063" t="s">
        <v>82</v>
      </c>
      <c r="F70" s="1063"/>
      <c r="G70" s="1063"/>
      <c r="H70" s="1063"/>
      <c r="I70" s="1063"/>
      <c r="J70" s="1063"/>
      <c r="K70" s="1063"/>
      <c r="L70" s="1063"/>
      <c r="M70" s="1063"/>
      <c r="N70" s="1063"/>
      <c r="O70" s="1063"/>
      <c r="P70" s="1063"/>
      <c r="Q70" s="1063"/>
      <c r="R70" s="1063"/>
      <c r="S70" s="694"/>
      <c r="T70" s="694"/>
      <c r="U70" s="694"/>
      <c r="V70" s="694"/>
      <c r="W70" s="694"/>
      <c r="X70" s="693"/>
      <c r="Y70" s="694"/>
      <c r="Z70" s="694"/>
      <c r="AA70" s="693"/>
      <c r="AB70" s="693"/>
      <c r="AC70" s="694"/>
      <c r="AD70" s="691"/>
      <c r="AE70" s="694"/>
      <c r="AF70" s="694"/>
      <c r="AG70" s="694"/>
      <c r="AH70" s="694"/>
      <c r="AI70" s="694"/>
      <c r="AJ70" s="688"/>
      <c r="AK70" s="688"/>
      <c r="AL70" s="688"/>
      <c r="AM70" s="688"/>
      <c r="AN70" s="688"/>
      <c r="AO70" s="688"/>
      <c r="AP70" s="687"/>
      <c r="AQ70" s="687"/>
      <c r="AR70" s="688"/>
      <c r="AS70" s="688"/>
      <c r="AT70" s="688"/>
      <c r="AU70" s="688"/>
      <c r="AV70" s="688"/>
      <c r="AW70" s="688"/>
      <c r="AX70" s="687"/>
    </row>
    <row r="71" spans="1:51" x14ac:dyDescent="0.25">
      <c r="A71" s="770">
        <v>14</v>
      </c>
      <c r="B71" s="1060" t="s">
        <v>273</v>
      </c>
      <c r="C71" s="1061"/>
      <c r="D71" s="1062"/>
      <c r="E71" s="1063" t="s">
        <v>329</v>
      </c>
      <c r="F71" s="1063"/>
      <c r="G71" s="1063"/>
      <c r="H71" s="1063"/>
      <c r="I71" s="1063"/>
      <c r="J71" s="1063"/>
      <c r="K71" s="1063"/>
      <c r="L71" s="1063"/>
      <c r="M71" s="1063"/>
      <c r="N71" s="1063"/>
      <c r="O71" s="1063"/>
      <c r="P71" s="1063"/>
      <c r="Q71" s="1063"/>
      <c r="R71" s="1063"/>
      <c r="S71" s="694"/>
      <c r="T71" s="694"/>
      <c r="U71" s="694"/>
      <c r="V71" s="694"/>
      <c r="W71" s="694"/>
      <c r="X71" s="694"/>
      <c r="Y71" s="694"/>
      <c r="Z71" s="694"/>
      <c r="AA71" s="693"/>
      <c r="AB71" s="693"/>
      <c r="AC71" s="694"/>
      <c r="AD71" s="691"/>
      <c r="AE71" s="694"/>
      <c r="AG71" s="694"/>
      <c r="AH71" s="694"/>
      <c r="AI71" s="694"/>
      <c r="AJ71" s="694"/>
      <c r="AK71" s="694"/>
      <c r="AL71" s="694"/>
      <c r="AM71" s="694"/>
      <c r="AN71" s="694"/>
      <c r="AO71" s="694"/>
      <c r="AP71" s="690"/>
      <c r="AQ71" s="690"/>
      <c r="AR71" s="694"/>
      <c r="AS71" s="694"/>
      <c r="AT71" s="694"/>
      <c r="AU71" s="694"/>
      <c r="AV71" s="694"/>
      <c r="AW71" s="694"/>
      <c r="AX71" s="690"/>
    </row>
    <row r="72" spans="1:51" ht="15.75" x14ac:dyDescent="0.25">
      <c r="A72" s="694"/>
      <c r="B72" s="694"/>
      <c r="C72" s="694"/>
      <c r="D72" s="694"/>
      <c r="E72" s="685"/>
      <c r="F72" s="685"/>
      <c r="G72" s="685"/>
      <c r="H72" s="685"/>
      <c r="I72" s="685"/>
      <c r="J72" s="685"/>
      <c r="K72" s="685"/>
      <c r="L72" s="685"/>
      <c r="M72" s="685"/>
      <c r="N72" s="685"/>
      <c r="O72" s="685"/>
      <c r="P72" s="685"/>
      <c r="Q72" s="685"/>
      <c r="R72" s="694"/>
      <c r="S72" s="694"/>
      <c r="T72" s="694"/>
      <c r="U72" s="694"/>
      <c r="V72" s="694"/>
      <c r="W72" s="694"/>
      <c r="X72" s="694"/>
      <c r="Y72" s="694"/>
      <c r="Z72" s="694"/>
      <c r="AA72" s="693"/>
      <c r="AB72" s="693"/>
      <c r="AC72" s="694"/>
      <c r="AD72" s="691"/>
      <c r="AE72" s="694"/>
      <c r="AF72" s="684"/>
      <c r="AG72" s="695"/>
      <c r="AH72" s="695"/>
      <c r="AI72" s="695"/>
      <c r="AJ72" s="694"/>
      <c r="AK72" s="694"/>
      <c r="AL72" s="694"/>
      <c r="AM72" s="694"/>
      <c r="AN72" s="694"/>
      <c r="AO72" s="694"/>
      <c r="AP72" s="694"/>
      <c r="AQ72" s="694"/>
      <c r="AR72" s="694"/>
      <c r="AS72" s="694"/>
      <c r="AT72" s="694"/>
      <c r="AU72" s="694"/>
      <c r="AV72" s="694"/>
      <c r="AW72" s="694"/>
      <c r="AX72" s="694"/>
    </row>
    <row r="73" spans="1:51" ht="15.75" x14ac:dyDescent="0.25">
      <c r="N73" s="685"/>
      <c r="O73" s="685"/>
      <c r="R73" s="694"/>
      <c r="S73" s="694"/>
      <c r="T73" s="694"/>
      <c r="U73" s="694"/>
      <c r="V73" s="694"/>
      <c r="W73" s="694"/>
      <c r="X73" s="694"/>
      <c r="Y73" s="694"/>
      <c r="Z73" s="694"/>
      <c r="AA73" s="694"/>
      <c r="AB73" s="694"/>
      <c r="AC73" s="697"/>
      <c r="AD73" s="691"/>
      <c r="AF73" s="681"/>
      <c r="AG73" s="683"/>
    </row>
    <row r="74" spans="1:51" ht="18" x14ac:dyDescent="0.25">
      <c r="N74" s="685"/>
      <c r="O74" s="685"/>
      <c r="R74" s="694"/>
      <c r="S74" s="694"/>
      <c r="T74" s="694"/>
      <c r="U74" s="694"/>
      <c r="V74" s="694"/>
      <c r="W74" s="694"/>
      <c r="X74" s="694"/>
      <c r="Y74" s="694"/>
      <c r="Z74" s="694"/>
      <c r="AA74" s="694"/>
      <c r="AB74" s="694"/>
      <c r="AC74" s="694"/>
      <c r="AD74" s="741"/>
      <c r="AF74" s="681"/>
      <c r="AG74" s="683"/>
    </row>
    <row r="75" spans="1:51" ht="18" x14ac:dyDescent="0.25">
      <c r="N75" s="685"/>
      <c r="O75" s="685"/>
      <c r="R75" s="694"/>
      <c r="S75" s="694"/>
      <c r="T75" s="694"/>
      <c r="U75" s="694"/>
      <c r="V75" s="694"/>
      <c r="W75" s="694"/>
      <c r="X75" s="694"/>
      <c r="Y75" s="694"/>
      <c r="Z75" s="694"/>
      <c r="AA75" s="694"/>
      <c r="AB75" s="694"/>
      <c r="AD75" s="742"/>
      <c r="AF75" s="683"/>
      <c r="AG75" s="696"/>
    </row>
    <row r="76" spans="1:51" ht="18" x14ac:dyDescent="0.25">
      <c r="N76" s="685"/>
      <c r="O76" s="685"/>
      <c r="R76" s="694"/>
      <c r="S76" s="694"/>
      <c r="T76" s="694"/>
      <c r="U76" s="694"/>
      <c r="V76" s="694"/>
      <c r="W76" s="694"/>
      <c r="X76" s="694"/>
      <c r="Y76" s="694"/>
      <c r="Z76" s="694"/>
      <c r="AA76" s="694"/>
      <c r="AB76" s="694"/>
      <c r="AC76" s="694"/>
      <c r="AD76" s="742"/>
    </row>
    <row r="77" spans="1:51" ht="15.75" x14ac:dyDescent="0.25">
      <c r="N77" s="685"/>
      <c r="O77" s="685"/>
      <c r="R77" s="694"/>
      <c r="S77" s="694"/>
      <c r="T77" s="694"/>
      <c r="U77" s="694"/>
      <c r="V77" s="694"/>
      <c r="W77" s="694"/>
      <c r="X77" s="694"/>
      <c r="Y77" s="694"/>
      <c r="Z77" s="694"/>
      <c r="AA77" s="694"/>
      <c r="AB77" s="694"/>
      <c r="AC77" s="694"/>
      <c r="AD77" s="691"/>
    </row>
    <row r="78" spans="1:51" ht="18" x14ac:dyDescent="0.25">
      <c r="R78" s="694"/>
      <c r="S78" s="694"/>
      <c r="T78" s="694"/>
      <c r="U78" s="694"/>
      <c r="V78" s="694"/>
      <c r="W78" s="694"/>
      <c r="X78" s="694"/>
      <c r="Y78" s="694"/>
      <c r="Z78" s="694"/>
      <c r="AA78" s="694"/>
      <c r="AB78" s="694"/>
      <c r="AC78" s="694"/>
      <c r="AD78" s="698"/>
    </row>
    <row r="79" spans="1:51" ht="18" x14ac:dyDescent="0.25">
      <c r="R79" s="694"/>
      <c r="S79" s="694"/>
      <c r="T79" s="694"/>
      <c r="U79" s="694"/>
      <c r="V79" s="694"/>
      <c r="W79" s="694"/>
      <c r="X79" s="694"/>
      <c r="Y79" s="694"/>
      <c r="Z79" s="694"/>
      <c r="AA79" s="694"/>
      <c r="AB79" s="694"/>
      <c r="AC79" s="694"/>
      <c r="AD79" s="698"/>
    </row>
    <row r="80" spans="1:51" ht="18" x14ac:dyDescent="0.25">
      <c r="R80" s="694"/>
      <c r="S80" s="694"/>
      <c r="T80" s="694"/>
      <c r="U80" s="694"/>
      <c r="V80" s="694"/>
      <c r="W80" s="694"/>
      <c r="X80" s="694"/>
      <c r="Y80" s="694"/>
      <c r="Z80" s="694"/>
      <c r="AA80" s="694"/>
      <c r="AB80" s="694"/>
      <c r="AC80" s="694"/>
      <c r="AD80" s="698"/>
    </row>
    <row r="81" spans="18:34" x14ac:dyDescent="0.25">
      <c r="R81" s="694"/>
      <c r="S81" s="694"/>
      <c r="T81" s="694"/>
      <c r="U81" s="694"/>
      <c r="V81" s="694"/>
      <c r="W81" s="694"/>
      <c r="X81" s="694"/>
      <c r="Y81" s="694"/>
      <c r="Z81" s="694"/>
      <c r="AA81" s="694"/>
      <c r="AB81" s="694"/>
      <c r="AD81" s="691"/>
    </row>
    <row r="82" spans="18:34" ht="21" x14ac:dyDescent="0.35">
      <c r="R82" s="694"/>
      <c r="S82" s="694"/>
      <c r="T82" s="694"/>
      <c r="U82" s="694"/>
      <c r="V82" s="694"/>
      <c r="W82" s="702"/>
      <c r="X82" s="702"/>
      <c r="Y82" s="702"/>
      <c r="Z82" s="702"/>
      <c r="AA82" s="702"/>
      <c r="AB82" s="702"/>
      <c r="AC82" s="702"/>
      <c r="AD82" s="703"/>
      <c r="AE82" s="704"/>
      <c r="AF82" s="704"/>
    </row>
    <row r="83" spans="18:34" ht="21" x14ac:dyDescent="0.35">
      <c r="R83" s="694"/>
      <c r="S83" s="694"/>
      <c r="T83" s="694"/>
      <c r="U83" s="694"/>
      <c r="V83" s="701"/>
      <c r="W83" s="702"/>
      <c r="X83" s="702"/>
      <c r="Y83" s="702"/>
      <c r="Z83" s="702"/>
      <c r="AA83" s="702"/>
      <c r="AB83" s="702"/>
      <c r="AC83" s="702"/>
      <c r="AD83" s="703"/>
      <c r="AE83" s="704"/>
      <c r="AF83" s="704"/>
      <c r="AG83" s="681"/>
      <c r="AH83" s="700"/>
    </row>
    <row r="84" spans="18:34" ht="21" x14ac:dyDescent="0.35">
      <c r="R84" s="694"/>
      <c r="S84" s="694"/>
      <c r="T84" s="694"/>
      <c r="U84" s="694"/>
      <c r="V84" s="701"/>
      <c r="W84" s="702"/>
      <c r="X84" s="702"/>
      <c r="Y84" s="702"/>
      <c r="Z84" s="702"/>
      <c r="AA84" s="702"/>
      <c r="AB84" s="702"/>
      <c r="AC84" s="702"/>
      <c r="AD84" s="703"/>
      <c r="AE84" s="704"/>
      <c r="AF84" s="704"/>
      <c r="AG84" s="681"/>
      <c r="AH84" s="700"/>
    </row>
    <row r="85" spans="18:34" ht="21" x14ac:dyDescent="0.35">
      <c r="R85" s="694"/>
      <c r="S85" s="694"/>
      <c r="T85" s="694"/>
      <c r="U85" s="694"/>
      <c r="V85" s="701"/>
      <c r="W85" s="702"/>
      <c r="X85" s="702"/>
      <c r="Y85" s="702"/>
      <c r="Z85" s="702"/>
      <c r="AA85" s="702"/>
      <c r="AB85" s="702"/>
      <c r="AC85" s="702"/>
      <c r="AD85" s="703"/>
      <c r="AE85" s="704"/>
      <c r="AF85" s="704"/>
      <c r="AG85" s="681"/>
      <c r="AH85" s="700"/>
    </row>
    <row r="86" spans="18:34" ht="21" x14ac:dyDescent="0.35">
      <c r="R86" s="694"/>
      <c r="S86" s="694"/>
      <c r="T86" s="694"/>
      <c r="U86" s="694"/>
      <c r="V86" s="701"/>
      <c r="W86" s="702"/>
      <c r="X86" s="702"/>
      <c r="Y86" s="702"/>
      <c r="Z86" s="702"/>
      <c r="AA86" s="702"/>
      <c r="AB86" s="702"/>
      <c r="AC86" s="702"/>
      <c r="AD86" s="703"/>
      <c r="AE86" s="704"/>
      <c r="AF86" s="704"/>
      <c r="AG86" s="681"/>
      <c r="AH86" s="700"/>
    </row>
    <row r="87" spans="18:34" ht="21" x14ac:dyDescent="0.35">
      <c r="R87" s="694"/>
      <c r="S87" s="694"/>
      <c r="T87" s="694"/>
      <c r="U87" s="694"/>
      <c r="V87" s="701"/>
      <c r="W87" s="702"/>
      <c r="X87" s="702"/>
      <c r="Y87" s="702"/>
      <c r="Z87" s="702"/>
      <c r="AA87" s="702"/>
      <c r="AB87" s="702"/>
      <c r="AC87" s="704"/>
      <c r="AD87" s="703"/>
      <c r="AE87" s="704"/>
      <c r="AF87" s="704"/>
      <c r="AG87" s="681"/>
      <c r="AH87" s="700"/>
    </row>
    <row r="88" spans="18:34" ht="21" x14ac:dyDescent="0.35">
      <c r="R88" s="694"/>
      <c r="S88" s="694"/>
      <c r="T88" s="694"/>
      <c r="U88" s="694"/>
      <c r="V88" s="701"/>
      <c r="W88" s="702"/>
      <c r="X88" s="702"/>
      <c r="Y88" s="702"/>
      <c r="Z88" s="702"/>
      <c r="AA88" s="702"/>
      <c r="AB88" s="702"/>
      <c r="AC88" s="702"/>
      <c r="AD88" s="703"/>
      <c r="AE88" s="704"/>
      <c r="AF88" s="704"/>
      <c r="AG88" s="681"/>
      <c r="AH88" s="681"/>
    </row>
    <row r="89" spans="18:34" x14ac:dyDescent="0.25">
      <c r="R89" s="694"/>
      <c r="S89" s="694"/>
      <c r="T89" s="694"/>
      <c r="U89" s="694"/>
      <c r="V89" s="694"/>
      <c r="W89" s="694"/>
      <c r="X89" s="694"/>
      <c r="Y89" s="694"/>
      <c r="Z89" s="694"/>
      <c r="AA89" s="694"/>
      <c r="AB89" s="694"/>
      <c r="AC89" s="694"/>
      <c r="AD89" s="699"/>
    </row>
    <row r="90" spans="18:34" x14ac:dyDescent="0.25">
      <c r="R90" s="694"/>
      <c r="S90" s="694"/>
      <c r="T90" s="694"/>
      <c r="U90" s="694"/>
      <c r="V90" s="694"/>
      <c r="W90" s="694"/>
      <c r="X90" s="694"/>
      <c r="Y90" s="694"/>
      <c r="Z90" s="694"/>
      <c r="AA90" s="694"/>
      <c r="AB90" s="694"/>
      <c r="AC90" s="694"/>
      <c r="AD90" s="691"/>
      <c r="AG90" s="681"/>
      <c r="AH90" s="681"/>
    </row>
    <row r="91" spans="18:34" x14ac:dyDescent="0.25">
      <c r="R91" s="694"/>
      <c r="S91" s="694"/>
      <c r="T91" s="694"/>
      <c r="U91" s="694"/>
      <c r="V91" s="694"/>
      <c r="W91" s="705"/>
      <c r="X91" s="694"/>
      <c r="Y91" s="694"/>
      <c r="Z91" s="694"/>
      <c r="AA91" s="694"/>
      <c r="AB91" s="694"/>
      <c r="AC91" s="694"/>
      <c r="AD91" s="691"/>
      <c r="AE91" s="682"/>
      <c r="AG91" s="681"/>
      <c r="AH91" s="681"/>
    </row>
    <row r="92" spans="18:34" x14ac:dyDescent="0.25">
      <c r="R92" s="694"/>
      <c r="S92" s="694"/>
      <c r="T92" s="694"/>
      <c r="U92" s="694"/>
      <c r="V92" s="706"/>
      <c r="W92" s="708"/>
      <c r="X92" s="694"/>
      <c r="Y92" s="694"/>
      <c r="Z92" s="694"/>
      <c r="AA92" s="694"/>
      <c r="AB92" s="694"/>
      <c r="AC92" s="694"/>
      <c r="AD92" s="691"/>
      <c r="AE92" s="682"/>
      <c r="AF92" s="707"/>
      <c r="AG92" s="681"/>
      <c r="AH92" s="681"/>
    </row>
    <row r="93" spans="18:34" x14ac:dyDescent="0.25">
      <c r="R93" s="694"/>
      <c r="S93" s="694"/>
      <c r="T93" s="694"/>
      <c r="U93" s="694"/>
      <c r="V93" s="706"/>
      <c r="W93" s="708"/>
      <c r="X93" s="694"/>
      <c r="Y93" s="694"/>
      <c r="Z93" s="694"/>
      <c r="AA93" s="694"/>
      <c r="AB93" s="694"/>
      <c r="AC93" s="694"/>
      <c r="AD93" s="691"/>
      <c r="AE93" s="682"/>
      <c r="AF93" s="707"/>
      <c r="AG93" s="681"/>
      <c r="AH93" s="681"/>
    </row>
    <row r="94" spans="18:34" x14ac:dyDescent="0.25">
      <c r="R94" s="694"/>
      <c r="S94" s="694"/>
      <c r="T94" s="694"/>
      <c r="U94" s="694"/>
      <c r="V94" s="706"/>
      <c r="W94" s="708"/>
      <c r="X94" s="694"/>
      <c r="Y94" s="694"/>
      <c r="Z94" s="694"/>
      <c r="AA94" s="694"/>
      <c r="AB94" s="694"/>
      <c r="AC94" s="694"/>
      <c r="AD94" s="691"/>
      <c r="AE94" s="682"/>
      <c r="AF94" s="707"/>
      <c r="AG94" s="681"/>
      <c r="AH94" s="681"/>
    </row>
    <row r="95" spans="18:34" x14ac:dyDescent="0.25">
      <c r="R95" s="694"/>
      <c r="S95" s="694"/>
      <c r="T95" s="694"/>
      <c r="U95" s="694"/>
      <c r="V95" s="706"/>
      <c r="W95" s="708"/>
      <c r="X95" s="694"/>
      <c r="Y95" s="694"/>
      <c r="Z95" s="694"/>
      <c r="AA95" s="694"/>
      <c r="AB95" s="694"/>
      <c r="AC95" s="694"/>
      <c r="AD95" s="691"/>
      <c r="AE95" s="682"/>
      <c r="AF95" s="707"/>
      <c r="AG95" s="681"/>
      <c r="AH95" s="681"/>
    </row>
    <row r="96" spans="18:34" x14ac:dyDescent="0.25">
      <c r="R96" s="694"/>
      <c r="S96" s="694"/>
      <c r="T96" s="694"/>
      <c r="U96" s="694"/>
      <c r="V96" s="706"/>
      <c r="W96" s="708"/>
      <c r="X96" s="694"/>
      <c r="Y96" s="694"/>
      <c r="Z96" s="694"/>
      <c r="AA96" s="694"/>
      <c r="AB96" s="694"/>
      <c r="AC96" s="694"/>
      <c r="AD96" s="691"/>
      <c r="AF96" s="707"/>
    </row>
    <row r="97" spans="18:32" x14ac:dyDescent="0.25">
      <c r="R97" s="694"/>
      <c r="S97" s="694"/>
      <c r="T97" s="694"/>
      <c r="U97" s="694"/>
      <c r="V97" s="706"/>
      <c r="W97" s="708"/>
      <c r="X97" s="708"/>
      <c r="Y97" s="708"/>
      <c r="Z97" s="708"/>
      <c r="AA97" s="708"/>
      <c r="AB97" s="708"/>
      <c r="AC97" s="708"/>
      <c r="AD97" s="708"/>
      <c r="AE97" s="708"/>
      <c r="AF97" s="708"/>
    </row>
    <row r="98" spans="18:32" x14ac:dyDescent="0.25">
      <c r="R98" s="694"/>
      <c r="S98" s="694"/>
      <c r="T98" s="694"/>
      <c r="U98" s="694"/>
      <c r="V98" s="694"/>
      <c r="W98" s="694"/>
      <c r="X98" s="694"/>
      <c r="Y98" s="694"/>
      <c r="Z98" s="694"/>
      <c r="AA98" s="694"/>
      <c r="AB98" s="694"/>
      <c r="AC98" s="694"/>
      <c r="AD98" s="691"/>
    </row>
    <row r="99" spans="18:32" x14ac:dyDescent="0.25">
      <c r="R99" s="694"/>
      <c r="S99" s="694"/>
      <c r="T99" s="694"/>
      <c r="U99" s="694"/>
      <c r="V99" s="694"/>
      <c r="W99" s="709"/>
      <c r="X99" s="709"/>
      <c r="Y99" s="709"/>
      <c r="Z99" s="709"/>
      <c r="AA99" s="709"/>
      <c r="AB99" s="709"/>
      <c r="AC99" s="709"/>
      <c r="AD99" s="709"/>
      <c r="AE99" s="709"/>
      <c r="AF99" s="6"/>
    </row>
    <row r="100" spans="18:32" x14ac:dyDescent="0.25">
      <c r="R100" s="694"/>
      <c r="S100" s="694"/>
      <c r="T100" s="694"/>
      <c r="U100" s="694"/>
      <c r="V100" s="706"/>
      <c r="W100" s="710"/>
      <c r="X100" s="694"/>
      <c r="Y100" s="694"/>
      <c r="Z100" s="694"/>
      <c r="AA100" s="694"/>
      <c r="AB100" s="694"/>
      <c r="AC100" s="694"/>
      <c r="AD100" s="691"/>
      <c r="AF100" s="709"/>
    </row>
    <row r="101" spans="18:32" x14ac:dyDescent="0.25">
      <c r="R101" s="694"/>
      <c r="S101" s="694"/>
      <c r="T101" s="694"/>
      <c r="U101" s="694"/>
      <c r="V101" s="706"/>
      <c r="W101" s="710"/>
      <c r="X101" s="694"/>
      <c r="Y101" s="694"/>
      <c r="Z101" s="694"/>
      <c r="AA101" s="694"/>
      <c r="AB101" s="694"/>
      <c r="AC101" s="694"/>
    </row>
    <row r="102" spans="18:32" x14ac:dyDescent="0.25">
      <c r="R102" s="694"/>
      <c r="S102" s="694"/>
      <c r="T102" s="694"/>
      <c r="U102" s="694"/>
      <c r="V102" s="706"/>
      <c r="W102" s="710"/>
      <c r="X102" s="694"/>
      <c r="Y102" s="694"/>
      <c r="Z102" s="694"/>
      <c r="AA102" s="694"/>
      <c r="AB102" s="694"/>
      <c r="AC102" s="694"/>
      <c r="AD102" s="691"/>
    </row>
    <row r="103" spans="18:32" x14ac:dyDescent="0.25">
      <c r="R103" s="694"/>
      <c r="S103" s="694"/>
      <c r="T103" s="694"/>
      <c r="U103" s="694"/>
      <c r="V103" s="706"/>
      <c r="W103" s="710"/>
      <c r="X103" s="694"/>
      <c r="Y103" s="694"/>
      <c r="Z103" s="694"/>
      <c r="AA103" s="694"/>
      <c r="AB103" s="694"/>
      <c r="AC103" s="694"/>
    </row>
    <row r="104" spans="18:32" x14ac:dyDescent="0.25">
      <c r="R104" s="694"/>
      <c r="S104" s="694"/>
      <c r="T104" s="694"/>
      <c r="U104" s="694"/>
      <c r="V104" s="706"/>
      <c r="W104" s="710"/>
      <c r="X104" s="694"/>
      <c r="Y104" s="694"/>
      <c r="Z104" s="694"/>
      <c r="AA104" s="694"/>
      <c r="AB104" s="694"/>
      <c r="AC104" s="694"/>
      <c r="AD104" s="691"/>
    </row>
    <row r="105" spans="18:32" x14ac:dyDescent="0.25">
      <c r="R105" s="694"/>
      <c r="S105" s="694"/>
      <c r="T105" s="694"/>
      <c r="U105" s="694"/>
      <c r="V105" s="706"/>
      <c r="W105" s="710"/>
      <c r="X105" s="694"/>
      <c r="Y105" s="694"/>
      <c r="Z105" s="694"/>
      <c r="AA105" s="694"/>
      <c r="AB105" s="694"/>
      <c r="AC105" s="694"/>
      <c r="AD105" s="691"/>
    </row>
    <row r="106" spans="18:32" x14ac:dyDescent="0.25">
      <c r="R106" s="694"/>
      <c r="S106" s="694"/>
      <c r="T106" s="694"/>
      <c r="U106" s="694"/>
      <c r="V106" s="706"/>
      <c r="W106" s="694"/>
      <c r="X106" s="694"/>
      <c r="Y106" s="694"/>
      <c r="Z106" s="694"/>
      <c r="AA106" s="694"/>
      <c r="AB106" s="694"/>
      <c r="AC106" s="694"/>
      <c r="AD106" s="691"/>
    </row>
    <row r="107" spans="18:32" x14ac:dyDescent="0.25">
      <c r="R107" s="694"/>
      <c r="S107" s="694"/>
      <c r="T107" s="694"/>
      <c r="U107" s="694"/>
      <c r="V107" s="694"/>
      <c r="W107" s="694"/>
      <c r="X107" s="694"/>
      <c r="Y107" s="694"/>
      <c r="Z107" s="694"/>
      <c r="AA107" s="694"/>
      <c r="AB107" s="694"/>
      <c r="AC107" s="694"/>
    </row>
    <row r="108" spans="18:32" x14ac:dyDescent="0.25">
      <c r="R108" s="694"/>
      <c r="S108" s="694"/>
      <c r="T108" s="694"/>
      <c r="U108" s="694"/>
      <c r="V108" s="694"/>
      <c r="W108" s="694"/>
      <c r="X108" s="694"/>
      <c r="Y108" s="694"/>
      <c r="Z108" s="694"/>
      <c r="AA108" s="694"/>
      <c r="AB108" s="694"/>
      <c r="AC108" s="694"/>
      <c r="AD108" s="691"/>
    </row>
    <row r="109" spans="18:32" x14ac:dyDescent="0.25">
      <c r="R109" s="694"/>
      <c r="S109" s="694"/>
      <c r="T109" s="694"/>
      <c r="U109" s="694"/>
      <c r="V109" s="694"/>
      <c r="W109" s="694"/>
      <c r="X109" s="694"/>
      <c r="Y109" s="694"/>
      <c r="Z109" s="694"/>
      <c r="AA109" s="694"/>
      <c r="AB109" s="694"/>
      <c r="AC109" s="694"/>
    </row>
    <row r="110" spans="18:32" x14ac:dyDescent="0.25">
      <c r="R110" s="694"/>
      <c r="S110" s="694"/>
      <c r="T110" s="694"/>
      <c r="U110" s="694"/>
      <c r="V110" s="694"/>
      <c r="W110" s="694"/>
      <c r="X110" s="694"/>
      <c r="Y110" s="694"/>
      <c r="Z110" s="694"/>
      <c r="AA110" s="694"/>
      <c r="AB110" s="694"/>
      <c r="AC110" s="694"/>
      <c r="AD110" s="691"/>
    </row>
    <row r="111" spans="18:32" x14ac:dyDescent="0.25">
      <c r="R111" s="694"/>
      <c r="S111" s="694"/>
      <c r="T111" s="694"/>
      <c r="U111" s="694"/>
      <c r="V111" s="694"/>
      <c r="W111" s="694"/>
      <c r="X111" s="694"/>
      <c r="Y111" s="694"/>
      <c r="Z111" s="694"/>
      <c r="AA111" s="694"/>
      <c r="AB111" s="694"/>
      <c r="AC111" s="694"/>
      <c r="AD111" s="691"/>
    </row>
    <row r="112" spans="18:32" x14ac:dyDescent="0.25">
      <c r="R112" s="694"/>
      <c r="S112" s="694"/>
      <c r="T112" s="694"/>
      <c r="U112" s="694"/>
      <c r="V112" s="694"/>
      <c r="W112" s="694"/>
      <c r="X112" s="694"/>
      <c r="Y112" s="694"/>
      <c r="Z112" s="694"/>
      <c r="AA112" s="694"/>
      <c r="AB112" s="694"/>
      <c r="AC112" s="694"/>
      <c r="AD112" s="691"/>
    </row>
    <row r="113" spans="18:30" x14ac:dyDescent="0.25">
      <c r="R113" s="694"/>
      <c r="S113" s="694"/>
      <c r="T113" s="694"/>
      <c r="U113" s="694"/>
      <c r="V113" s="694"/>
      <c r="W113" s="694"/>
      <c r="X113" s="694"/>
      <c r="Y113" s="694"/>
      <c r="Z113" s="694"/>
      <c r="AA113" s="694"/>
      <c r="AB113" s="694"/>
      <c r="AC113" s="694"/>
      <c r="AD113" s="691"/>
    </row>
    <row r="114" spans="18:30" x14ac:dyDescent="0.25">
      <c r="R114" s="694"/>
      <c r="S114" s="694"/>
      <c r="T114" s="694"/>
      <c r="U114" s="694"/>
      <c r="V114" s="694"/>
      <c r="W114" s="694"/>
      <c r="X114" s="694"/>
      <c r="Y114" s="694"/>
      <c r="Z114" s="694"/>
      <c r="AA114" s="694"/>
      <c r="AB114" s="694"/>
      <c r="AC114" s="694"/>
      <c r="AD114" s="691"/>
    </row>
    <row r="115" spans="18:30" x14ac:dyDescent="0.25">
      <c r="R115" s="694"/>
      <c r="S115" s="694"/>
      <c r="T115" s="694"/>
      <c r="U115" s="694"/>
      <c r="V115" s="694"/>
      <c r="W115" s="694"/>
      <c r="X115" s="694"/>
      <c r="Y115" s="694"/>
      <c r="Z115" s="694"/>
      <c r="AA115" s="694"/>
      <c r="AB115" s="694"/>
      <c r="AC115" s="694"/>
    </row>
    <row r="116" spans="18:30" x14ac:dyDescent="0.25">
      <c r="R116" s="694"/>
      <c r="S116" s="694"/>
      <c r="T116" s="694"/>
      <c r="U116" s="694"/>
      <c r="V116" s="694"/>
      <c r="W116" s="694"/>
      <c r="X116" s="694"/>
      <c r="Y116" s="694"/>
      <c r="Z116" s="694"/>
      <c r="AA116" s="694"/>
      <c r="AB116" s="694"/>
      <c r="AC116" s="694"/>
      <c r="AD116" s="691"/>
    </row>
    <row r="117" spans="18:30" x14ac:dyDescent="0.25">
      <c r="R117" s="694"/>
      <c r="S117" s="694"/>
      <c r="T117" s="694"/>
      <c r="U117" s="694"/>
      <c r="V117" s="694"/>
      <c r="W117" s="694"/>
      <c r="X117" s="694"/>
      <c r="Y117" s="694"/>
      <c r="Z117" s="694"/>
      <c r="AA117" s="694"/>
      <c r="AB117" s="694"/>
      <c r="AC117" s="694"/>
      <c r="AD117" s="691"/>
    </row>
    <row r="118" spans="18:30" x14ac:dyDescent="0.25">
      <c r="R118" s="694"/>
      <c r="S118" s="694"/>
      <c r="T118" s="694"/>
      <c r="U118" s="694"/>
      <c r="V118" s="694"/>
      <c r="W118" s="694"/>
      <c r="X118" s="694"/>
      <c r="Y118" s="694"/>
      <c r="Z118" s="694"/>
      <c r="AA118" s="694"/>
      <c r="AB118" s="694"/>
      <c r="AC118" s="694"/>
      <c r="AD118" s="691"/>
    </row>
    <row r="119" spans="18:30" x14ac:dyDescent="0.25">
      <c r="R119" s="694"/>
      <c r="S119" s="694"/>
      <c r="T119" s="694"/>
      <c r="U119" s="694"/>
      <c r="V119" s="694"/>
      <c r="W119" s="694"/>
      <c r="X119" s="694"/>
      <c r="Y119" s="694"/>
      <c r="Z119" s="694"/>
      <c r="AA119" s="694"/>
      <c r="AB119" s="694"/>
      <c r="AC119" s="694"/>
      <c r="AD119" s="691"/>
    </row>
    <row r="120" spans="18:30" x14ac:dyDescent="0.25">
      <c r="R120" s="694"/>
      <c r="S120" s="694"/>
      <c r="T120" s="694"/>
      <c r="U120" s="694"/>
      <c r="V120" s="694"/>
      <c r="W120" s="694"/>
      <c r="X120" s="694"/>
      <c r="Y120" s="694"/>
      <c r="Z120" s="694"/>
      <c r="AA120" s="694"/>
      <c r="AB120" s="694"/>
      <c r="AC120" s="694"/>
      <c r="AD120" s="691"/>
    </row>
    <row r="121" spans="18:30" x14ac:dyDescent="0.25">
      <c r="R121" s="694"/>
      <c r="S121" s="694"/>
      <c r="T121" s="694"/>
      <c r="U121" s="694"/>
      <c r="V121" s="694"/>
      <c r="W121" s="694"/>
      <c r="X121" s="694"/>
      <c r="Y121" s="694"/>
      <c r="Z121" s="694"/>
      <c r="AA121" s="694"/>
      <c r="AB121" s="694"/>
      <c r="AC121" s="694"/>
      <c r="AD121" s="691"/>
    </row>
    <row r="122" spans="18:30" x14ac:dyDescent="0.25">
      <c r="R122" s="694"/>
      <c r="S122" s="694"/>
      <c r="T122" s="694"/>
      <c r="U122" s="694"/>
      <c r="V122" s="694"/>
      <c r="W122" s="694"/>
      <c r="X122" s="694"/>
      <c r="Y122" s="694"/>
      <c r="Z122" s="694"/>
      <c r="AA122" s="694"/>
      <c r="AB122" s="694"/>
      <c r="AC122" s="694"/>
      <c r="AD122" s="691"/>
    </row>
    <row r="123" spans="18:30" x14ac:dyDescent="0.25">
      <c r="R123" s="694"/>
      <c r="S123" s="694"/>
      <c r="T123" s="694"/>
      <c r="U123" s="694"/>
      <c r="V123" s="694"/>
      <c r="W123" s="694"/>
      <c r="X123" s="694"/>
      <c r="Y123" s="694"/>
      <c r="Z123" s="694"/>
      <c r="AA123" s="694"/>
      <c r="AB123" s="694"/>
      <c r="AC123" s="694"/>
      <c r="AD123" s="691"/>
    </row>
    <row r="124" spans="18:30" x14ac:dyDescent="0.25">
      <c r="R124" s="694"/>
      <c r="S124" s="694"/>
      <c r="T124" s="694"/>
      <c r="U124" s="694"/>
      <c r="V124" s="694"/>
      <c r="W124" s="694"/>
      <c r="X124" s="694"/>
      <c r="Y124" s="694"/>
      <c r="Z124" s="694"/>
      <c r="AA124" s="694"/>
      <c r="AB124" s="694"/>
      <c r="AC124" s="694"/>
      <c r="AD124" s="691"/>
    </row>
    <row r="125" spans="18:30" x14ac:dyDescent="0.25">
      <c r="R125" s="694"/>
      <c r="S125" s="694"/>
      <c r="T125" s="694"/>
      <c r="U125" s="694"/>
      <c r="V125" s="694"/>
      <c r="W125" s="694"/>
      <c r="X125" s="694"/>
      <c r="Y125" s="694"/>
      <c r="Z125" s="694"/>
      <c r="AA125" s="694"/>
      <c r="AB125" s="694"/>
      <c r="AC125" s="694"/>
      <c r="AD125" s="691"/>
    </row>
    <row r="126" spans="18:30" x14ac:dyDescent="0.25">
      <c r="R126" s="694"/>
      <c r="S126" s="694"/>
      <c r="T126" s="694"/>
      <c r="U126" s="694"/>
      <c r="V126" s="694"/>
      <c r="W126" s="694"/>
      <c r="X126" s="694"/>
      <c r="Y126" s="694"/>
      <c r="Z126" s="694"/>
      <c r="AA126" s="694"/>
      <c r="AB126" s="694"/>
      <c r="AC126" s="694"/>
      <c r="AD126" s="691"/>
    </row>
    <row r="127" spans="18:30" x14ac:dyDescent="0.25">
      <c r="R127" s="694"/>
      <c r="S127" s="694"/>
      <c r="T127" s="694"/>
      <c r="U127" s="694"/>
      <c r="V127" s="694"/>
      <c r="W127" s="694"/>
      <c r="X127" s="694"/>
      <c r="Y127" s="694"/>
      <c r="Z127" s="694"/>
      <c r="AA127" s="694"/>
      <c r="AB127" s="694"/>
      <c r="AC127" s="694"/>
      <c r="AD127" s="691"/>
    </row>
    <row r="128" spans="18:30" x14ac:dyDescent="0.25">
      <c r="R128" s="694"/>
      <c r="S128" s="694"/>
      <c r="T128" s="694"/>
      <c r="U128" s="694"/>
      <c r="V128" s="694"/>
      <c r="W128" s="694"/>
      <c r="X128" s="694"/>
      <c r="Y128" s="694"/>
      <c r="Z128" s="694"/>
      <c r="AA128" s="694"/>
      <c r="AB128" s="694"/>
      <c r="AC128" s="694"/>
      <c r="AD128" s="691"/>
    </row>
    <row r="129" spans="18:30" x14ac:dyDescent="0.25">
      <c r="R129" s="694"/>
      <c r="S129" s="694"/>
      <c r="T129" s="694"/>
      <c r="U129" s="694"/>
      <c r="V129" s="694"/>
      <c r="W129" s="694"/>
      <c r="X129" s="694"/>
      <c r="Y129" s="694"/>
      <c r="Z129" s="694"/>
      <c r="AA129" s="694"/>
      <c r="AB129" s="694"/>
      <c r="AC129" s="694"/>
      <c r="AD129" s="691"/>
    </row>
    <row r="130" spans="18:30" x14ac:dyDescent="0.25">
      <c r="R130" s="694"/>
      <c r="S130" s="694"/>
      <c r="T130" s="694"/>
      <c r="U130" s="694"/>
      <c r="V130" s="694"/>
      <c r="W130" s="694"/>
      <c r="X130" s="694"/>
      <c r="Y130" s="694"/>
      <c r="Z130" s="694"/>
      <c r="AA130" s="694"/>
      <c r="AB130" s="694"/>
      <c r="AC130" s="694"/>
      <c r="AD130" s="691"/>
    </row>
    <row r="131" spans="18:30" x14ac:dyDescent="0.25">
      <c r="R131" s="694"/>
      <c r="S131" s="694"/>
      <c r="T131" s="694"/>
      <c r="U131" s="694"/>
      <c r="V131" s="694"/>
      <c r="W131" s="694"/>
      <c r="X131" s="694"/>
      <c r="Y131" s="694"/>
      <c r="Z131" s="694"/>
      <c r="AA131" s="694"/>
      <c r="AB131" s="694"/>
      <c r="AC131" s="694"/>
      <c r="AD131" s="691"/>
    </row>
    <row r="132" spans="18:30" x14ac:dyDescent="0.25">
      <c r="R132" s="694"/>
      <c r="S132" s="694"/>
      <c r="T132" s="694"/>
      <c r="U132" s="694"/>
      <c r="V132" s="694"/>
      <c r="W132" s="694"/>
      <c r="X132" s="694"/>
      <c r="Y132" s="694"/>
      <c r="Z132" s="694"/>
      <c r="AA132" s="694"/>
      <c r="AB132" s="694"/>
      <c r="AC132" s="694"/>
      <c r="AD132" s="691"/>
    </row>
    <row r="133" spans="18:30" x14ac:dyDescent="0.25">
      <c r="R133" s="694"/>
      <c r="S133" s="694"/>
      <c r="T133" s="694"/>
      <c r="U133" s="694"/>
      <c r="V133" s="694"/>
      <c r="W133" s="694"/>
      <c r="X133" s="694"/>
      <c r="Y133" s="694"/>
      <c r="Z133" s="694"/>
      <c r="AA133" s="694"/>
      <c r="AB133" s="694"/>
      <c r="AC133" s="694"/>
      <c r="AD133" s="691"/>
    </row>
    <row r="134" spans="18:30" x14ac:dyDescent="0.25">
      <c r="R134" s="694"/>
      <c r="S134" s="694"/>
      <c r="T134" s="694"/>
      <c r="U134" s="694"/>
      <c r="V134" s="694"/>
      <c r="W134" s="694"/>
      <c r="X134" s="694"/>
      <c r="Y134" s="694"/>
      <c r="Z134" s="694"/>
      <c r="AA134" s="694"/>
      <c r="AB134" s="694"/>
      <c r="AC134" s="694"/>
      <c r="AD134" s="691"/>
    </row>
    <row r="135" spans="18:30" x14ac:dyDescent="0.25">
      <c r="R135" s="694"/>
      <c r="S135" s="694"/>
      <c r="T135" s="694"/>
      <c r="U135" s="694"/>
      <c r="V135" s="694"/>
      <c r="W135" s="694"/>
      <c r="X135" s="694"/>
      <c r="Y135" s="694"/>
      <c r="Z135" s="694"/>
      <c r="AA135" s="694"/>
      <c r="AB135" s="694"/>
      <c r="AC135" s="694"/>
      <c r="AD135" s="691"/>
    </row>
    <row r="136" spans="18:30" x14ac:dyDescent="0.25">
      <c r="R136" s="694"/>
      <c r="S136" s="694"/>
      <c r="T136" s="694"/>
      <c r="U136" s="694"/>
      <c r="V136" s="694"/>
      <c r="W136" s="694"/>
      <c r="X136" s="694"/>
      <c r="Y136" s="694"/>
      <c r="Z136" s="694"/>
      <c r="AA136" s="694"/>
      <c r="AB136" s="694"/>
      <c r="AC136" s="694"/>
      <c r="AD136" s="691"/>
    </row>
    <row r="137" spans="18:30" x14ac:dyDescent="0.25">
      <c r="R137" s="694"/>
      <c r="S137" s="694"/>
      <c r="T137" s="694"/>
      <c r="U137" s="694"/>
      <c r="V137" s="694"/>
      <c r="W137" s="694"/>
      <c r="X137" s="694"/>
      <c r="Y137" s="694"/>
      <c r="Z137" s="694"/>
      <c r="AA137" s="694"/>
      <c r="AB137" s="694"/>
      <c r="AC137" s="694"/>
      <c r="AD137" s="691"/>
    </row>
    <row r="138" spans="18:30" x14ac:dyDescent="0.25">
      <c r="R138" s="694"/>
      <c r="S138" s="694"/>
      <c r="T138" s="694"/>
      <c r="U138" s="694"/>
      <c r="V138" s="694"/>
      <c r="W138" s="694"/>
      <c r="X138" s="694"/>
      <c r="Y138" s="694"/>
      <c r="Z138" s="694"/>
      <c r="AA138" s="694"/>
      <c r="AB138" s="694"/>
      <c r="AC138" s="694"/>
      <c r="AD138" s="691"/>
    </row>
    <row r="139" spans="18:30" x14ac:dyDescent="0.25">
      <c r="R139" s="694"/>
      <c r="S139" s="694"/>
      <c r="T139" s="694"/>
      <c r="U139" s="694"/>
      <c r="V139" s="694"/>
      <c r="W139" s="694"/>
      <c r="X139" s="694"/>
      <c r="Y139" s="694"/>
      <c r="Z139" s="694"/>
      <c r="AA139" s="694"/>
      <c r="AB139" s="694"/>
      <c r="AC139" s="694"/>
      <c r="AD139" s="691"/>
    </row>
    <row r="140" spans="18:30" x14ac:dyDescent="0.25">
      <c r="R140" s="694"/>
      <c r="S140" s="694"/>
      <c r="T140" s="694"/>
      <c r="U140" s="694"/>
      <c r="V140" s="694"/>
      <c r="W140" s="694"/>
      <c r="X140" s="694"/>
      <c r="Y140" s="694"/>
      <c r="Z140" s="694"/>
      <c r="AA140" s="694"/>
      <c r="AB140" s="694"/>
      <c r="AC140" s="694"/>
      <c r="AD140" s="691"/>
    </row>
    <row r="141" spans="18:30" x14ac:dyDescent="0.25">
      <c r="R141" s="694"/>
      <c r="S141" s="694"/>
      <c r="T141" s="694"/>
      <c r="U141" s="694"/>
      <c r="V141" s="694"/>
      <c r="W141" s="694"/>
      <c r="X141" s="694"/>
      <c r="Y141" s="694"/>
      <c r="Z141" s="694"/>
      <c r="AA141" s="694"/>
      <c r="AB141" s="694"/>
      <c r="AC141" s="694"/>
      <c r="AD141" s="691"/>
    </row>
    <row r="142" spans="18:30" x14ac:dyDescent="0.25">
      <c r="R142" s="694"/>
      <c r="S142" s="694"/>
      <c r="T142" s="694"/>
      <c r="U142" s="694"/>
      <c r="V142" s="694"/>
      <c r="W142" s="694"/>
      <c r="X142" s="694"/>
      <c r="Y142" s="694"/>
      <c r="Z142" s="694"/>
      <c r="AA142" s="694"/>
      <c r="AB142" s="694"/>
      <c r="AC142" s="694"/>
      <c r="AD142" s="691"/>
    </row>
    <row r="143" spans="18:30" x14ac:dyDescent="0.25">
      <c r="R143" s="694"/>
      <c r="S143" s="694"/>
      <c r="T143" s="694"/>
      <c r="U143" s="694"/>
      <c r="V143" s="694"/>
      <c r="W143" s="694"/>
      <c r="X143" s="694"/>
      <c r="Y143" s="694"/>
      <c r="Z143" s="694"/>
      <c r="AA143" s="694"/>
      <c r="AB143" s="694"/>
      <c r="AC143" s="694"/>
      <c r="AD143" s="691"/>
    </row>
    <row r="144" spans="18:30" x14ac:dyDescent="0.25">
      <c r="R144" s="694"/>
      <c r="S144" s="694"/>
      <c r="T144" s="694"/>
      <c r="U144" s="694"/>
      <c r="V144" s="694"/>
      <c r="W144" s="694"/>
      <c r="X144" s="694"/>
      <c r="Y144" s="694"/>
      <c r="Z144" s="694"/>
      <c r="AA144" s="694"/>
      <c r="AB144" s="694"/>
      <c r="AC144" s="694"/>
      <c r="AD144" s="691"/>
    </row>
    <row r="145" spans="18:30" x14ac:dyDescent="0.25">
      <c r="R145" s="694"/>
      <c r="S145" s="694"/>
      <c r="T145" s="694"/>
      <c r="U145" s="694"/>
      <c r="V145" s="694"/>
      <c r="W145" s="694"/>
      <c r="X145" s="694"/>
      <c r="Y145" s="694"/>
      <c r="Z145" s="694"/>
      <c r="AA145" s="694"/>
      <c r="AB145" s="694"/>
      <c r="AC145" s="694"/>
      <c r="AD145" s="691"/>
    </row>
    <row r="146" spans="18:30" x14ac:dyDescent="0.25">
      <c r="R146" s="694"/>
      <c r="S146" s="694"/>
      <c r="T146" s="694"/>
      <c r="U146" s="694"/>
      <c r="V146" s="694"/>
      <c r="W146" s="694"/>
      <c r="X146" s="694"/>
      <c r="Y146" s="694"/>
      <c r="Z146" s="694"/>
      <c r="AA146" s="694"/>
      <c r="AB146" s="694"/>
      <c r="AC146" s="694"/>
      <c r="AD146" s="691"/>
    </row>
    <row r="147" spans="18:30" x14ac:dyDescent="0.25">
      <c r="R147" s="694"/>
      <c r="S147" s="694"/>
      <c r="T147" s="694"/>
      <c r="U147" s="694"/>
      <c r="V147" s="694"/>
      <c r="W147" s="694"/>
      <c r="X147" s="694"/>
      <c r="Y147" s="694"/>
      <c r="Z147" s="694"/>
      <c r="AA147" s="694"/>
      <c r="AB147" s="694"/>
      <c r="AC147" s="694"/>
      <c r="AD147" s="691"/>
    </row>
    <row r="148" spans="18:30" x14ac:dyDescent="0.25">
      <c r="R148" s="694"/>
      <c r="S148" s="694"/>
      <c r="T148" s="694"/>
      <c r="U148" s="694"/>
      <c r="V148" s="694"/>
      <c r="W148" s="694"/>
      <c r="X148" s="694"/>
      <c r="Y148" s="694"/>
      <c r="Z148" s="694"/>
      <c r="AA148" s="694"/>
      <c r="AB148" s="694"/>
      <c r="AC148" s="694"/>
      <c r="AD148" s="691"/>
    </row>
    <row r="149" spans="18:30" x14ac:dyDescent="0.25">
      <c r="R149" s="694"/>
      <c r="S149" s="694"/>
      <c r="T149" s="694"/>
      <c r="U149" s="694"/>
      <c r="V149" s="694"/>
      <c r="W149" s="694"/>
      <c r="X149" s="694"/>
      <c r="Y149" s="694"/>
      <c r="Z149" s="694"/>
      <c r="AA149" s="694"/>
      <c r="AB149" s="694"/>
      <c r="AC149" s="694"/>
      <c r="AD149" s="691"/>
    </row>
    <row r="150" spans="18:30" x14ac:dyDescent="0.25">
      <c r="R150" s="694"/>
      <c r="S150" s="694"/>
      <c r="T150" s="694"/>
      <c r="U150" s="694"/>
      <c r="V150" s="694"/>
      <c r="W150" s="694"/>
      <c r="X150" s="694"/>
      <c r="Y150" s="694"/>
      <c r="Z150" s="694"/>
      <c r="AA150" s="694"/>
      <c r="AB150" s="694"/>
      <c r="AC150" s="694"/>
      <c r="AD150" s="691"/>
    </row>
    <row r="151" spans="18:30" x14ac:dyDescent="0.25">
      <c r="R151" s="694"/>
      <c r="S151" s="694"/>
      <c r="T151" s="694"/>
      <c r="U151" s="694"/>
      <c r="V151" s="694"/>
      <c r="W151" s="694"/>
      <c r="X151" s="694"/>
      <c r="Y151" s="694"/>
      <c r="Z151" s="694"/>
      <c r="AA151" s="694"/>
      <c r="AB151" s="694"/>
      <c r="AC151" s="694"/>
      <c r="AD151" s="691"/>
    </row>
    <row r="152" spans="18:30" x14ac:dyDescent="0.25">
      <c r="R152" s="694"/>
      <c r="S152" s="694"/>
      <c r="T152" s="694"/>
      <c r="U152" s="694"/>
      <c r="V152" s="694"/>
      <c r="W152" s="694"/>
      <c r="X152" s="694"/>
      <c r="Y152" s="694"/>
      <c r="Z152" s="694"/>
      <c r="AA152" s="694"/>
      <c r="AB152" s="694"/>
      <c r="AC152" s="694"/>
      <c r="AD152" s="691"/>
    </row>
    <row r="153" spans="18:30" x14ac:dyDescent="0.25">
      <c r="R153" s="694"/>
      <c r="S153" s="694"/>
      <c r="T153" s="694"/>
      <c r="U153" s="694"/>
      <c r="V153" s="694"/>
      <c r="W153" s="694"/>
      <c r="X153" s="694"/>
      <c r="Y153" s="694"/>
      <c r="Z153" s="694"/>
      <c r="AA153" s="694"/>
      <c r="AB153" s="694"/>
      <c r="AC153" s="694"/>
      <c r="AD153" s="691"/>
    </row>
    <row r="154" spans="18:30" x14ac:dyDescent="0.25">
      <c r="R154" s="694"/>
      <c r="S154" s="694"/>
      <c r="T154" s="694"/>
      <c r="U154" s="694"/>
      <c r="V154" s="694"/>
      <c r="W154" s="694"/>
      <c r="X154" s="694"/>
      <c r="Y154" s="694"/>
      <c r="Z154" s="694"/>
      <c r="AA154" s="694"/>
      <c r="AB154" s="694"/>
      <c r="AC154" s="694"/>
      <c r="AD154" s="691"/>
    </row>
    <row r="155" spans="18:30" x14ac:dyDescent="0.25">
      <c r="R155" s="694"/>
      <c r="S155" s="694"/>
      <c r="T155" s="694"/>
      <c r="U155" s="694"/>
      <c r="V155" s="694"/>
      <c r="W155" s="694"/>
      <c r="X155" s="694"/>
      <c r="Y155" s="694"/>
      <c r="Z155" s="694"/>
      <c r="AA155" s="694"/>
      <c r="AB155" s="694"/>
      <c r="AC155" s="694"/>
      <c r="AD155" s="691"/>
    </row>
    <row r="156" spans="18:30" x14ac:dyDescent="0.25">
      <c r="R156" s="694"/>
      <c r="S156" s="694"/>
      <c r="T156" s="694"/>
      <c r="U156" s="694"/>
      <c r="V156" s="694"/>
      <c r="W156" s="694"/>
      <c r="X156" s="694"/>
      <c r="Y156" s="694"/>
      <c r="Z156" s="694"/>
      <c r="AA156" s="694"/>
      <c r="AB156" s="694"/>
      <c r="AC156" s="694"/>
      <c r="AD156" s="691"/>
    </row>
    <row r="157" spans="18:30" x14ac:dyDescent="0.25">
      <c r="R157" s="694"/>
      <c r="S157" s="694"/>
      <c r="T157" s="694"/>
      <c r="U157" s="694"/>
      <c r="V157" s="694"/>
      <c r="W157" s="694"/>
      <c r="X157" s="694"/>
      <c r="Y157" s="694"/>
      <c r="Z157" s="694"/>
      <c r="AA157" s="694"/>
      <c r="AB157" s="694"/>
      <c r="AC157" s="694"/>
      <c r="AD157" s="691"/>
    </row>
    <row r="158" spans="18:30" x14ac:dyDescent="0.25">
      <c r="R158" s="694"/>
      <c r="S158" s="694"/>
      <c r="T158" s="694"/>
      <c r="U158" s="694"/>
      <c r="V158" s="694"/>
      <c r="W158" s="694"/>
      <c r="X158" s="694"/>
      <c r="Y158" s="694"/>
      <c r="Z158" s="694"/>
      <c r="AA158" s="694"/>
      <c r="AB158" s="694"/>
      <c r="AC158" s="694"/>
      <c r="AD158" s="691"/>
    </row>
    <row r="159" spans="18:30" x14ac:dyDescent="0.25">
      <c r="R159" s="694"/>
      <c r="S159" s="694"/>
      <c r="T159" s="694"/>
      <c r="U159" s="694"/>
      <c r="V159" s="694"/>
      <c r="W159" s="694"/>
      <c r="X159" s="694"/>
      <c r="Y159" s="694"/>
      <c r="Z159" s="694"/>
      <c r="AA159" s="694"/>
      <c r="AB159" s="694"/>
      <c r="AC159" s="694"/>
      <c r="AD159" s="691"/>
    </row>
    <row r="160" spans="18:30" x14ac:dyDescent="0.25">
      <c r="R160" s="694"/>
      <c r="S160" s="694"/>
      <c r="T160" s="694"/>
      <c r="U160" s="694"/>
      <c r="V160" s="694"/>
      <c r="W160" s="694"/>
      <c r="X160" s="694"/>
      <c r="Y160" s="694"/>
      <c r="Z160" s="694"/>
      <c r="AA160" s="694"/>
      <c r="AB160" s="694"/>
      <c r="AC160" s="694"/>
      <c r="AD160" s="691"/>
    </row>
    <row r="161" spans="18:30" x14ac:dyDescent="0.25">
      <c r="R161" s="694"/>
      <c r="S161" s="694"/>
      <c r="T161" s="694"/>
      <c r="U161" s="694"/>
      <c r="V161" s="694"/>
      <c r="W161" s="694"/>
      <c r="X161" s="694"/>
      <c r="Y161" s="694"/>
      <c r="Z161" s="694"/>
      <c r="AA161" s="694"/>
      <c r="AB161" s="694"/>
      <c r="AC161" s="694"/>
      <c r="AD161" s="691"/>
    </row>
    <row r="162" spans="18:30" x14ac:dyDescent="0.25">
      <c r="R162" s="694"/>
      <c r="S162" s="694"/>
      <c r="T162" s="694"/>
      <c r="U162" s="694"/>
      <c r="V162" s="694"/>
      <c r="W162" s="694"/>
      <c r="X162" s="694"/>
      <c r="Y162" s="694"/>
      <c r="Z162" s="694"/>
      <c r="AA162" s="694"/>
      <c r="AB162" s="694"/>
      <c r="AC162" s="694"/>
      <c r="AD162" s="691"/>
    </row>
    <row r="163" spans="18:30" x14ac:dyDescent="0.25">
      <c r="R163" s="694"/>
      <c r="S163" s="694"/>
      <c r="T163" s="694"/>
      <c r="U163" s="694"/>
      <c r="V163" s="694"/>
      <c r="W163" s="694"/>
      <c r="X163" s="694"/>
      <c r="Y163" s="694"/>
      <c r="Z163" s="694"/>
      <c r="AA163" s="694"/>
      <c r="AB163" s="694"/>
      <c r="AC163" s="694"/>
      <c r="AD163" s="691"/>
    </row>
    <row r="164" spans="18:30" x14ac:dyDescent="0.25">
      <c r="R164" s="694"/>
      <c r="S164" s="694"/>
      <c r="T164" s="694"/>
      <c r="U164" s="694"/>
      <c r="V164" s="694"/>
      <c r="W164" s="694"/>
      <c r="X164" s="694"/>
      <c r="Y164" s="694"/>
      <c r="Z164" s="694"/>
      <c r="AA164" s="694"/>
      <c r="AB164" s="694"/>
      <c r="AC164" s="694"/>
      <c r="AD164" s="691"/>
    </row>
    <row r="165" spans="18:30" x14ac:dyDescent="0.25">
      <c r="R165" s="694"/>
      <c r="S165" s="694"/>
      <c r="T165" s="694"/>
      <c r="U165" s="694"/>
      <c r="V165" s="694"/>
      <c r="W165" s="694"/>
      <c r="X165" s="694"/>
      <c r="Y165" s="694"/>
      <c r="Z165" s="694"/>
      <c r="AA165" s="694"/>
      <c r="AB165" s="694"/>
      <c r="AC165" s="694"/>
      <c r="AD165" s="691"/>
    </row>
    <row r="166" spans="18:30" x14ac:dyDescent="0.25">
      <c r="R166" s="694"/>
      <c r="S166" s="694"/>
      <c r="T166" s="694"/>
      <c r="U166" s="694"/>
      <c r="V166" s="694"/>
      <c r="W166" s="694"/>
      <c r="X166" s="694"/>
      <c r="Y166" s="694"/>
      <c r="Z166" s="694"/>
      <c r="AA166" s="694"/>
      <c r="AB166" s="694"/>
      <c r="AC166" s="694"/>
      <c r="AD166" s="691"/>
    </row>
    <row r="167" spans="18:30" x14ac:dyDescent="0.25">
      <c r="R167" s="694"/>
      <c r="S167" s="694"/>
      <c r="T167" s="694"/>
      <c r="U167" s="694"/>
      <c r="V167" s="694"/>
      <c r="W167" s="694"/>
      <c r="X167" s="694"/>
      <c r="Y167" s="694"/>
      <c r="Z167" s="694"/>
      <c r="AA167" s="694"/>
      <c r="AB167" s="694"/>
      <c r="AC167" s="694"/>
      <c r="AD167" s="691"/>
    </row>
    <row r="168" spans="18:30" x14ac:dyDescent="0.25">
      <c r="R168" s="694"/>
      <c r="S168" s="694"/>
      <c r="T168" s="694"/>
      <c r="U168" s="694"/>
      <c r="V168" s="694"/>
      <c r="W168" s="694"/>
      <c r="X168" s="694"/>
      <c r="Y168" s="694"/>
      <c r="Z168" s="694"/>
      <c r="AA168" s="694"/>
      <c r="AB168" s="694"/>
      <c r="AC168" s="694"/>
      <c r="AD168" s="691"/>
    </row>
    <row r="169" spans="18:30" x14ac:dyDescent="0.25">
      <c r="R169" s="694"/>
      <c r="S169" s="694"/>
      <c r="T169" s="694"/>
      <c r="U169" s="694"/>
      <c r="V169" s="694"/>
      <c r="W169" s="694"/>
      <c r="X169" s="694"/>
      <c r="Y169" s="694"/>
      <c r="Z169" s="694"/>
      <c r="AA169" s="694"/>
      <c r="AB169" s="694"/>
      <c r="AC169" s="694"/>
      <c r="AD169" s="691"/>
    </row>
    <row r="170" spans="18:30" x14ac:dyDescent="0.25">
      <c r="R170" s="694"/>
      <c r="S170" s="694"/>
      <c r="T170" s="694"/>
      <c r="U170" s="694"/>
      <c r="V170" s="694"/>
      <c r="W170" s="694"/>
      <c r="X170" s="694"/>
      <c r="Y170" s="694"/>
      <c r="Z170" s="694"/>
      <c r="AA170" s="694"/>
      <c r="AB170" s="694"/>
      <c r="AC170" s="694"/>
      <c r="AD170" s="691"/>
    </row>
    <row r="171" spans="18:30" x14ac:dyDescent="0.25">
      <c r="R171" s="694"/>
      <c r="S171" s="694"/>
      <c r="T171" s="694"/>
      <c r="U171" s="694"/>
      <c r="V171" s="694"/>
      <c r="W171" s="694"/>
      <c r="X171" s="694"/>
      <c r="Y171" s="694"/>
      <c r="Z171" s="694"/>
      <c r="AA171" s="694"/>
      <c r="AB171" s="694"/>
      <c r="AC171" s="694"/>
      <c r="AD171" s="691"/>
    </row>
    <row r="172" spans="18:30" x14ac:dyDescent="0.25">
      <c r="R172" s="694"/>
      <c r="S172" s="694"/>
      <c r="T172" s="694"/>
      <c r="U172" s="694"/>
      <c r="V172" s="694"/>
      <c r="W172" s="694"/>
      <c r="X172" s="694"/>
      <c r="Y172" s="694"/>
      <c r="Z172" s="694"/>
      <c r="AA172" s="694"/>
      <c r="AB172" s="694"/>
      <c r="AC172" s="694"/>
      <c r="AD172" s="691"/>
    </row>
    <row r="173" spans="18:30" x14ac:dyDescent="0.25">
      <c r="R173" s="694"/>
      <c r="S173" s="694"/>
      <c r="T173" s="694"/>
      <c r="U173" s="694"/>
      <c r="V173" s="694"/>
      <c r="W173" s="694"/>
      <c r="X173" s="694"/>
      <c r="Y173" s="694"/>
      <c r="Z173" s="694"/>
      <c r="AA173" s="694"/>
      <c r="AB173" s="694"/>
      <c r="AC173" s="694"/>
      <c r="AD173" s="691"/>
    </row>
    <row r="174" spans="18:30" x14ac:dyDescent="0.25">
      <c r="R174" s="694"/>
      <c r="S174" s="694"/>
      <c r="T174" s="694"/>
      <c r="U174" s="694"/>
      <c r="V174" s="694"/>
      <c r="W174" s="694"/>
      <c r="X174" s="694"/>
      <c r="Y174" s="694"/>
      <c r="Z174" s="694"/>
      <c r="AA174" s="694"/>
      <c r="AB174" s="694"/>
      <c r="AC174" s="694"/>
      <c r="AD174" s="691"/>
    </row>
    <row r="175" spans="18:30" x14ac:dyDescent="0.25">
      <c r="R175" s="694"/>
      <c r="S175" s="694"/>
      <c r="T175" s="694"/>
      <c r="U175" s="694"/>
      <c r="V175" s="694"/>
      <c r="W175" s="694"/>
      <c r="X175" s="694"/>
      <c r="Y175" s="694"/>
      <c r="Z175" s="694"/>
      <c r="AA175" s="694"/>
      <c r="AB175" s="694"/>
      <c r="AC175" s="694"/>
      <c r="AD175" s="691"/>
    </row>
    <row r="176" spans="18:30" x14ac:dyDescent="0.25">
      <c r="R176" s="694"/>
      <c r="S176" s="694"/>
      <c r="T176" s="694"/>
      <c r="U176" s="694"/>
      <c r="V176" s="694"/>
      <c r="W176" s="694"/>
      <c r="X176" s="694"/>
      <c r="Y176" s="694"/>
      <c r="Z176" s="694"/>
      <c r="AA176" s="694"/>
      <c r="AB176" s="694"/>
      <c r="AC176" s="694"/>
      <c r="AD176" s="691"/>
    </row>
    <row r="177" spans="18:30" x14ac:dyDescent="0.25">
      <c r="R177" s="694"/>
      <c r="S177" s="694"/>
      <c r="T177" s="694"/>
      <c r="U177" s="694"/>
      <c r="V177" s="694"/>
      <c r="W177" s="694"/>
      <c r="X177" s="694"/>
      <c r="Y177" s="694"/>
      <c r="Z177" s="694"/>
      <c r="AA177" s="694"/>
      <c r="AB177" s="694"/>
      <c r="AC177" s="694"/>
      <c r="AD177" s="691"/>
    </row>
    <row r="178" spans="18:30" x14ac:dyDescent="0.25">
      <c r="R178" s="694"/>
      <c r="S178" s="694"/>
      <c r="T178" s="694"/>
      <c r="U178" s="694"/>
      <c r="V178" s="694"/>
      <c r="W178" s="694"/>
      <c r="X178" s="694"/>
      <c r="Y178" s="694"/>
      <c r="Z178" s="694"/>
      <c r="AA178" s="694"/>
      <c r="AB178" s="694"/>
      <c r="AC178" s="694"/>
      <c r="AD178" s="691"/>
    </row>
    <row r="179" spans="18:30" x14ac:dyDescent="0.25">
      <c r="R179" s="694"/>
      <c r="S179" s="694"/>
      <c r="T179" s="694"/>
      <c r="U179" s="694"/>
      <c r="V179" s="694"/>
      <c r="W179" s="694"/>
      <c r="X179" s="694"/>
      <c r="Y179" s="694"/>
      <c r="Z179" s="694"/>
      <c r="AA179" s="694"/>
      <c r="AB179" s="694"/>
      <c r="AC179" s="694"/>
      <c r="AD179" s="691"/>
    </row>
    <row r="180" spans="18:30" x14ac:dyDescent="0.25">
      <c r="R180" s="694"/>
      <c r="S180" s="694"/>
      <c r="T180" s="694"/>
      <c r="U180" s="694"/>
      <c r="V180" s="694"/>
      <c r="W180" s="694"/>
      <c r="X180" s="694"/>
      <c r="Y180" s="694"/>
      <c r="Z180" s="694"/>
      <c r="AA180" s="694"/>
      <c r="AB180" s="694"/>
      <c r="AC180" s="694"/>
      <c r="AD180" s="691"/>
    </row>
    <row r="181" spans="18:30" x14ac:dyDescent="0.25">
      <c r="R181" s="694"/>
      <c r="S181" s="694"/>
      <c r="T181" s="694"/>
      <c r="U181" s="694"/>
      <c r="V181" s="694"/>
      <c r="W181" s="694"/>
      <c r="X181" s="694"/>
      <c r="Y181" s="694"/>
      <c r="Z181" s="694"/>
      <c r="AA181" s="694"/>
      <c r="AB181" s="694"/>
      <c r="AC181" s="694"/>
      <c r="AD181" s="691"/>
    </row>
    <row r="182" spans="18:30" x14ac:dyDescent="0.25">
      <c r="R182" s="694"/>
      <c r="S182" s="694"/>
      <c r="T182" s="694"/>
      <c r="U182" s="694"/>
      <c r="V182" s="694"/>
      <c r="W182" s="694"/>
      <c r="X182" s="694"/>
      <c r="Y182" s="694"/>
      <c r="Z182" s="694"/>
      <c r="AA182" s="694"/>
      <c r="AB182" s="694"/>
      <c r="AC182" s="694"/>
      <c r="AD182" s="691"/>
    </row>
    <row r="183" spans="18:30" x14ac:dyDescent="0.25">
      <c r="R183" s="694"/>
      <c r="S183" s="694"/>
      <c r="T183" s="694"/>
      <c r="U183" s="694"/>
      <c r="V183" s="694"/>
      <c r="W183" s="694"/>
      <c r="X183" s="694"/>
      <c r="Y183" s="694"/>
      <c r="Z183" s="694"/>
      <c r="AA183" s="694"/>
      <c r="AB183" s="694"/>
      <c r="AC183" s="694"/>
      <c r="AD183" s="691"/>
    </row>
    <row r="184" spans="18:30" x14ac:dyDescent="0.25">
      <c r="R184" s="694"/>
      <c r="S184" s="694"/>
      <c r="T184" s="694"/>
      <c r="U184" s="694"/>
      <c r="V184" s="694"/>
      <c r="W184" s="694"/>
      <c r="X184" s="694"/>
      <c r="Y184" s="694"/>
      <c r="Z184" s="694"/>
      <c r="AA184" s="694"/>
      <c r="AB184" s="694"/>
      <c r="AC184" s="694"/>
      <c r="AD184" s="691"/>
    </row>
    <row r="185" spans="18:30" x14ac:dyDescent="0.25">
      <c r="R185" s="694"/>
      <c r="S185" s="694"/>
      <c r="T185" s="694"/>
      <c r="U185" s="694"/>
      <c r="V185" s="694"/>
      <c r="W185" s="694"/>
      <c r="X185" s="694"/>
      <c r="Y185" s="694"/>
      <c r="Z185" s="694"/>
      <c r="AA185" s="694"/>
      <c r="AB185" s="694"/>
      <c r="AC185" s="694"/>
      <c r="AD185" s="691"/>
    </row>
    <row r="186" spans="18:30" x14ac:dyDescent="0.25">
      <c r="R186" s="694"/>
      <c r="S186" s="694"/>
      <c r="T186" s="694"/>
      <c r="U186" s="694"/>
      <c r="V186" s="694"/>
      <c r="W186" s="694"/>
      <c r="X186" s="694"/>
      <c r="Y186" s="694"/>
      <c r="Z186" s="694"/>
      <c r="AA186" s="694"/>
      <c r="AB186" s="694"/>
      <c r="AC186" s="694"/>
      <c r="AD186" s="691"/>
    </row>
    <row r="187" spans="18:30" x14ac:dyDescent="0.25">
      <c r="R187" s="694"/>
      <c r="S187" s="694"/>
      <c r="T187" s="694"/>
      <c r="U187" s="694"/>
      <c r="V187" s="694"/>
      <c r="W187" s="694"/>
      <c r="X187" s="694"/>
      <c r="Y187" s="694"/>
      <c r="Z187" s="694"/>
      <c r="AA187" s="694"/>
      <c r="AB187" s="694"/>
      <c r="AC187" s="694"/>
      <c r="AD187" s="691"/>
    </row>
    <row r="188" spans="18:30" x14ac:dyDescent="0.25">
      <c r="R188" s="694"/>
      <c r="S188" s="694"/>
      <c r="T188" s="694"/>
      <c r="U188" s="694"/>
      <c r="V188" s="694"/>
      <c r="W188" s="694"/>
      <c r="X188" s="694"/>
      <c r="Y188" s="694"/>
      <c r="Z188" s="694"/>
      <c r="AA188" s="694"/>
      <c r="AB188" s="694"/>
      <c r="AC188" s="694"/>
      <c r="AD188" s="691"/>
    </row>
    <row r="189" spans="18:30" x14ac:dyDescent="0.25">
      <c r="R189" s="694"/>
      <c r="S189" s="694"/>
      <c r="T189" s="694"/>
      <c r="U189" s="694"/>
      <c r="V189" s="694"/>
      <c r="W189" s="694"/>
      <c r="X189" s="694"/>
      <c r="Y189" s="694"/>
      <c r="Z189" s="694"/>
      <c r="AA189" s="694"/>
      <c r="AB189" s="694"/>
      <c r="AC189" s="694"/>
      <c r="AD189" s="691"/>
    </row>
    <row r="190" spans="18:30" x14ac:dyDescent="0.25">
      <c r="R190" s="694"/>
      <c r="S190" s="694"/>
      <c r="T190" s="694"/>
      <c r="U190" s="694"/>
      <c r="V190" s="694"/>
      <c r="W190" s="694"/>
      <c r="X190" s="694"/>
      <c r="Y190" s="694"/>
      <c r="Z190" s="694"/>
      <c r="AA190" s="694"/>
      <c r="AB190" s="694"/>
      <c r="AC190" s="694"/>
      <c r="AD190" s="691"/>
    </row>
    <row r="191" spans="18:30" x14ac:dyDescent="0.25">
      <c r="R191" s="694"/>
      <c r="S191" s="694"/>
      <c r="T191" s="694"/>
      <c r="U191" s="694"/>
      <c r="V191" s="694"/>
      <c r="W191" s="694"/>
      <c r="X191" s="694"/>
      <c r="Y191" s="694"/>
      <c r="Z191" s="694"/>
      <c r="AA191" s="694"/>
      <c r="AB191" s="694"/>
      <c r="AC191" s="694"/>
      <c r="AD191" s="691"/>
    </row>
    <row r="192" spans="18:30" x14ac:dyDescent="0.25">
      <c r="R192" s="694"/>
      <c r="S192" s="694"/>
      <c r="T192" s="694"/>
      <c r="U192" s="694"/>
      <c r="V192" s="694"/>
      <c r="W192" s="694"/>
      <c r="X192" s="694"/>
      <c r="Y192" s="694"/>
      <c r="Z192" s="694"/>
      <c r="AA192" s="694"/>
      <c r="AB192" s="694"/>
      <c r="AC192" s="694"/>
      <c r="AD192" s="691"/>
    </row>
    <row r="193" spans="18:30" x14ac:dyDescent="0.25">
      <c r="R193" s="694"/>
      <c r="S193" s="694"/>
      <c r="T193" s="694"/>
      <c r="U193" s="694"/>
      <c r="V193" s="694"/>
      <c r="W193" s="694"/>
      <c r="X193" s="694"/>
      <c r="Y193" s="694"/>
      <c r="Z193" s="694"/>
      <c r="AA193" s="694"/>
      <c r="AB193" s="694"/>
      <c r="AC193" s="694"/>
      <c r="AD193" s="691"/>
    </row>
    <row r="194" spans="18:30" x14ac:dyDescent="0.25">
      <c r="R194" s="694"/>
      <c r="S194" s="694"/>
      <c r="T194" s="694"/>
      <c r="U194" s="694"/>
      <c r="V194" s="694"/>
      <c r="W194" s="694"/>
      <c r="X194" s="694"/>
      <c r="Y194" s="694"/>
      <c r="Z194" s="694"/>
      <c r="AA194" s="694"/>
      <c r="AB194" s="694"/>
      <c r="AC194" s="694"/>
      <c r="AD194" s="691"/>
    </row>
    <row r="195" spans="18:30" x14ac:dyDescent="0.25">
      <c r="R195" s="694"/>
      <c r="S195" s="694"/>
      <c r="T195" s="694"/>
      <c r="U195" s="694"/>
      <c r="V195" s="694"/>
      <c r="W195" s="694"/>
      <c r="X195" s="694"/>
      <c r="Y195" s="694"/>
      <c r="Z195" s="694"/>
      <c r="AA195" s="694"/>
      <c r="AB195" s="694"/>
      <c r="AC195" s="694"/>
      <c r="AD195" s="691"/>
    </row>
    <row r="196" spans="18:30" x14ac:dyDescent="0.25">
      <c r="R196" s="694"/>
      <c r="S196" s="694"/>
      <c r="T196" s="694"/>
      <c r="U196" s="694"/>
      <c r="V196" s="694"/>
      <c r="W196" s="694"/>
      <c r="X196" s="694"/>
      <c r="Y196" s="694"/>
      <c r="Z196" s="694"/>
      <c r="AA196" s="694"/>
      <c r="AB196" s="694"/>
      <c r="AC196" s="694"/>
      <c r="AD196" s="691"/>
    </row>
    <row r="197" spans="18:30" x14ac:dyDescent="0.25">
      <c r="R197" s="694"/>
      <c r="S197" s="694"/>
      <c r="T197" s="694"/>
      <c r="U197" s="694"/>
      <c r="V197" s="694"/>
      <c r="W197" s="694"/>
      <c r="X197" s="694"/>
      <c r="Y197" s="694"/>
      <c r="Z197" s="694"/>
      <c r="AA197" s="694"/>
      <c r="AB197" s="694"/>
      <c r="AC197" s="694"/>
      <c r="AD197" s="691"/>
    </row>
    <row r="198" spans="18:30" x14ac:dyDescent="0.25">
      <c r="R198" s="694"/>
      <c r="S198" s="694"/>
      <c r="T198" s="694"/>
      <c r="U198" s="694"/>
      <c r="V198" s="694"/>
      <c r="W198" s="694"/>
      <c r="X198" s="694"/>
      <c r="Y198" s="694"/>
      <c r="Z198" s="694"/>
      <c r="AA198" s="694"/>
      <c r="AB198" s="694"/>
      <c r="AC198" s="694"/>
      <c r="AD198" s="691"/>
    </row>
    <row r="199" spans="18:30" x14ac:dyDescent="0.25">
      <c r="R199" s="694"/>
      <c r="S199" s="694"/>
      <c r="T199" s="694"/>
      <c r="U199" s="694"/>
      <c r="V199" s="694"/>
      <c r="W199" s="694"/>
      <c r="X199" s="694"/>
      <c r="Y199" s="694"/>
      <c r="Z199" s="694"/>
      <c r="AA199" s="694"/>
      <c r="AB199" s="694"/>
      <c r="AC199" s="694"/>
      <c r="AD199" s="691"/>
    </row>
    <row r="200" spans="18:30" x14ac:dyDescent="0.25">
      <c r="R200" s="694"/>
      <c r="S200" s="694"/>
      <c r="T200" s="694"/>
      <c r="U200" s="694"/>
      <c r="V200" s="694"/>
      <c r="W200" s="694"/>
      <c r="X200" s="694"/>
      <c r="Y200" s="694"/>
      <c r="Z200" s="694"/>
      <c r="AA200" s="694"/>
      <c r="AB200" s="694"/>
      <c r="AC200" s="694"/>
      <c r="AD200" s="691"/>
    </row>
    <row r="201" spans="18:30" x14ac:dyDescent="0.25">
      <c r="R201" s="694"/>
      <c r="S201" s="694"/>
      <c r="T201" s="694"/>
      <c r="U201" s="694"/>
      <c r="V201" s="694"/>
      <c r="W201" s="694"/>
      <c r="X201" s="694"/>
      <c r="Y201" s="694"/>
      <c r="Z201" s="694"/>
      <c r="AA201" s="694"/>
      <c r="AB201" s="694"/>
      <c r="AC201" s="694"/>
      <c r="AD201" s="691"/>
    </row>
    <row r="202" spans="18:30" x14ac:dyDescent="0.25">
      <c r="R202" s="694"/>
      <c r="S202" s="694"/>
      <c r="T202" s="694"/>
      <c r="U202" s="694"/>
      <c r="V202" s="694"/>
      <c r="W202" s="694"/>
      <c r="X202" s="694"/>
      <c r="Y202" s="694"/>
      <c r="Z202" s="694"/>
      <c r="AA202" s="694"/>
      <c r="AB202" s="694"/>
      <c r="AC202" s="694"/>
      <c r="AD202" s="691"/>
    </row>
    <row r="203" spans="18:30" x14ac:dyDescent="0.25">
      <c r="R203" s="694"/>
      <c r="S203" s="694"/>
      <c r="T203" s="694"/>
      <c r="U203" s="694"/>
      <c r="V203" s="694"/>
      <c r="W203" s="694"/>
      <c r="X203" s="694"/>
      <c r="Y203" s="694"/>
      <c r="Z203" s="694"/>
      <c r="AA203" s="694"/>
      <c r="AB203" s="694"/>
      <c r="AC203" s="694"/>
      <c r="AD203" s="691"/>
    </row>
    <row r="204" spans="18:30" x14ac:dyDescent="0.25">
      <c r="R204" s="694"/>
      <c r="S204" s="694"/>
      <c r="T204" s="694"/>
      <c r="U204" s="694"/>
      <c r="V204" s="694"/>
      <c r="W204" s="694"/>
      <c r="X204" s="694"/>
      <c r="Y204" s="694"/>
      <c r="Z204" s="694"/>
      <c r="AA204" s="694"/>
      <c r="AB204" s="694"/>
      <c r="AC204" s="694"/>
      <c r="AD204" s="691"/>
    </row>
    <row r="205" spans="18:30" x14ac:dyDescent="0.25">
      <c r="R205" s="694"/>
      <c r="S205" s="694"/>
      <c r="T205" s="694"/>
      <c r="U205" s="694"/>
      <c r="V205" s="694"/>
      <c r="W205" s="694"/>
      <c r="X205" s="694"/>
      <c r="Y205" s="694"/>
      <c r="Z205" s="694"/>
      <c r="AA205" s="694"/>
      <c r="AB205" s="694"/>
      <c r="AC205" s="694"/>
      <c r="AD205" s="691"/>
    </row>
    <row r="206" spans="18:30" x14ac:dyDescent="0.25">
      <c r="R206" s="694"/>
      <c r="S206" s="694"/>
      <c r="T206" s="694"/>
      <c r="U206" s="694"/>
      <c r="V206" s="694"/>
      <c r="W206" s="694"/>
      <c r="X206" s="694"/>
      <c r="Y206" s="694"/>
      <c r="Z206" s="694"/>
      <c r="AA206" s="694"/>
      <c r="AB206" s="694"/>
      <c r="AC206" s="694"/>
      <c r="AD206" s="691"/>
    </row>
    <row r="207" spans="18:30" x14ac:dyDescent="0.25">
      <c r="R207" s="694"/>
      <c r="S207" s="694"/>
      <c r="T207" s="694"/>
      <c r="U207" s="694"/>
      <c r="V207" s="694"/>
      <c r="W207" s="694"/>
      <c r="X207" s="694"/>
      <c r="Y207" s="694"/>
      <c r="Z207" s="694"/>
      <c r="AA207" s="694"/>
      <c r="AB207" s="694"/>
      <c r="AC207" s="694"/>
      <c r="AD207" s="691"/>
    </row>
    <row r="208" spans="18:30" x14ac:dyDescent="0.25">
      <c r="R208" s="694"/>
      <c r="S208" s="694"/>
      <c r="T208" s="694"/>
      <c r="U208" s="694"/>
      <c r="V208" s="694"/>
      <c r="W208" s="694"/>
      <c r="X208" s="694"/>
      <c r="Y208" s="694"/>
      <c r="Z208" s="694"/>
      <c r="AA208" s="694"/>
      <c r="AB208" s="694"/>
      <c r="AC208" s="694"/>
      <c r="AD208" s="691"/>
    </row>
    <row r="209" spans="18:30" x14ac:dyDescent="0.25">
      <c r="R209" s="694"/>
      <c r="S209" s="694"/>
      <c r="T209" s="694"/>
      <c r="U209" s="694"/>
      <c r="V209" s="694"/>
      <c r="W209" s="694"/>
      <c r="X209" s="694"/>
      <c r="Y209" s="694"/>
      <c r="Z209" s="694"/>
      <c r="AA209" s="694"/>
      <c r="AB209" s="694"/>
      <c r="AC209" s="694"/>
      <c r="AD209" s="691"/>
    </row>
    <row r="210" spans="18:30" x14ac:dyDescent="0.25">
      <c r="R210" s="694"/>
      <c r="S210" s="694"/>
      <c r="T210" s="694"/>
      <c r="U210" s="694"/>
      <c r="V210" s="694"/>
      <c r="W210" s="694"/>
      <c r="X210" s="694"/>
      <c r="Y210" s="694"/>
      <c r="Z210" s="694"/>
      <c r="AA210" s="694"/>
      <c r="AB210" s="694"/>
      <c r="AC210" s="694"/>
      <c r="AD210" s="691"/>
    </row>
    <row r="211" spans="18:30" x14ac:dyDescent="0.25">
      <c r="R211" s="694"/>
      <c r="S211" s="694"/>
      <c r="T211" s="694"/>
      <c r="U211" s="694"/>
      <c r="V211" s="694"/>
      <c r="W211" s="694"/>
      <c r="X211" s="694"/>
      <c r="Y211" s="694"/>
      <c r="Z211" s="694"/>
      <c r="AA211" s="694"/>
      <c r="AB211" s="694"/>
      <c r="AC211" s="694"/>
      <c r="AD211" s="691"/>
    </row>
    <row r="212" spans="18:30" x14ac:dyDescent="0.25">
      <c r="R212" s="694"/>
      <c r="S212" s="694"/>
      <c r="T212" s="694"/>
      <c r="U212" s="694"/>
      <c r="V212" s="694"/>
      <c r="W212" s="694"/>
      <c r="X212" s="694"/>
      <c r="Y212" s="694"/>
      <c r="Z212" s="694"/>
      <c r="AA212" s="694"/>
      <c r="AB212" s="694"/>
      <c r="AC212" s="694"/>
      <c r="AD212" s="691"/>
    </row>
    <row r="213" spans="18:30" x14ac:dyDescent="0.25">
      <c r="R213" s="694"/>
      <c r="S213" s="694"/>
      <c r="T213" s="694"/>
      <c r="U213" s="694"/>
      <c r="V213" s="694"/>
      <c r="W213" s="694"/>
      <c r="X213" s="694"/>
      <c r="Y213" s="694"/>
      <c r="Z213" s="694"/>
      <c r="AA213" s="694"/>
      <c r="AB213" s="694"/>
      <c r="AC213" s="694"/>
      <c r="AD213" s="691"/>
    </row>
    <row r="214" spans="18:30" x14ac:dyDescent="0.25">
      <c r="R214" s="694"/>
      <c r="S214" s="694"/>
      <c r="T214" s="694"/>
      <c r="U214" s="694"/>
      <c r="V214" s="694"/>
      <c r="W214" s="694"/>
      <c r="X214" s="694"/>
      <c r="Y214" s="694"/>
      <c r="Z214" s="694"/>
      <c r="AA214" s="694"/>
      <c r="AB214" s="694"/>
      <c r="AC214" s="694"/>
      <c r="AD214" s="691"/>
    </row>
    <row r="215" spans="18:30" x14ac:dyDescent="0.25">
      <c r="R215" s="694"/>
      <c r="S215" s="694"/>
      <c r="T215" s="694"/>
      <c r="U215" s="694"/>
      <c r="V215" s="694"/>
      <c r="W215" s="694"/>
      <c r="X215" s="694"/>
      <c r="Y215" s="694"/>
      <c r="Z215" s="694"/>
      <c r="AA215" s="694"/>
      <c r="AB215" s="694"/>
      <c r="AC215" s="694"/>
      <c r="AD215" s="691"/>
    </row>
    <row r="216" spans="18:30" x14ac:dyDescent="0.25">
      <c r="R216" s="694"/>
      <c r="S216" s="694"/>
      <c r="T216" s="694"/>
      <c r="U216" s="694"/>
      <c r="V216" s="694"/>
      <c r="W216" s="694"/>
      <c r="X216" s="694"/>
      <c r="Y216" s="694"/>
      <c r="Z216" s="694"/>
      <c r="AA216" s="694"/>
      <c r="AB216" s="694"/>
      <c r="AC216" s="694"/>
      <c r="AD216" s="691"/>
    </row>
    <row r="217" spans="18:30" x14ac:dyDescent="0.25">
      <c r="R217" s="694"/>
      <c r="S217" s="694"/>
      <c r="T217" s="694"/>
      <c r="U217" s="694"/>
      <c r="V217" s="694"/>
      <c r="W217" s="694"/>
      <c r="X217" s="694"/>
      <c r="Y217" s="694"/>
      <c r="Z217" s="694"/>
      <c r="AA217" s="694"/>
      <c r="AB217" s="694"/>
      <c r="AC217" s="694"/>
      <c r="AD217" s="691"/>
    </row>
    <row r="218" spans="18:30" x14ac:dyDescent="0.25">
      <c r="R218" s="694"/>
      <c r="S218" s="694"/>
      <c r="T218" s="694"/>
      <c r="U218" s="694"/>
      <c r="V218" s="694"/>
      <c r="W218" s="694"/>
      <c r="X218" s="694"/>
      <c r="Y218" s="694"/>
      <c r="Z218" s="694"/>
      <c r="AA218" s="694"/>
      <c r="AB218" s="694"/>
      <c r="AC218" s="694"/>
      <c r="AD218" s="691"/>
    </row>
    <row r="219" spans="18:30" x14ac:dyDescent="0.25">
      <c r="R219" s="694"/>
      <c r="S219" s="694"/>
      <c r="T219" s="694"/>
      <c r="U219" s="694"/>
      <c r="V219" s="694"/>
      <c r="W219" s="694"/>
      <c r="X219" s="694"/>
      <c r="Y219" s="694"/>
      <c r="Z219" s="694"/>
      <c r="AA219" s="694"/>
      <c r="AB219" s="694"/>
      <c r="AC219" s="694"/>
      <c r="AD219" s="691"/>
    </row>
    <row r="220" spans="18:30" x14ac:dyDescent="0.25">
      <c r="R220" s="694"/>
      <c r="S220" s="694"/>
      <c r="T220" s="694"/>
      <c r="U220" s="694"/>
      <c r="V220" s="694"/>
      <c r="W220" s="694"/>
      <c r="X220" s="694"/>
      <c r="Y220" s="694"/>
      <c r="Z220" s="694"/>
      <c r="AA220" s="694"/>
      <c r="AB220" s="694"/>
      <c r="AC220" s="694"/>
      <c r="AD220" s="691"/>
    </row>
    <row r="221" spans="18:30" x14ac:dyDescent="0.25">
      <c r="R221" s="694"/>
      <c r="S221" s="694"/>
      <c r="T221" s="694"/>
      <c r="U221" s="694"/>
      <c r="V221" s="694"/>
      <c r="W221" s="694"/>
      <c r="X221" s="694"/>
      <c r="Y221" s="694"/>
      <c r="Z221" s="694"/>
      <c r="AA221" s="694"/>
      <c r="AB221" s="694"/>
      <c r="AC221" s="694"/>
      <c r="AD221" s="691"/>
    </row>
    <row r="222" spans="18:30" x14ac:dyDescent="0.25">
      <c r="R222" s="694"/>
      <c r="S222" s="694"/>
      <c r="T222" s="694"/>
      <c r="U222" s="694"/>
      <c r="V222" s="694"/>
      <c r="W222" s="694"/>
      <c r="X222" s="694"/>
      <c r="Y222" s="694"/>
      <c r="Z222" s="694"/>
      <c r="AA222" s="694"/>
      <c r="AB222" s="694"/>
      <c r="AC222" s="694"/>
      <c r="AD222" s="691"/>
    </row>
    <row r="223" spans="18:30" x14ac:dyDescent="0.25">
      <c r="R223" s="694"/>
      <c r="S223" s="694"/>
      <c r="T223" s="694"/>
      <c r="U223" s="694"/>
      <c r="V223" s="694"/>
      <c r="W223" s="694"/>
      <c r="X223" s="694"/>
      <c r="Y223" s="694"/>
      <c r="Z223" s="694"/>
      <c r="AA223" s="694"/>
      <c r="AB223" s="694"/>
      <c r="AC223" s="694"/>
      <c r="AD223" s="691"/>
    </row>
    <row r="224" spans="18:30" x14ac:dyDescent="0.25">
      <c r="R224" s="694"/>
      <c r="S224" s="694"/>
      <c r="T224" s="694"/>
      <c r="U224" s="694"/>
      <c r="V224" s="694"/>
      <c r="W224" s="694"/>
      <c r="X224" s="694"/>
      <c r="Y224" s="694"/>
      <c r="Z224" s="694"/>
      <c r="AA224" s="694"/>
      <c r="AB224" s="694"/>
      <c r="AC224" s="694"/>
      <c r="AD224" s="691"/>
    </row>
    <row r="225" spans="18:30" x14ac:dyDescent="0.25">
      <c r="R225" s="694"/>
      <c r="S225" s="694"/>
      <c r="T225" s="694"/>
      <c r="U225" s="694"/>
      <c r="V225" s="694"/>
      <c r="W225" s="694"/>
      <c r="X225" s="694"/>
      <c r="Y225" s="694"/>
      <c r="Z225" s="694"/>
      <c r="AA225" s="694"/>
      <c r="AB225" s="694"/>
      <c r="AC225" s="694"/>
      <c r="AD225" s="691"/>
    </row>
    <row r="226" spans="18:30" x14ac:dyDescent="0.25">
      <c r="R226" s="694"/>
      <c r="S226" s="694"/>
      <c r="T226" s="694"/>
      <c r="U226" s="694"/>
      <c r="V226" s="694"/>
      <c r="W226" s="694"/>
      <c r="X226" s="694"/>
      <c r="Y226" s="694"/>
      <c r="Z226" s="694"/>
      <c r="AA226" s="694"/>
      <c r="AB226" s="694"/>
      <c r="AC226" s="694"/>
      <c r="AD226" s="691"/>
    </row>
    <row r="227" spans="18:30" x14ac:dyDescent="0.25">
      <c r="R227" s="694"/>
      <c r="S227" s="694"/>
      <c r="T227" s="694"/>
      <c r="U227" s="694"/>
      <c r="V227" s="694"/>
      <c r="W227" s="694"/>
      <c r="X227" s="694"/>
      <c r="Y227" s="694"/>
      <c r="Z227" s="694"/>
      <c r="AA227" s="694"/>
      <c r="AB227" s="694"/>
      <c r="AC227" s="694"/>
      <c r="AD227" s="691"/>
    </row>
    <row r="228" spans="18:30" x14ac:dyDescent="0.25">
      <c r="R228" s="694"/>
      <c r="S228" s="694"/>
      <c r="T228" s="694"/>
      <c r="U228" s="694"/>
      <c r="V228" s="694"/>
      <c r="W228" s="694"/>
      <c r="X228" s="694"/>
      <c r="Y228" s="694"/>
      <c r="Z228" s="694"/>
      <c r="AA228" s="694"/>
      <c r="AB228" s="694"/>
      <c r="AC228" s="694"/>
      <c r="AD228" s="691"/>
    </row>
    <row r="229" spans="18:30" x14ac:dyDescent="0.25">
      <c r="R229" s="694"/>
      <c r="S229" s="694"/>
      <c r="T229" s="694"/>
      <c r="U229" s="694"/>
      <c r="V229" s="694"/>
      <c r="W229" s="694"/>
      <c r="X229" s="694"/>
      <c r="Y229" s="694"/>
      <c r="Z229" s="694"/>
      <c r="AA229" s="694"/>
      <c r="AB229" s="694"/>
      <c r="AC229" s="694"/>
      <c r="AD229" s="691"/>
    </row>
    <row r="230" spans="18:30" x14ac:dyDescent="0.25">
      <c r="R230" s="694"/>
      <c r="S230" s="694"/>
      <c r="T230" s="694"/>
      <c r="U230" s="694"/>
      <c r="V230" s="694"/>
      <c r="W230" s="694"/>
      <c r="X230" s="694"/>
      <c r="Y230" s="694"/>
      <c r="Z230" s="694"/>
      <c r="AA230" s="694"/>
      <c r="AB230" s="694"/>
      <c r="AC230" s="694"/>
      <c r="AD230" s="691"/>
    </row>
    <row r="231" spans="18:30" x14ac:dyDescent="0.25">
      <c r="R231" s="694"/>
      <c r="S231" s="694"/>
      <c r="T231" s="694"/>
      <c r="U231" s="694"/>
      <c r="V231" s="694"/>
      <c r="W231" s="694"/>
      <c r="X231" s="694"/>
      <c r="Y231" s="694"/>
      <c r="Z231" s="694"/>
      <c r="AA231" s="694"/>
      <c r="AB231" s="694"/>
      <c r="AC231" s="694"/>
      <c r="AD231" s="691"/>
    </row>
    <row r="232" spans="18:30" x14ac:dyDescent="0.25">
      <c r="R232" s="694"/>
      <c r="S232" s="694"/>
      <c r="T232" s="694"/>
      <c r="U232" s="694"/>
      <c r="V232" s="694"/>
      <c r="W232" s="694"/>
      <c r="X232" s="694"/>
      <c r="Y232" s="694"/>
      <c r="Z232" s="694"/>
      <c r="AA232" s="694"/>
      <c r="AB232" s="694"/>
      <c r="AC232" s="694"/>
      <c r="AD232" s="691"/>
    </row>
    <row r="233" spans="18:30" x14ac:dyDescent="0.25">
      <c r="R233" s="694"/>
      <c r="S233" s="694"/>
      <c r="T233" s="694"/>
      <c r="U233" s="694"/>
      <c r="V233" s="694"/>
      <c r="W233" s="694"/>
      <c r="X233" s="694"/>
      <c r="Y233" s="694"/>
      <c r="Z233" s="694"/>
      <c r="AA233" s="694"/>
      <c r="AB233" s="694"/>
      <c r="AC233" s="694"/>
      <c r="AD233" s="691"/>
    </row>
    <row r="234" spans="18:30" x14ac:dyDescent="0.25">
      <c r="R234" s="694"/>
      <c r="S234" s="694"/>
      <c r="T234" s="694"/>
      <c r="U234" s="694"/>
      <c r="V234" s="694"/>
      <c r="W234" s="694"/>
      <c r="X234" s="694"/>
      <c r="Y234" s="694"/>
      <c r="Z234" s="694"/>
      <c r="AA234" s="694"/>
      <c r="AB234" s="694"/>
      <c r="AC234" s="694"/>
      <c r="AD234" s="691"/>
    </row>
    <row r="235" spans="18:30" x14ac:dyDescent="0.25">
      <c r="R235" s="694"/>
      <c r="S235" s="694"/>
      <c r="T235" s="694"/>
      <c r="U235" s="694"/>
      <c r="V235" s="694"/>
      <c r="W235" s="694"/>
      <c r="X235" s="694"/>
      <c r="Y235" s="694"/>
      <c r="Z235" s="694"/>
      <c r="AA235" s="694"/>
      <c r="AB235" s="694"/>
      <c r="AC235" s="694"/>
      <c r="AD235" s="691"/>
    </row>
    <row r="236" spans="18:30" x14ac:dyDescent="0.25">
      <c r="R236" s="694"/>
      <c r="S236" s="694"/>
      <c r="T236" s="694"/>
      <c r="U236" s="694"/>
      <c r="V236" s="694"/>
      <c r="W236" s="694"/>
      <c r="X236" s="694"/>
      <c r="Y236" s="694"/>
      <c r="Z236" s="694"/>
      <c r="AA236" s="694"/>
      <c r="AB236" s="694"/>
      <c r="AC236" s="694"/>
      <c r="AD236" s="691"/>
    </row>
    <row r="237" spans="18:30" x14ac:dyDescent="0.25">
      <c r="R237" s="694"/>
      <c r="S237" s="694"/>
      <c r="T237" s="694"/>
      <c r="U237" s="694"/>
      <c r="V237" s="694"/>
      <c r="W237" s="694"/>
      <c r="X237" s="694"/>
      <c r="Y237" s="694"/>
      <c r="Z237" s="694"/>
      <c r="AA237" s="694"/>
      <c r="AB237" s="694"/>
      <c r="AC237" s="694"/>
      <c r="AD237" s="691"/>
    </row>
    <row r="238" spans="18:30" x14ac:dyDescent="0.25">
      <c r="R238" s="694"/>
      <c r="S238" s="694"/>
      <c r="T238" s="694"/>
      <c r="U238" s="694"/>
      <c r="V238" s="694"/>
      <c r="W238" s="694"/>
      <c r="X238" s="694"/>
      <c r="Y238" s="694"/>
      <c r="Z238" s="694"/>
      <c r="AA238" s="694"/>
      <c r="AB238" s="694"/>
      <c r="AC238" s="694"/>
      <c r="AD238" s="691"/>
    </row>
    <row r="239" spans="18:30" x14ac:dyDescent="0.25">
      <c r="R239" s="694"/>
      <c r="S239" s="694"/>
      <c r="T239" s="694"/>
      <c r="U239" s="694"/>
      <c r="V239" s="694"/>
      <c r="W239" s="694"/>
      <c r="X239" s="694"/>
      <c r="Y239" s="694"/>
      <c r="Z239" s="694"/>
      <c r="AA239" s="694"/>
      <c r="AB239" s="694"/>
      <c r="AC239" s="694"/>
      <c r="AD239" s="691"/>
    </row>
    <row r="240" spans="18:30" x14ac:dyDescent="0.25">
      <c r="R240" s="694"/>
      <c r="S240" s="694"/>
      <c r="T240" s="694"/>
      <c r="U240" s="694"/>
      <c r="V240" s="694"/>
      <c r="W240" s="694"/>
      <c r="X240" s="694"/>
      <c r="Y240" s="694"/>
      <c r="Z240" s="694"/>
      <c r="AA240" s="694"/>
      <c r="AB240" s="694"/>
      <c r="AC240" s="694"/>
      <c r="AD240" s="691"/>
    </row>
    <row r="241" spans="18:30" x14ac:dyDescent="0.25">
      <c r="R241" s="694"/>
      <c r="S241" s="694"/>
      <c r="T241" s="694"/>
      <c r="U241" s="694"/>
      <c r="V241" s="694"/>
      <c r="W241" s="694"/>
      <c r="X241" s="694"/>
      <c r="Y241" s="694"/>
      <c r="Z241" s="694"/>
      <c r="AA241" s="694"/>
      <c r="AB241" s="694"/>
      <c r="AC241" s="694"/>
      <c r="AD241" s="691"/>
    </row>
    <row r="242" spans="18:30" x14ac:dyDescent="0.25">
      <c r="R242" s="694"/>
      <c r="S242" s="694"/>
      <c r="T242" s="694"/>
      <c r="U242" s="694"/>
      <c r="V242" s="694"/>
      <c r="W242" s="694"/>
      <c r="X242" s="694"/>
      <c r="Y242" s="694"/>
      <c r="Z242" s="694"/>
      <c r="AA242" s="694"/>
      <c r="AB242" s="694"/>
      <c r="AC242" s="694"/>
      <c r="AD242" s="691"/>
    </row>
    <row r="243" spans="18:30" x14ac:dyDescent="0.25">
      <c r="R243" s="694"/>
      <c r="S243" s="694"/>
      <c r="T243" s="694"/>
      <c r="U243" s="694"/>
      <c r="V243" s="694"/>
      <c r="W243" s="694"/>
      <c r="X243" s="694"/>
      <c r="Y243" s="694"/>
      <c r="Z243" s="694"/>
      <c r="AA243" s="694"/>
      <c r="AB243" s="694"/>
      <c r="AC243" s="694"/>
      <c r="AD243" s="691"/>
    </row>
    <row r="244" spans="18:30" x14ac:dyDescent="0.25">
      <c r="R244" s="694"/>
      <c r="S244" s="694"/>
      <c r="T244" s="694"/>
      <c r="U244" s="694"/>
      <c r="V244" s="694"/>
      <c r="W244" s="694"/>
      <c r="X244" s="694"/>
      <c r="Y244" s="694"/>
      <c r="Z244" s="694"/>
      <c r="AA244" s="694"/>
      <c r="AB244" s="694"/>
      <c r="AC244" s="694"/>
      <c r="AD244" s="691"/>
    </row>
    <row r="245" spans="18:30" x14ac:dyDescent="0.25">
      <c r="R245" s="694"/>
      <c r="S245" s="694"/>
      <c r="T245" s="694"/>
      <c r="U245" s="694"/>
      <c r="V245" s="694"/>
      <c r="W245" s="694"/>
      <c r="X245" s="694"/>
      <c r="Y245" s="694"/>
      <c r="Z245" s="694"/>
      <c r="AA245" s="694"/>
      <c r="AB245" s="694"/>
      <c r="AC245" s="694"/>
      <c r="AD245" s="691"/>
    </row>
    <row r="246" spans="18:30" x14ac:dyDescent="0.25">
      <c r="R246" s="694"/>
      <c r="S246" s="694"/>
      <c r="T246" s="694"/>
      <c r="U246" s="694"/>
      <c r="V246" s="694"/>
      <c r="W246" s="694"/>
      <c r="X246" s="694"/>
      <c r="Y246" s="694"/>
      <c r="Z246" s="694"/>
      <c r="AA246" s="694"/>
      <c r="AB246" s="694"/>
      <c r="AC246" s="694"/>
      <c r="AD246" s="691"/>
    </row>
    <row r="247" spans="18:30" x14ac:dyDescent="0.25">
      <c r="R247" s="694"/>
      <c r="S247" s="694"/>
      <c r="T247" s="694"/>
      <c r="U247" s="694"/>
      <c r="V247" s="694"/>
      <c r="W247" s="694"/>
      <c r="X247" s="694"/>
      <c r="Y247" s="694"/>
      <c r="Z247" s="694"/>
      <c r="AA247" s="694"/>
      <c r="AB247" s="694"/>
      <c r="AC247" s="694"/>
      <c r="AD247" s="691"/>
    </row>
    <row r="248" spans="18:30" x14ac:dyDescent="0.25">
      <c r="R248" s="694"/>
      <c r="S248" s="694"/>
      <c r="T248" s="694"/>
      <c r="U248" s="694"/>
      <c r="V248" s="694"/>
      <c r="W248" s="694"/>
      <c r="X248" s="694"/>
      <c r="Y248" s="694"/>
      <c r="Z248" s="694"/>
      <c r="AA248" s="694"/>
      <c r="AB248" s="694"/>
      <c r="AC248" s="694"/>
      <c r="AD248" s="691"/>
    </row>
    <row r="249" spans="18:30" x14ac:dyDescent="0.25">
      <c r="R249" s="694"/>
      <c r="S249" s="694"/>
      <c r="T249" s="694"/>
      <c r="U249" s="694"/>
      <c r="V249" s="694"/>
      <c r="W249" s="694"/>
      <c r="X249" s="694"/>
      <c r="Y249" s="694"/>
      <c r="Z249" s="694"/>
      <c r="AA249" s="694"/>
      <c r="AB249" s="694"/>
      <c r="AC249" s="694"/>
      <c r="AD249" s="691"/>
    </row>
    <row r="250" spans="18:30" x14ac:dyDescent="0.25">
      <c r="R250" s="694"/>
      <c r="S250" s="694"/>
      <c r="T250" s="694"/>
      <c r="U250" s="694"/>
      <c r="V250" s="694"/>
      <c r="W250" s="694"/>
      <c r="X250" s="694"/>
      <c r="Y250" s="694"/>
      <c r="Z250" s="694"/>
      <c r="AA250" s="694"/>
      <c r="AB250" s="694"/>
      <c r="AC250" s="694"/>
      <c r="AD250" s="691"/>
    </row>
    <row r="251" spans="18:30" x14ac:dyDescent="0.25">
      <c r="R251" s="694"/>
      <c r="S251" s="694"/>
      <c r="T251" s="694"/>
      <c r="U251" s="694"/>
      <c r="V251" s="694"/>
      <c r="W251" s="694"/>
      <c r="X251" s="694"/>
      <c r="Y251" s="694"/>
      <c r="Z251" s="694"/>
      <c r="AA251" s="694"/>
      <c r="AB251" s="694"/>
      <c r="AC251" s="694"/>
      <c r="AD251" s="691"/>
    </row>
    <row r="252" spans="18:30" x14ac:dyDescent="0.25">
      <c r="R252" s="694"/>
      <c r="S252" s="694"/>
      <c r="T252" s="694"/>
      <c r="U252" s="694"/>
      <c r="V252" s="694"/>
      <c r="W252" s="694"/>
      <c r="X252" s="694"/>
      <c r="Y252" s="694"/>
      <c r="Z252" s="694"/>
      <c r="AA252" s="694"/>
      <c r="AB252" s="694"/>
      <c r="AC252" s="694"/>
      <c r="AD252" s="691"/>
    </row>
    <row r="253" spans="18:30" x14ac:dyDescent="0.25">
      <c r="R253" s="694"/>
      <c r="S253" s="694"/>
      <c r="T253" s="694"/>
      <c r="U253" s="694"/>
      <c r="V253" s="694"/>
      <c r="W253" s="694"/>
      <c r="X253" s="694"/>
      <c r="Y253" s="694"/>
      <c r="Z253" s="694"/>
      <c r="AA253" s="694"/>
      <c r="AB253" s="694"/>
      <c r="AC253" s="694"/>
      <c r="AD253" s="691"/>
    </row>
    <row r="254" spans="18:30" x14ac:dyDescent="0.25">
      <c r="R254" s="694"/>
      <c r="S254" s="694"/>
      <c r="T254" s="694"/>
      <c r="U254" s="694"/>
      <c r="V254" s="694"/>
      <c r="W254" s="694"/>
      <c r="X254" s="694"/>
      <c r="Y254" s="694"/>
      <c r="Z254" s="694"/>
      <c r="AA254" s="694"/>
      <c r="AB254" s="694"/>
      <c r="AC254" s="694"/>
      <c r="AD254" s="691"/>
    </row>
    <row r="255" spans="18:30" x14ac:dyDescent="0.25">
      <c r="R255" s="694"/>
      <c r="S255" s="694"/>
      <c r="T255" s="694"/>
      <c r="U255" s="694"/>
      <c r="V255" s="694"/>
      <c r="W255" s="694"/>
      <c r="X255" s="694"/>
      <c r="Y255" s="694"/>
      <c r="Z255" s="694"/>
      <c r="AA255" s="694"/>
      <c r="AB255" s="694"/>
      <c r="AC255" s="694"/>
      <c r="AD255" s="691"/>
    </row>
    <row r="256" spans="18:30" x14ac:dyDescent="0.25">
      <c r="R256" s="694"/>
      <c r="S256" s="694"/>
      <c r="T256" s="694"/>
      <c r="U256" s="694"/>
      <c r="V256" s="694"/>
      <c r="W256" s="694"/>
      <c r="X256" s="694"/>
      <c r="Y256" s="694"/>
      <c r="Z256" s="694"/>
      <c r="AA256" s="694"/>
      <c r="AB256" s="694"/>
      <c r="AC256" s="694"/>
      <c r="AD256" s="691"/>
    </row>
    <row r="257" spans="18:30" x14ac:dyDescent="0.25">
      <c r="R257" s="694"/>
      <c r="S257" s="694"/>
      <c r="T257" s="694"/>
      <c r="U257" s="694"/>
      <c r="V257" s="694"/>
      <c r="W257" s="694"/>
      <c r="X257" s="694"/>
      <c r="Y257" s="694"/>
      <c r="Z257" s="694"/>
      <c r="AA257" s="694"/>
      <c r="AB257" s="694"/>
      <c r="AC257" s="694"/>
      <c r="AD257" s="691"/>
    </row>
    <row r="258" spans="18:30" x14ac:dyDescent="0.25">
      <c r="R258" s="694"/>
      <c r="S258" s="694"/>
      <c r="T258" s="694"/>
      <c r="U258" s="694"/>
      <c r="V258" s="694"/>
      <c r="W258" s="694"/>
      <c r="X258" s="694"/>
      <c r="Y258" s="694"/>
      <c r="Z258" s="694"/>
      <c r="AA258" s="694"/>
      <c r="AB258" s="694"/>
      <c r="AC258" s="694"/>
      <c r="AD258" s="691"/>
    </row>
    <row r="259" spans="18:30" x14ac:dyDescent="0.25">
      <c r="R259" s="694"/>
      <c r="S259" s="694"/>
      <c r="T259" s="694"/>
      <c r="U259" s="694"/>
      <c r="V259" s="694"/>
      <c r="W259" s="694"/>
      <c r="X259" s="694"/>
      <c r="Y259" s="694"/>
      <c r="Z259" s="694"/>
      <c r="AA259" s="694"/>
      <c r="AB259" s="694"/>
      <c r="AC259" s="694"/>
      <c r="AD259" s="691"/>
    </row>
    <row r="260" spans="18:30" x14ac:dyDescent="0.25">
      <c r="R260" s="694"/>
      <c r="S260" s="694"/>
      <c r="T260" s="694"/>
      <c r="U260" s="694"/>
      <c r="V260" s="694"/>
      <c r="W260" s="694"/>
      <c r="X260" s="694"/>
      <c r="Y260" s="694"/>
      <c r="Z260" s="694"/>
      <c r="AA260" s="694"/>
      <c r="AB260" s="694"/>
      <c r="AC260" s="694"/>
      <c r="AD260" s="691"/>
    </row>
    <row r="261" spans="18:30" x14ac:dyDescent="0.25">
      <c r="R261" s="694"/>
      <c r="S261" s="694"/>
      <c r="T261" s="694"/>
      <c r="U261" s="694"/>
      <c r="V261" s="694"/>
      <c r="W261" s="694"/>
      <c r="X261" s="694"/>
      <c r="Y261" s="694"/>
      <c r="Z261" s="694"/>
      <c r="AA261" s="694"/>
      <c r="AB261" s="694"/>
      <c r="AC261" s="694"/>
      <c r="AD261" s="691"/>
    </row>
    <row r="262" spans="18:30" x14ac:dyDescent="0.25">
      <c r="R262" s="694"/>
      <c r="S262" s="694"/>
      <c r="T262" s="694"/>
      <c r="U262" s="694"/>
      <c r="V262" s="694"/>
      <c r="W262" s="694"/>
      <c r="X262" s="694"/>
      <c r="Y262" s="694"/>
      <c r="Z262" s="694"/>
      <c r="AA262" s="694"/>
      <c r="AB262" s="694"/>
      <c r="AC262" s="694"/>
      <c r="AD262" s="691"/>
    </row>
    <row r="263" spans="18:30" x14ac:dyDescent="0.25">
      <c r="R263" s="694"/>
      <c r="S263" s="694"/>
      <c r="T263" s="694"/>
      <c r="U263" s="694"/>
      <c r="V263" s="694"/>
      <c r="W263" s="694"/>
      <c r="X263" s="694"/>
      <c r="Y263" s="694"/>
      <c r="Z263" s="694"/>
      <c r="AA263" s="694"/>
      <c r="AB263" s="694"/>
      <c r="AC263" s="694"/>
      <c r="AD263" s="691"/>
    </row>
    <row r="264" spans="18:30" x14ac:dyDescent="0.25">
      <c r="R264" s="694"/>
      <c r="S264" s="694"/>
      <c r="T264" s="694"/>
      <c r="U264" s="694"/>
      <c r="V264" s="694"/>
      <c r="W264" s="694"/>
      <c r="X264" s="694"/>
      <c r="Y264" s="694"/>
      <c r="Z264" s="694"/>
      <c r="AA264" s="694"/>
      <c r="AB264" s="694"/>
      <c r="AC264" s="694"/>
      <c r="AD264" s="691"/>
    </row>
    <row r="265" spans="18:30" x14ac:dyDescent="0.25">
      <c r="R265" s="694"/>
      <c r="S265" s="694"/>
      <c r="T265" s="694"/>
      <c r="U265" s="694"/>
      <c r="V265" s="694"/>
      <c r="W265" s="694"/>
      <c r="X265" s="694"/>
      <c r="Y265" s="694"/>
      <c r="Z265" s="694"/>
      <c r="AA265" s="694"/>
      <c r="AB265" s="694"/>
      <c r="AC265" s="694"/>
      <c r="AD265" s="691"/>
    </row>
    <row r="266" spans="18:30" x14ac:dyDescent="0.25">
      <c r="R266" s="694"/>
      <c r="S266" s="694"/>
      <c r="T266" s="694"/>
      <c r="U266" s="694"/>
      <c r="V266" s="694"/>
      <c r="W266" s="694"/>
      <c r="X266" s="694"/>
      <c r="Y266" s="694"/>
      <c r="Z266" s="694"/>
      <c r="AA266" s="694"/>
      <c r="AB266" s="694"/>
      <c r="AC266" s="694"/>
      <c r="AD266" s="691"/>
    </row>
    <row r="267" spans="18:30" x14ac:dyDescent="0.25">
      <c r="R267" s="694"/>
      <c r="S267" s="694"/>
      <c r="T267" s="694"/>
      <c r="U267" s="694"/>
      <c r="V267" s="694"/>
      <c r="W267" s="694"/>
      <c r="X267" s="694"/>
      <c r="Y267" s="694"/>
      <c r="Z267" s="694"/>
      <c r="AA267" s="694"/>
      <c r="AB267" s="694"/>
      <c r="AC267" s="694"/>
      <c r="AD267" s="691"/>
    </row>
    <row r="268" spans="18:30" x14ac:dyDescent="0.25">
      <c r="R268" s="694"/>
      <c r="S268" s="694"/>
      <c r="T268" s="694"/>
      <c r="U268" s="694"/>
      <c r="V268" s="694"/>
      <c r="W268" s="694"/>
      <c r="X268" s="694"/>
      <c r="Y268" s="694"/>
      <c r="Z268" s="694"/>
      <c r="AA268" s="694"/>
      <c r="AB268" s="694"/>
      <c r="AC268" s="694"/>
      <c r="AD268" s="691"/>
    </row>
    <row r="269" spans="18:30" x14ac:dyDescent="0.25">
      <c r="R269" s="694"/>
      <c r="S269" s="694"/>
      <c r="T269" s="694"/>
      <c r="U269" s="694"/>
      <c r="V269" s="694"/>
      <c r="W269" s="694"/>
      <c r="X269" s="694"/>
      <c r="Y269" s="694"/>
      <c r="Z269" s="694"/>
      <c r="AA269" s="694"/>
      <c r="AB269" s="694"/>
      <c r="AC269" s="694"/>
      <c r="AD269" s="691"/>
    </row>
    <row r="270" spans="18:30" x14ac:dyDescent="0.25">
      <c r="R270" s="694"/>
      <c r="S270" s="694"/>
      <c r="T270" s="694"/>
      <c r="U270" s="694"/>
      <c r="V270" s="694"/>
      <c r="W270" s="694"/>
      <c r="X270" s="694"/>
      <c r="Y270" s="694"/>
      <c r="Z270" s="694"/>
      <c r="AA270" s="694"/>
      <c r="AB270" s="694"/>
      <c r="AC270" s="694"/>
      <c r="AD270" s="691"/>
    </row>
    <row r="271" spans="18:30" x14ac:dyDescent="0.25">
      <c r="R271" s="694"/>
      <c r="S271" s="694"/>
      <c r="T271" s="694"/>
      <c r="U271" s="694"/>
      <c r="V271" s="694"/>
      <c r="W271" s="694"/>
      <c r="X271" s="694"/>
      <c r="Y271" s="694"/>
      <c r="Z271" s="694"/>
      <c r="AA271" s="694"/>
      <c r="AB271" s="694"/>
      <c r="AC271" s="694"/>
      <c r="AD271" s="691"/>
    </row>
    <row r="272" spans="18:30" x14ac:dyDescent="0.25">
      <c r="R272" s="694"/>
      <c r="S272" s="694"/>
      <c r="T272" s="694"/>
      <c r="U272" s="694"/>
      <c r="V272" s="694"/>
      <c r="W272" s="694"/>
      <c r="X272" s="694"/>
      <c r="Y272" s="694"/>
      <c r="Z272" s="694"/>
      <c r="AA272" s="694"/>
      <c r="AB272" s="694"/>
      <c r="AC272" s="694"/>
      <c r="AD272" s="691"/>
    </row>
    <row r="273" spans="18:30" x14ac:dyDescent="0.25">
      <c r="R273" s="694"/>
      <c r="S273" s="694"/>
      <c r="T273" s="694"/>
      <c r="U273" s="694"/>
      <c r="V273" s="694"/>
      <c r="W273" s="694"/>
      <c r="X273" s="694"/>
      <c r="Y273" s="694"/>
      <c r="Z273" s="694"/>
      <c r="AA273" s="694"/>
      <c r="AB273" s="694"/>
      <c r="AC273" s="694"/>
      <c r="AD273" s="691"/>
    </row>
    <row r="274" spans="18:30" x14ac:dyDescent="0.25">
      <c r="R274" s="694"/>
      <c r="S274" s="694"/>
      <c r="T274" s="694"/>
      <c r="U274" s="694"/>
      <c r="V274" s="694"/>
      <c r="W274" s="694"/>
      <c r="X274" s="694"/>
      <c r="Y274" s="694"/>
      <c r="Z274" s="694"/>
      <c r="AA274" s="694"/>
      <c r="AB274" s="694"/>
      <c r="AC274" s="694"/>
      <c r="AD274" s="691"/>
    </row>
    <row r="275" spans="18:30" x14ac:dyDescent="0.25">
      <c r="R275" s="694"/>
      <c r="S275" s="694"/>
      <c r="T275" s="694"/>
      <c r="U275" s="694"/>
      <c r="V275" s="694"/>
      <c r="W275" s="694"/>
      <c r="X275" s="694"/>
      <c r="Y275" s="694"/>
      <c r="Z275" s="694"/>
      <c r="AA275" s="694"/>
      <c r="AB275" s="694"/>
      <c r="AC275" s="694"/>
      <c r="AD275" s="691"/>
    </row>
    <row r="276" spans="18:30" x14ac:dyDescent="0.25">
      <c r="R276" s="694"/>
      <c r="S276" s="694"/>
      <c r="T276" s="694"/>
      <c r="U276" s="694"/>
      <c r="V276" s="694"/>
      <c r="W276" s="694"/>
      <c r="X276" s="694"/>
      <c r="Y276" s="694"/>
      <c r="Z276" s="694"/>
      <c r="AA276" s="694"/>
      <c r="AB276" s="694"/>
      <c r="AC276" s="694"/>
      <c r="AD276" s="691"/>
    </row>
    <row r="277" spans="18:30" x14ac:dyDescent="0.25">
      <c r="R277" s="694"/>
      <c r="S277" s="694"/>
      <c r="T277" s="694"/>
      <c r="U277" s="694"/>
      <c r="V277" s="694"/>
      <c r="W277" s="694"/>
      <c r="X277" s="694"/>
      <c r="Y277" s="694"/>
      <c r="Z277" s="694"/>
      <c r="AA277" s="694"/>
      <c r="AB277" s="694"/>
      <c r="AC277" s="694"/>
      <c r="AD277" s="691"/>
    </row>
    <row r="278" spans="18:30" x14ac:dyDescent="0.25">
      <c r="R278" s="694"/>
      <c r="S278" s="694"/>
      <c r="T278" s="694"/>
      <c r="U278" s="694"/>
      <c r="V278" s="694"/>
      <c r="W278" s="694"/>
      <c r="X278" s="694"/>
      <c r="Y278" s="694"/>
      <c r="Z278" s="694"/>
      <c r="AA278" s="694"/>
      <c r="AB278" s="694"/>
      <c r="AC278" s="694"/>
      <c r="AD278" s="691"/>
    </row>
    <row r="279" spans="18:30" x14ac:dyDescent="0.25">
      <c r="R279" s="694"/>
      <c r="S279" s="694"/>
      <c r="T279" s="694"/>
      <c r="U279" s="694"/>
      <c r="V279" s="694"/>
      <c r="W279" s="694"/>
      <c r="X279" s="694"/>
      <c r="Y279" s="694"/>
      <c r="Z279" s="694"/>
      <c r="AA279" s="694"/>
      <c r="AB279" s="694"/>
      <c r="AC279" s="694"/>
      <c r="AD279" s="691"/>
    </row>
    <row r="280" spans="18:30" x14ac:dyDescent="0.25">
      <c r="R280" s="694"/>
      <c r="S280" s="694"/>
      <c r="T280" s="694"/>
      <c r="U280" s="694"/>
      <c r="V280" s="694"/>
      <c r="W280" s="694"/>
      <c r="X280" s="694"/>
      <c r="Y280" s="694"/>
      <c r="Z280" s="694"/>
      <c r="AA280" s="694"/>
      <c r="AB280" s="694"/>
      <c r="AC280" s="694"/>
      <c r="AD280" s="691"/>
    </row>
    <row r="281" spans="18:30" x14ac:dyDescent="0.25">
      <c r="R281" s="694"/>
      <c r="S281" s="694"/>
      <c r="T281" s="694"/>
      <c r="U281" s="694"/>
      <c r="V281" s="694"/>
      <c r="W281" s="694"/>
      <c r="X281" s="694"/>
      <c r="Y281" s="694"/>
      <c r="Z281" s="694"/>
      <c r="AA281" s="694"/>
      <c r="AB281" s="694"/>
      <c r="AC281" s="694"/>
      <c r="AD281" s="691"/>
    </row>
    <row r="282" spans="18:30" x14ac:dyDescent="0.25">
      <c r="R282" s="694"/>
      <c r="S282" s="694"/>
      <c r="T282" s="694"/>
      <c r="U282" s="694"/>
      <c r="V282" s="694"/>
      <c r="W282" s="694"/>
      <c r="X282" s="694"/>
      <c r="Y282" s="694"/>
      <c r="Z282" s="694"/>
      <c r="AA282" s="694"/>
      <c r="AB282" s="694"/>
      <c r="AC282" s="694"/>
      <c r="AD282" s="691"/>
    </row>
    <row r="283" spans="18:30" x14ac:dyDescent="0.25">
      <c r="R283" s="694"/>
      <c r="S283" s="694"/>
      <c r="T283" s="694"/>
      <c r="U283" s="694"/>
      <c r="V283" s="694"/>
      <c r="W283" s="694"/>
      <c r="X283" s="694"/>
      <c r="Y283" s="694"/>
      <c r="Z283" s="694"/>
      <c r="AA283" s="694"/>
      <c r="AB283" s="694"/>
      <c r="AC283" s="694"/>
      <c r="AD283" s="691"/>
    </row>
    <row r="284" spans="18:30" x14ac:dyDescent="0.25">
      <c r="R284" s="694"/>
      <c r="S284" s="694"/>
      <c r="T284" s="694"/>
      <c r="U284" s="694"/>
      <c r="V284" s="694"/>
      <c r="W284" s="694"/>
      <c r="X284" s="694"/>
      <c r="Y284" s="694"/>
      <c r="Z284" s="694"/>
      <c r="AA284" s="694"/>
      <c r="AB284" s="694"/>
      <c r="AC284" s="694"/>
      <c r="AD284" s="691"/>
    </row>
    <row r="285" spans="18:30" x14ac:dyDescent="0.25">
      <c r="R285" s="694"/>
      <c r="S285" s="694"/>
      <c r="T285" s="694"/>
      <c r="U285" s="694"/>
      <c r="V285" s="694"/>
      <c r="W285" s="694"/>
      <c r="X285" s="694"/>
      <c r="Y285" s="694"/>
      <c r="Z285" s="694"/>
      <c r="AA285" s="694"/>
      <c r="AB285" s="694"/>
      <c r="AC285" s="694"/>
      <c r="AD285" s="691"/>
    </row>
    <row r="286" spans="18:30" x14ac:dyDescent="0.25">
      <c r="R286" s="694"/>
      <c r="S286" s="694"/>
      <c r="T286" s="694"/>
      <c r="U286" s="694"/>
      <c r="V286" s="694"/>
      <c r="W286" s="694"/>
      <c r="X286" s="694"/>
      <c r="Y286" s="694"/>
      <c r="Z286" s="694"/>
      <c r="AA286" s="694"/>
      <c r="AB286" s="694"/>
      <c r="AC286" s="694"/>
      <c r="AD286" s="691"/>
    </row>
    <row r="287" spans="18:30" x14ac:dyDescent="0.25">
      <c r="R287" s="694"/>
      <c r="S287" s="694"/>
      <c r="T287" s="694"/>
      <c r="U287" s="694"/>
      <c r="V287" s="694"/>
      <c r="W287" s="694"/>
      <c r="X287" s="694"/>
      <c r="Y287" s="694"/>
      <c r="Z287" s="694"/>
      <c r="AA287" s="694"/>
      <c r="AB287" s="694"/>
      <c r="AC287" s="694"/>
      <c r="AD287" s="691"/>
    </row>
    <row r="288" spans="18:30" x14ac:dyDescent="0.25">
      <c r="R288" s="694"/>
      <c r="S288" s="694"/>
      <c r="T288" s="694"/>
      <c r="U288" s="694"/>
      <c r="V288" s="694"/>
      <c r="W288" s="694"/>
      <c r="X288" s="694"/>
      <c r="Y288" s="694"/>
      <c r="Z288" s="694"/>
      <c r="AA288" s="694"/>
      <c r="AB288" s="694"/>
      <c r="AC288" s="694"/>
      <c r="AD288" s="691"/>
    </row>
    <row r="289" spans="18:30" x14ac:dyDescent="0.25">
      <c r="R289" s="694"/>
      <c r="S289" s="694"/>
      <c r="T289" s="694"/>
      <c r="U289" s="694"/>
      <c r="V289" s="694"/>
      <c r="W289" s="694"/>
      <c r="X289" s="694"/>
      <c r="Y289" s="694"/>
      <c r="Z289" s="694"/>
      <c r="AA289" s="694"/>
      <c r="AB289" s="694"/>
      <c r="AC289" s="694"/>
      <c r="AD289" s="691"/>
    </row>
    <row r="290" spans="18:30" x14ac:dyDescent="0.25">
      <c r="R290" s="694"/>
      <c r="S290" s="694"/>
      <c r="T290" s="694"/>
      <c r="U290" s="694"/>
      <c r="V290" s="694"/>
      <c r="W290" s="694"/>
      <c r="X290" s="694"/>
      <c r="Y290" s="694"/>
      <c r="Z290" s="694"/>
      <c r="AA290" s="694"/>
      <c r="AB290" s="694"/>
      <c r="AC290" s="694"/>
      <c r="AD290" s="691"/>
    </row>
    <row r="291" spans="18:30" x14ac:dyDescent="0.25">
      <c r="R291" s="694"/>
      <c r="S291" s="694"/>
      <c r="T291" s="694"/>
      <c r="U291" s="694"/>
      <c r="V291" s="694"/>
      <c r="W291" s="694"/>
      <c r="X291" s="694"/>
      <c r="Y291" s="694"/>
      <c r="Z291" s="694"/>
      <c r="AA291" s="694"/>
      <c r="AB291" s="694"/>
      <c r="AC291" s="694"/>
      <c r="AD291" s="691"/>
    </row>
    <row r="292" spans="18:30" x14ac:dyDescent="0.25">
      <c r="R292" s="694"/>
      <c r="S292" s="694"/>
      <c r="T292" s="694"/>
      <c r="U292" s="694"/>
      <c r="V292" s="694"/>
      <c r="W292" s="694"/>
      <c r="X292" s="694"/>
      <c r="Y292" s="694"/>
      <c r="Z292" s="694"/>
      <c r="AA292" s="694"/>
      <c r="AB292" s="694"/>
      <c r="AC292" s="694"/>
      <c r="AD292" s="691"/>
    </row>
    <row r="293" spans="18:30" x14ac:dyDescent="0.25">
      <c r="R293" s="694"/>
      <c r="S293" s="694"/>
      <c r="T293" s="694"/>
      <c r="U293" s="694"/>
      <c r="V293" s="694"/>
      <c r="W293" s="694"/>
      <c r="X293" s="694"/>
      <c r="Y293" s="694"/>
      <c r="Z293" s="694"/>
      <c r="AA293" s="694"/>
      <c r="AB293" s="694"/>
      <c r="AC293" s="694"/>
      <c r="AD293" s="691"/>
    </row>
    <row r="294" spans="18:30" x14ac:dyDescent="0.25">
      <c r="R294" s="694"/>
      <c r="S294" s="694"/>
      <c r="T294" s="694"/>
      <c r="U294" s="694"/>
      <c r="V294" s="694"/>
      <c r="W294" s="694"/>
      <c r="X294" s="694"/>
      <c r="Y294" s="694"/>
      <c r="Z294" s="694"/>
      <c r="AA294" s="694"/>
      <c r="AB294" s="694"/>
      <c r="AC294" s="694"/>
      <c r="AD294" s="691"/>
    </row>
    <row r="295" spans="18:30" x14ac:dyDescent="0.25">
      <c r="R295" s="694"/>
      <c r="S295" s="694"/>
      <c r="T295" s="694"/>
      <c r="U295" s="694"/>
      <c r="V295" s="694"/>
      <c r="W295" s="694"/>
      <c r="X295" s="694"/>
      <c r="Y295" s="694"/>
      <c r="Z295" s="694"/>
      <c r="AA295" s="694"/>
      <c r="AB295" s="694"/>
      <c r="AC295" s="694"/>
      <c r="AD295" s="691"/>
    </row>
    <row r="296" spans="18:30" x14ac:dyDescent="0.25">
      <c r="R296" s="694"/>
      <c r="S296" s="694"/>
      <c r="T296" s="694"/>
      <c r="U296" s="694"/>
      <c r="V296" s="694"/>
      <c r="W296" s="694"/>
      <c r="X296" s="694"/>
      <c r="Y296" s="694"/>
      <c r="Z296" s="694"/>
      <c r="AA296" s="694"/>
      <c r="AB296" s="694"/>
      <c r="AC296" s="694"/>
      <c r="AD296" s="691"/>
    </row>
    <row r="297" spans="18:30" x14ac:dyDescent="0.25">
      <c r="R297" s="694"/>
      <c r="S297" s="694"/>
      <c r="T297" s="694"/>
      <c r="U297" s="694"/>
      <c r="V297" s="694"/>
      <c r="W297" s="694"/>
      <c r="X297" s="694"/>
      <c r="Y297" s="694"/>
      <c r="Z297" s="694"/>
      <c r="AA297" s="694"/>
      <c r="AB297" s="694"/>
      <c r="AC297" s="694"/>
      <c r="AD297" s="691"/>
    </row>
    <row r="298" spans="18:30" x14ac:dyDescent="0.25">
      <c r="R298" s="694"/>
      <c r="S298" s="694"/>
      <c r="T298" s="694"/>
      <c r="U298" s="694"/>
      <c r="V298" s="694"/>
      <c r="W298" s="694"/>
      <c r="X298" s="694"/>
      <c r="Y298" s="694"/>
      <c r="Z298" s="694"/>
      <c r="AA298" s="694"/>
      <c r="AB298" s="694"/>
      <c r="AC298" s="694"/>
      <c r="AD298" s="691"/>
    </row>
    <row r="299" spans="18:30" x14ac:dyDescent="0.25">
      <c r="R299" s="694"/>
      <c r="S299" s="694"/>
      <c r="T299" s="694"/>
      <c r="U299" s="694"/>
      <c r="V299" s="694"/>
      <c r="W299" s="694"/>
      <c r="X299" s="694"/>
      <c r="Y299" s="694"/>
      <c r="Z299" s="694"/>
      <c r="AA299" s="694"/>
      <c r="AB299" s="694"/>
      <c r="AC299" s="694"/>
      <c r="AD299" s="691"/>
    </row>
    <row r="300" spans="18:30" x14ac:dyDescent="0.25">
      <c r="R300" s="694"/>
      <c r="S300" s="694"/>
      <c r="T300" s="694"/>
      <c r="U300" s="694"/>
      <c r="V300" s="694"/>
      <c r="W300" s="694"/>
      <c r="X300" s="694"/>
      <c r="Y300" s="694"/>
      <c r="Z300" s="694"/>
      <c r="AA300" s="694"/>
      <c r="AB300" s="694"/>
      <c r="AC300" s="694"/>
      <c r="AD300" s="691"/>
    </row>
    <row r="301" spans="18:30" x14ac:dyDescent="0.25">
      <c r="R301" s="694"/>
      <c r="S301" s="694"/>
      <c r="T301" s="694"/>
      <c r="U301" s="694"/>
      <c r="V301" s="694"/>
      <c r="W301" s="694"/>
      <c r="X301" s="694"/>
      <c r="Y301" s="694"/>
      <c r="Z301" s="694"/>
      <c r="AA301" s="694"/>
      <c r="AB301" s="694"/>
      <c r="AC301" s="694"/>
      <c r="AD301" s="691"/>
    </row>
    <row r="302" spans="18:30" x14ac:dyDescent="0.25">
      <c r="R302" s="694"/>
      <c r="S302" s="694"/>
      <c r="T302" s="694"/>
      <c r="U302" s="694"/>
      <c r="V302" s="694"/>
      <c r="W302" s="694"/>
      <c r="X302" s="694"/>
      <c r="Y302" s="694"/>
      <c r="Z302" s="694"/>
      <c r="AA302" s="694"/>
      <c r="AB302" s="694"/>
      <c r="AC302" s="694"/>
      <c r="AD302" s="691"/>
    </row>
    <row r="303" spans="18:30" x14ac:dyDescent="0.25">
      <c r="R303" s="694"/>
      <c r="S303" s="694"/>
      <c r="T303" s="694"/>
      <c r="U303" s="694"/>
      <c r="V303" s="694"/>
      <c r="W303" s="694"/>
      <c r="X303" s="694"/>
      <c r="Y303" s="694"/>
      <c r="Z303" s="694"/>
      <c r="AA303" s="694"/>
      <c r="AB303" s="694"/>
      <c r="AC303" s="694"/>
      <c r="AD303" s="691"/>
    </row>
    <row r="304" spans="18:30" x14ac:dyDescent="0.25">
      <c r="R304" s="694"/>
      <c r="S304" s="694"/>
      <c r="T304" s="694"/>
      <c r="U304" s="694"/>
      <c r="V304" s="694"/>
      <c r="W304" s="694"/>
      <c r="X304" s="694"/>
      <c r="Y304" s="694"/>
      <c r="Z304" s="694"/>
      <c r="AA304" s="694"/>
      <c r="AB304" s="694"/>
      <c r="AC304" s="694"/>
      <c r="AD304" s="691"/>
    </row>
    <row r="305" spans="18:30" x14ac:dyDescent="0.25">
      <c r="R305" s="694"/>
      <c r="S305" s="694"/>
      <c r="T305" s="694"/>
      <c r="U305" s="694"/>
      <c r="V305" s="694"/>
      <c r="W305" s="694"/>
      <c r="X305" s="694"/>
      <c r="Y305" s="694"/>
      <c r="Z305" s="694"/>
      <c r="AA305" s="694"/>
      <c r="AB305" s="694"/>
      <c r="AC305" s="694"/>
      <c r="AD305" s="691"/>
    </row>
    <row r="306" spans="18:30" x14ac:dyDescent="0.25">
      <c r="R306" s="694"/>
      <c r="S306" s="694"/>
      <c r="T306" s="694"/>
      <c r="U306" s="694"/>
      <c r="V306" s="694"/>
      <c r="W306" s="694"/>
      <c r="X306" s="694"/>
      <c r="Y306" s="694"/>
      <c r="Z306" s="694"/>
      <c r="AA306" s="694"/>
      <c r="AB306" s="694"/>
      <c r="AC306" s="694"/>
      <c r="AD306" s="691"/>
    </row>
    <row r="307" spans="18:30" x14ac:dyDescent="0.25">
      <c r="R307" s="694"/>
      <c r="S307" s="694"/>
      <c r="T307" s="694"/>
      <c r="U307" s="694"/>
      <c r="V307" s="694"/>
      <c r="W307" s="694"/>
      <c r="X307" s="694"/>
      <c r="Y307" s="694"/>
      <c r="Z307" s="694"/>
      <c r="AA307" s="694"/>
      <c r="AB307" s="694"/>
      <c r="AC307" s="694"/>
      <c r="AD307" s="691"/>
    </row>
    <row r="308" spans="18:30" x14ac:dyDescent="0.25">
      <c r="R308" s="694"/>
      <c r="S308" s="694"/>
      <c r="T308" s="694"/>
      <c r="U308" s="694"/>
      <c r="V308" s="694"/>
      <c r="W308" s="694"/>
      <c r="X308" s="694"/>
      <c r="Y308" s="694"/>
      <c r="Z308" s="694"/>
      <c r="AA308" s="694"/>
      <c r="AB308" s="694"/>
      <c r="AC308" s="694"/>
      <c r="AD308" s="691"/>
    </row>
    <row r="309" spans="18:30" x14ac:dyDescent="0.25">
      <c r="R309" s="694"/>
      <c r="S309" s="694"/>
      <c r="T309" s="694"/>
      <c r="U309" s="694"/>
      <c r="V309" s="694"/>
      <c r="W309" s="694"/>
      <c r="X309" s="694"/>
      <c r="Y309" s="694"/>
      <c r="Z309" s="694"/>
      <c r="AA309" s="694"/>
      <c r="AB309" s="694"/>
      <c r="AC309" s="694"/>
      <c r="AD309" s="691"/>
    </row>
    <row r="310" spans="18:30" x14ac:dyDescent="0.25">
      <c r="R310" s="694"/>
      <c r="S310" s="694"/>
      <c r="T310" s="694"/>
      <c r="U310" s="694"/>
      <c r="V310" s="694"/>
      <c r="W310" s="694"/>
      <c r="X310" s="694"/>
      <c r="Y310" s="694"/>
      <c r="Z310" s="694"/>
      <c r="AA310" s="694"/>
      <c r="AB310" s="694"/>
      <c r="AC310" s="694"/>
      <c r="AD310" s="691"/>
    </row>
    <row r="311" spans="18:30" x14ac:dyDescent="0.25">
      <c r="R311" s="694"/>
      <c r="S311" s="694"/>
      <c r="T311" s="694"/>
      <c r="U311" s="694"/>
      <c r="V311" s="694"/>
      <c r="W311" s="694"/>
      <c r="X311" s="694"/>
      <c r="Y311" s="694"/>
      <c r="Z311" s="694"/>
      <c r="AA311" s="694"/>
      <c r="AB311" s="694"/>
      <c r="AC311" s="694"/>
      <c r="AD311" s="691"/>
    </row>
    <row r="312" spans="18:30" x14ac:dyDescent="0.25">
      <c r="R312" s="694"/>
      <c r="S312" s="694"/>
      <c r="T312" s="694"/>
      <c r="U312" s="694"/>
      <c r="V312" s="694"/>
      <c r="W312" s="694"/>
      <c r="X312" s="694"/>
      <c r="Y312" s="694"/>
      <c r="Z312" s="694"/>
      <c r="AA312" s="694"/>
      <c r="AB312" s="694"/>
      <c r="AC312" s="694"/>
      <c r="AD312" s="691"/>
    </row>
    <row r="313" spans="18:30" x14ac:dyDescent="0.25">
      <c r="R313" s="694"/>
      <c r="S313" s="694"/>
      <c r="T313" s="694"/>
      <c r="U313" s="694"/>
      <c r="V313" s="694"/>
      <c r="W313" s="694"/>
      <c r="X313" s="694"/>
      <c r="Y313" s="694"/>
      <c r="Z313" s="694"/>
      <c r="AA313" s="694"/>
      <c r="AB313" s="694"/>
      <c r="AC313" s="694"/>
      <c r="AD313" s="691"/>
    </row>
    <row r="314" spans="18:30" x14ac:dyDescent="0.25">
      <c r="R314" s="694"/>
      <c r="S314" s="694"/>
      <c r="T314" s="694"/>
      <c r="U314" s="694"/>
      <c r="V314" s="694"/>
      <c r="W314" s="694"/>
      <c r="X314" s="694"/>
      <c r="Y314" s="694"/>
      <c r="Z314" s="694"/>
      <c r="AA314" s="694"/>
      <c r="AB314" s="694"/>
      <c r="AC314" s="694"/>
      <c r="AD314" s="691"/>
    </row>
    <row r="315" spans="18:30" x14ac:dyDescent="0.25">
      <c r="R315" s="694"/>
      <c r="S315" s="694"/>
      <c r="T315" s="694"/>
      <c r="U315" s="694"/>
      <c r="V315" s="694"/>
      <c r="W315" s="694"/>
      <c r="X315" s="694"/>
      <c r="Y315" s="694"/>
      <c r="Z315" s="694"/>
      <c r="AA315" s="694"/>
      <c r="AB315" s="694"/>
      <c r="AC315" s="694"/>
      <c r="AD315" s="691"/>
    </row>
    <row r="316" spans="18:30" x14ac:dyDescent="0.25">
      <c r="R316" s="694"/>
      <c r="S316" s="694"/>
      <c r="T316" s="694"/>
      <c r="U316" s="694"/>
      <c r="V316" s="694"/>
      <c r="W316" s="694"/>
      <c r="X316" s="694"/>
      <c r="Y316" s="694"/>
      <c r="Z316" s="694"/>
      <c r="AA316" s="694"/>
      <c r="AB316" s="694"/>
      <c r="AC316" s="694"/>
      <c r="AD316" s="691"/>
    </row>
    <row r="317" spans="18:30" x14ac:dyDescent="0.25">
      <c r="R317" s="694"/>
      <c r="S317" s="694"/>
      <c r="T317" s="694"/>
      <c r="U317" s="694"/>
      <c r="V317" s="694"/>
      <c r="W317" s="694"/>
      <c r="X317" s="694"/>
      <c r="Y317" s="694"/>
      <c r="Z317" s="694"/>
      <c r="AA317" s="694"/>
      <c r="AB317" s="694"/>
      <c r="AC317" s="694"/>
      <c r="AD317" s="691"/>
    </row>
    <row r="318" spans="18:30" x14ac:dyDescent="0.25">
      <c r="R318" s="694"/>
      <c r="S318" s="694"/>
      <c r="T318" s="694"/>
      <c r="U318" s="694"/>
      <c r="V318" s="694"/>
      <c r="W318" s="694"/>
      <c r="X318" s="694"/>
      <c r="Y318" s="694"/>
      <c r="Z318" s="694"/>
      <c r="AA318" s="694"/>
      <c r="AB318" s="694"/>
      <c r="AC318" s="694"/>
      <c r="AD318" s="691"/>
    </row>
    <row r="319" spans="18:30" x14ac:dyDescent="0.25">
      <c r="R319" s="694"/>
      <c r="S319" s="694"/>
      <c r="T319" s="694"/>
      <c r="U319" s="694"/>
      <c r="V319" s="694"/>
      <c r="W319" s="694"/>
      <c r="X319" s="694"/>
      <c r="Y319" s="694"/>
      <c r="Z319" s="694"/>
      <c r="AA319" s="694"/>
      <c r="AB319" s="694"/>
      <c r="AC319" s="694"/>
      <c r="AD319" s="691"/>
    </row>
    <row r="320" spans="18:30" x14ac:dyDescent="0.25">
      <c r="R320" s="694"/>
      <c r="S320" s="694"/>
      <c r="T320" s="694"/>
      <c r="U320" s="694"/>
      <c r="V320" s="694"/>
      <c r="W320" s="694"/>
      <c r="X320" s="694"/>
      <c r="Y320" s="694"/>
      <c r="Z320" s="694"/>
      <c r="AA320" s="694"/>
      <c r="AB320" s="694"/>
      <c r="AC320" s="694"/>
      <c r="AD320" s="691"/>
    </row>
    <row r="321" spans="18:30" x14ac:dyDescent="0.25">
      <c r="R321" s="694"/>
      <c r="S321" s="694"/>
      <c r="T321" s="694"/>
      <c r="U321" s="694"/>
      <c r="V321" s="694"/>
      <c r="W321" s="694"/>
      <c r="X321" s="694"/>
      <c r="Y321" s="694"/>
      <c r="Z321" s="694"/>
      <c r="AA321" s="694"/>
      <c r="AB321" s="694"/>
      <c r="AC321" s="694"/>
      <c r="AD321" s="691"/>
    </row>
    <row r="322" spans="18:30" x14ac:dyDescent="0.25">
      <c r="R322" s="694"/>
      <c r="S322" s="694"/>
      <c r="T322" s="694"/>
      <c r="U322" s="694"/>
      <c r="V322" s="694"/>
      <c r="W322" s="694"/>
      <c r="X322" s="694"/>
      <c r="Y322" s="694"/>
      <c r="Z322" s="694"/>
      <c r="AA322" s="694"/>
      <c r="AB322" s="694"/>
      <c r="AC322" s="694"/>
      <c r="AD322" s="691"/>
    </row>
    <row r="323" spans="18:30" x14ac:dyDescent="0.25">
      <c r="R323" s="694"/>
      <c r="S323" s="694"/>
      <c r="T323" s="694"/>
      <c r="U323" s="694"/>
      <c r="V323" s="694"/>
      <c r="W323" s="694"/>
      <c r="X323" s="694"/>
      <c r="Y323" s="694"/>
      <c r="Z323" s="694"/>
      <c r="AA323" s="694"/>
      <c r="AB323" s="694"/>
      <c r="AC323" s="694"/>
      <c r="AD323" s="691"/>
    </row>
    <row r="324" spans="18:30" x14ac:dyDescent="0.25">
      <c r="R324" s="694"/>
      <c r="S324" s="694"/>
      <c r="T324" s="694"/>
      <c r="U324" s="694"/>
      <c r="V324" s="694"/>
      <c r="W324" s="694"/>
      <c r="X324" s="694"/>
      <c r="Y324" s="694"/>
      <c r="Z324" s="694"/>
      <c r="AA324" s="694"/>
      <c r="AB324" s="694"/>
      <c r="AC324" s="694"/>
      <c r="AD324" s="691"/>
    </row>
    <row r="325" spans="18:30" x14ac:dyDescent="0.25">
      <c r="R325" s="694"/>
      <c r="S325" s="694"/>
      <c r="T325" s="694"/>
      <c r="U325" s="694"/>
      <c r="V325" s="694"/>
      <c r="W325" s="694"/>
      <c r="X325" s="694"/>
      <c r="Y325" s="694"/>
      <c r="Z325" s="694"/>
      <c r="AA325" s="694"/>
      <c r="AB325" s="694"/>
      <c r="AC325" s="694"/>
      <c r="AD325" s="691"/>
    </row>
    <row r="326" spans="18:30" x14ac:dyDescent="0.25">
      <c r="R326" s="694"/>
      <c r="S326" s="694"/>
      <c r="T326" s="694"/>
      <c r="U326" s="694"/>
      <c r="V326" s="694"/>
      <c r="W326" s="694"/>
      <c r="X326" s="694"/>
      <c r="Y326" s="694"/>
      <c r="Z326" s="694"/>
      <c r="AA326" s="694"/>
      <c r="AB326" s="694"/>
      <c r="AC326" s="694"/>
      <c r="AD326" s="691"/>
    </row>
    <row r="327" spans="18:30" x14ac:dyDescent="0.25">
      <c r="R327" s="694"/>
      <c r="S327" s="694"/>
      <c r="T327" s="694"/>
      <c r="U327" s="694"/>
      <c r="V327" s="694"/>
      <c r="W327" s="694"/>
      <c r="X327" s="694"/>
      <c r="Y327" s="694"/>
      <c r="Z327" s="694"/>
      <c r="AA327" s="694"/>
      <c r="AB327" s="694"/>
      <c r="AC327" s="694"/>
      <c r="AD327" s="691"/>
    </row>
    <row r="328" spans="18:30" x14ac:dyDescent="0.25">
      <c r="R328" s="694"/>
      <c r="S328" s="694"/>
      <c r="T328" s="694"/>
      <c r="U328" s="694"/>
      <c r="V328" s="694"/>
      <c r="W328" s="694"/>
      <c r="X328" s="694"/>
      <c r="Y328" s="694"/>
      <c r="Z328" s="694"/>
      <c r="AA328" s="694"/>
      <c r="AB328" s="694"/>
      <c r="AC328" s="694"/>
      <c r="AD328" s="691"/>
    </row>
    <row r="329" spans="18:30" x14ac:dyDescent="0.25">
      <c r="R329" s="694"/>
      <c r="S329" s="694"/>
      <c r="T329" s="694"/>
      <c r="U329" s="694"/>
      <c r="V329" s="694"/>
      <c r="W329" s="694"/>
      <c r="X329" s="694"/>
      <c r="Y329" s="694"/>
      <c r="Z329" s="694"/>
      <c r="AA329" s="694"/>
      <c r="AB329" s="694"/>
      <c r="AC329" s="694"/>
      <c r="AD329" s="691"/>
    </row>
    <row r="330" spans="18:30" x14ac:dyDescent="0.25">
      <c r="R330" s="694"/>
      <c r="S330" s="694"/>
      <c r="T330" s="694"/>
      <c r="U330" s="694"/>
      <c r="V330" s="694"/>
      <c r="W330" s="694"/>
      <c r="X330" s="694"/>
      <c r="Y330" s="694"/>
      <c r="Z330" s="694"/>
      <c r="AA330" s="694"/>
      <c r="AB330" s="694"/>
      <c r="AC330" s="694"/>
      <c r="AD330" s="691"/>
    </row>
    <row r="331" spans="18:30" x14ac:dyDescent="0.25">
      <c r="R331" s="694"/>
      <c r="S331" s="694"/>
      <c r="T331" s="694"/>
      <c r="U331" s="694"/>
      <c r="V331" s="694"/>
      <c r="W331" s="694"/>
      <c r="X331" s="694"/>
      <c r="Y331" s="694"/>
      <c r="Z331" s="694"/>
      <c r="AA331" s="694"/>
      <c r="AB331" s="694"/>
      <c r="AC331" s="694"/>
      <c r="AD331" s="691"/>
    </row>
    <row r="332" spans="18:30" x14ac:dyDescent="0.25">
      <c r="R332" s="694"/>
      <c r="S332" s="694"/>
      <c r="T332" s="694"/>
      <c r="U332" s="694"/>
      <c r="V332" s="694"/>
      <c r="W332" s="694"/>
      <c r="X332" s="694"/>
      <c r="Y332" s="694"/>
      <c r="Z332" s="694"/>
      <c r="AA332" s="694"/>
      <c r="AB332" s="694"/>
      <c r="AC332" s="694"/>
      <c r="AD332" s="691"/>
    </row>
    <row r="333" spans="18:30" x14ac:dyDescent="0.25">
      <c r="R333" s="694"/>
      <c r="S333" s="694"/>
      <c r="T333" s="694"/>
      <c r="U333" s="694"/>
      <c r="V333" s="694"/>
      <c r="W333" s="694"/>
      <c r="X333" s="694"/>
      <c r="Y333" s="694"/>
      <c r="Z333" s="694"/>
      <c r="AA333" s="694"/>
      <c r="AB333" s="694"/>
      <c r="AC333" s="694"/>
      <c r="AD333" s="691"/>
    </row>
    <row r="334" spans="18:30" x14ac:dyDescent="0.25">
      <c r="R334" s="694"/>
      <c r="S334" s="694"/>
      <c r="T334" s="694"/>
      <c r="U334" s="694"/>
      <c r="V334" s="694"/>
      <c r="W334" s="694"/>
      <c r="X334" s="694"/>
      <c r="Y334" s="694"/>
      <c r="Z334" s="694"/>
      <c r="AA334" s="694"/>
      <c r="AB334" s="694"/>
      <c r="AC334" s="694"/>
      <c r="AD334" s="691"/>
    </row>
    <row r="335" spans="18:30" x14ac:dyDescent="0.25">
      <c r="R335" s="694"/>
      <c r="S335" s="694"/>
      <c r="T335" s="694"/>
      <c r="U335" s="694"/>
      <c r="V335" s="694"/>
      <c r="W335" s="694"/>
      <c r="X335" s="694"/>
      <c r="Y335" s="694"/>
      <c r="Z335" s="694"/>
      <c r="AA335" s="694"/>
      <c r="AB335" s="694"/>
      <c r="AC335" s="694"/>
      <c r="AD335" s="691"/>
    </row>
    <row r="336" spans="18:30" x14ac:dyDescent="0.25">
      <c r="R336" s="694"/>
      <c r="S336" s="694"/>
      <c r="T336" s="694"/>
      <c r="U336" s="694"/>
      <c r="V336" s="694"/>
      <c r="W336" s="694"/>
      <c r="X336" s="694"/>
      <c r="Y336" s="694"/>
      <c r="Z336" s="694"/>
      <c r="AA336" s="694"/>
      <c r="AB336" s="694"/>
      <c r="AC336" s="694"/>
      <c r="AD336" s="691"/>
    </row>
    <row r="337" spans="18:30" x14ac:dyDescent="0.25">
      <c r="R337" s="694"/>
      <c r="S337" s="694"/>
      <c r="T337" s="694"/>
      <c r="U337" s="694"/>
      <c r="V337" s="694"/>
      <c r="W337" s="694"/>
      <c r="X337" s="694"/>
      <c r="Y337" s="694"/>
      <c r="Z337" s="694"/>
      <c r="AA337" s="694"/>
      <c r="AB337" s="694"/>
      <c r="AC337" s="694"/>
      <c r="AD337" s="691"/>
    </row>
    <row r="338" spans="18:30" x14ac:dyDescent="0.25">
      <c r="R338" s="694"/>
      <c r="S338" s="694"/>
      <c r="T338" s="694"/>
      <c r="U338" s="694"/>
      <c r="V338" s="694"/>
      <c r="W338" s="694"/>
      <c r="X338" s="694"/>
      <c r="Y338" s="694"/>
      <c r="Z338" s="694"/>
      <c r="AA338" s="694"/>
      <c r="AB338" s="694"/>
      <c r="AC338" s="694"/>
      <c r="AD338" s="691"/>
    </row>
    <row r="339" spans="18:30" x14ac:dyDescent="0.25">
      <c r="R339" s="694"/>
      <c r="S339" s="694"/>
      <c r="T339" s="694"/>
      <c r="U339" s="694"/>
      <c r="V339" s="694"/>
      <c r="W339" s="694"/>
      <c r="X339" s="694"/>
      <c r="Y339" s="694"/>
      <c r="Z339" s="694"/>
      <c r="AA339" s="694"/>
      <c r="AB339" s="694"/>
      <c r="AC339" s="694"/>
      <c r="AD339" s="691"/>
    </row>
    <row r="340" spans="18:30" x14ac:dyDescent="0.25">
      <c r="R340" s="694"/>
      <c r="S340" s="694"/>
      <c r="T340" s="694"/>
      <c r="U340" s="694"/>
      <c r="V340" s="694"/>
      <c r="W340" s="694"/>
      <c r="X340" s="694"/>
      <c r="Y340" s="694"/>
      <c r="Z340" s="694"/>
      <c r="AA340" s="694"/>
      <c r="AB340" s="694"/>
      <c r="AC340" s="694"/>
      <c r="AD340" s="691"/>
    </row>
    <row r="341" spans="18:30" x14ac:dyDescent="0.25">
      <c r="R341" s="694"/>
      <c r="S341" s="694"/>
      <c r="T341" s="694"/>
      <c r="U341" s="694"/>
      <c r="V341" s="694"/>
      <c r="W341" s="694"/>
      <c r="X341" s="694"/>
      <c r="Y341" s="694"/>
      <c r="Z341" s="694"/>
      <c r="AA341" s="694"/>
      <c r="AB341" s="694"/>
      <c r="AC341" s="694"/>
      <c r="AD341" s="691"/>
    </row>
    <row r="342" spans="18:30" x14ac:dyDescent="0.25">
      <c r="R342" s="694"/>
      <c r="S342" s="694"/>
      <c r="T342" s="694"/>
      <c r="U342" s="694"/>
      <c r="V342" s="694"/>
      <c r="W342" s="694"/>
      <c r="X342" s="694"/>
      <c r="Y342" s="694"/>
      <c r="Z342" s="694"/>
      <c r="AA342" s="694"/>
      <c r="AB342" s="694"/>
      <c r="AC342" s="694"/>
      <c r="AD342" s="691"/>
    </row>
    <row r="343" spans="18:30" x14ac:dyDescent="0.25">
      <c r="R343" s="694"/>
      <c r="S343" s="694"/>
      <c r="T343" s="694"/>
      <c r="U343" s="694"/>
      <c r="V343" s="694"/>
      <c r="W343" s="694"/>
      <c r="X343" s="694"/>
      <c r="Y343" s="694"/>
      <c r="Z343" s="694"/>
      <c r="AA343" s="694"/>
      <c r="AB343" s="694"/>
      <c r="AC343" s="694"/>
      <c r="AD343" s="691"/>
    </row>
    <row r="344" spans="18:30" x14ac:dyDescent="0.25">
      <c r="R344" s="694"/>
      <c r="S344" s="694"/>
      <c r="T344" s="694"/>
      <c r="U344" s="694"/>
      <c r="V344" s="694"/>
      <c r="W344" s="694"/>
      <c r="X344" s="694"/>
      <c r="Y344" s="694"/>
      <c r="Z344" s="694"/>
      <c r="AA344" s="694"/>
      <c r="AB344" s="694"/>
      <c r="AC344" s="694"/>
      <c r="AD344" s="691"/>
    </row>
    <row r="345" spans="18:30" x14ac:dyDescent="0.25">
      <c r="R345" s="694"/>
      <c r="S345" s="694"/>
      <c r="T345" s="694"/>
      <c r="U345" s="694"/>
      <c r="V345" s="694"/>
      <c r="W345" s="694"/>
      <c r="X345" s="694"/>
      <c r="Y345" s="694"/>
      <c r="Z345" s="694"/>
      <c r="AA345" s="694"/>
      <c r="AB345" s="694"/>
      <c r="AC345" s="694"/>
      <c r="AD345" s="691"/>
    </row>
    <row r="346" spans="18:30" x14ac:dyDescent="0.25">
      <c r="R346" s="694"/>
      <c r="S346" s="694"/>
      <c r="T346" s="694"/>
      <c r="U346" s="694"/>
      <c r="V346" s="694"/>
      <c r="W346" s="694"/>
      <c r="X346" s="694"/>
      <c r="Y346" s="694"/>
      <c r="Z346" s="694"/>
      <c r="AA346" s="694"/>
      <c r="AB346" s="694"/>
      <c r="AC346" s="694"/>
      <c r="AD346" s="691"/>
    </row>
    <row r="347" spans="18:30" x14ac:dyDescent="0.25">
      <c r="R347" s="694"/>
      <c r="S347" s="694"/>
      <c r="T347" s="694"/>
      <c r="U347" s="694"/>
      <c r="V347" s="694"/>
      <c r="W347" s="694"/>
      <c r="X347" s="694"/>
      <c r="Y347" s="694"/>
      <c r="Z347" s="694"/>
      <c r="AA347" s="694"/>
      <c r="AB347" s="694"/>
      <c r="AC347" s="694"/>
      <c r="AD347" s="691"/>
    </row>
    <row r="348" spans="18:30" x14ac:dyDescent="0.25">
      <c r="R348" s="694"/>
      <c r="S348" s="694"/>
      <c r="T348" s="694"/>
      <c r="U348" s="694"/>
      <c r="V348" s="694"/>
      <c r="W348" s="694"/>
      <c r="X348" s="694"/>
      <c r="Y348" s="694"/>
      <c r="Z348" s="694"/>
      <c r="AA348" s="694"/>
      <c r="AB348" s="694"/>
      <c r="AC348" s="694"/>
      <c r="AD348" s="691"/>
    </row>
    <row r="349" spans="18:30" x14ac:dyDescent="0.25">
      <c r="R349" s="694"/>
      <c r="S349" s="694"/>
      <c r="T349" s="694"/>
      <c r="U349" s="694"/>
      <c r="V349" s="694"/>
      <c r="W349" s="694"/>
      <c r="X349" s="694"/>
      <c r="Y349" s="694"/>
      <c r="Z349" s="694"/>
      <c r="AA349" s="694"/>
      <c r="AB349" s="694"/>
      <c r="AC349" s="694"/>
      <c r="AD349" s="691"/>
    </row>
    <row r="350" spans="18:30" x14ac:dyDescent="0.25">
      <c r="R350" s="694"/>
      <c r="S350" s="694"/>
      <c r="T350" s="694"/>
      <c r="U350" s="694"/>
      <c r="V350" s="694"/>
      <c r="W350" s="694"/>
      <c r="X350" s="694"/>
      <c r="Y350" s="694"/>
      <c r="Z350" s="694"/>
      <c r="AA350" s="694"/>
      <c r="AB350" s="694"/>
      <c r="AC350" s="694"/>
      <c r="AD350" s="691"/>
    </row>
    <row r="351" spans="18:30" x14ac:dyDescent="0.25">
      <c r="R351" s="694"/>
      <c r="S351" s="694"/>
      <c r="T351" s="694"/>
      <c r="U351" s="694"/>
      <c r="V351" s="694"/>
      <c r="W351" s="694"/>
      <c r="X351" s="694"/>
      <c r="Y351" s="694"/>
      <c r="Z351" s="694"/>
      <c r="AA351" s="694"/>
      <c r="AB351" s="694"/>
      <c r="AC351" s="694"/>
      <c r="AD351" s="691"/>
    </row>
    <row r="352" spans="18:30" x14ac:dyDescent="0.25">
      <c r="R352" s="694"/>
      <c r="S352" s="694"/>
      <c r="T352" s="694"/>
      <c r="U352" s="694"/>
      <c r="V352" s="694"/>
      <c r="W352" s="694"/>
      <c r="X352" s="694"/>
      <c r="Y352" s="694"/>
      <c r="Z352" s="694"/>
      <c r="AA352" s="694"/>
      <c r="AB352" s="694"/>
      <c r="AC352" s="694"/>
      <c r="AD352" s="691"/>
    </row>
    <row r="353" spans="18:30" x14ac:dyDescent="0.25">
      <c r="R353" s="694"/>
      <c r="S353" s="694"/>
      <c r="T353" s="694"/>
      <c r="U353" s="694"/>
      <c r="V353" s="694"/>
      <c r="W353" s="694"/>
      <c r="X353" s="694"/>
      <c r="Y353" s="694"/>
      <c r="Z353" s="694"/>
      <c r="AA353" s="694"/>
      <c r="AB353" s="694"/>
      <c r="AC353" s="694"/>
      <c r="AD353" s="691"/>
    </row>
    <row r="354" spans="18:30" x14ac:dyDescent="0.25">
      <c r="R354" s="694"/>
      <c r="S354" s="694"/>
      <c r="T354" s="694"/>
      <c r="U354" s="694"/>
      <c r="V354" s="694"/>
      <c r="W354" s="694"/>
      <c r="X354" s="694"/>
      <c r="Y354" s="694"/>
      <c r="Z354" s="694"/>
      <c r="AA354" s="694"/>
      <c r="AB354" s="694"/>
      <c r="AC354" s="694"/>
      <c r="AD354" s="691"/>
    </row>
    <row r="355" spans="18:30" x14ac:dyDescent="0.25">
      <c r="R355" s="694"/>
      <c r="S355" s="694"/>
      <c r="T355" s="694"/>
      <c r="U355" s="694"/>
      <c r="V355" s="694"/>
      <c r="W355" s="694"/>
      <c r="X355" s="694"/>
      <c r="Y355" s="694"/>
      <c r="Z355" s="694"/>
      <c r="AA355" s="694"/>
      <c r="AB355" s="694"/>
      <c r="AC355" s="694"/>
      <c r="AD355" s="691"/>
    </row>
    <row r="356" spans="18:30" x14ac:dyDescent="0.25">
      <c r="R356" s="694"/>
      <c r="S356" s="694"/>
      <c r="T356" s="694"/>
      <c r="U356" s="694"/>
      <c r="V356" s="694"/>
      <c r="W356" s="694"/>
      <c r="X356" s="694"/>
      <c r="Y356" s="694"/>
      <c r="Z356" s="694"/>
      <c r="AA356" s="694"/>
      <c r="AB356" s="694"/>
      <c r="AC356" s="694"/>
      <c r="AD356" s="691"/>
    </row>
    <row r="357" spans="18:30" x14ac:dyDescent="0.25">
      <c r="R357" s="694"/>
      <c r="S357" s="694"/>
      <c r="T357" s="694"/>
      <c r="U357" s="694"/>
      <c r="V357" s="694"/>
      <c r="W357" s="694"/>
      <c r="X357" s="694"/>
      <c r="Y357" s="694"/>
      <c r="Z357" s="694"/>
      <c r="AA357" s="694"/>
      <c r="AB357" s="694"/>
      <c r="AC357" s="694"/>
      <c r="AD357" s="691"/>
    </row>
    <row r="358" spans="18:30" x14ac:dyDescent="0.25">
      <c r="R358" s="694"/>
      <c r="S358" s="694"/>
      <c r="T358" s="694"/>
      <c r="U358" s="694"/>
      <c r="V358" s="694"/>
      <c r="W358" s="694"/>
      <c r="X358" s="694"/>
      <c r="Y358" s="694"/>
      <c r="Z358" s="694"/>
      <c r="AA358" s="694"/>
      <c r="AB358" s="694"/>
      <c r="AC358" s="694"/>
      <c r="AD358" s="691"/>
    </row>
    <row r="359" spans="18:30" x14ac:dyDescent="0.25">
      <c r="R359" s="694"/>
      <c r="S359" s="694"/>
      <c r="T359" s="694"/>
      <c r="U359" s="694"/>
      <c r="V359" s="694"/>
      <c r="W359" s="694"/>
      <c r="X359" s="694"/>
      <c r="Y359" s="694"/>
      <c r="Z359" s="694"/>
      <c r="AA359" s="694"/>
      <c r="AB359" s="694"/>
      <c r="AC359" s="694"/>
      <c r="AD359" s="691"/>
    </row>
    <row r="360" spans="18:30" x14ac:dyDescent="0.25">
      <c r="R360" s="694"/>
      <c r="S360" s="694"/>
      <c r="T360" s="694"/>
      <c r="U360" s="694"/>
      <c r="V360" s="694"/>
      <c r="W360" s="694"/>
      <c r="X360" s="694"/>
      <c r="Y360" s="694"/>
      <c r="Z360" s="694"/>
      <c r="AA360" s="694"/>
      <c r="AB360" s="694"/>
      <c r="AC360" s="694"/>
      <c r="AD360" s="691"/>
    </row>
    <row r="361" spans="18:30" x14ac:dyDescent="0.25">
      <c r="R361" s="694"/>
      <c r="S361" s="694"/>
      <c r="T361" s="694"/>
      <c r="U361" s="694"/>
      <c r="V361" s="694"/>
      <c r="W361" s="694"/>
      <c r="X361" s="694"/>
      <c r="Y361" s="694"/>
      <c r="Z361" s="694"/>
      <c r="AA361" s="694"/>
      <c r="AB361" s="694"/>
      <c r="AC361" s="694"/>
      <c r="AD361" s="691"/>
    </row>
    <row r="362" spans="18:30" x14ac:dyDescent="0.25">
      <c r="R362" s="694"/>
      <c r="S362" s="694"/>
      <c r="T362" s="694"/>
      <c r="U362" s="694"/>
      <c r="V362" s="694"/>
      <c r="W362" s="694"/>
      <c r="X362" s="694"/>
      <c r="Y362" s="694"/>
      <c r="Z362" s="694"/>
      <c r="AA362" s="694"/>
      <c r="AB362" s="694"/>
      <c r="AC362" s="694"/>
      <c r="AD362" s="691"/>
    </row>
    <row r="363" spans="18:30" x14ac:dyDescent="0.25">
      <c r="R363" s="694"/>
      <c r="S363" s="694"/>
      <c r="T363" s="694"/>
      <c r="U363" s="694"/>
      <c r="V363" s="694"/>
      <c r="W363" s="694"/>
      <c r="X363" s="694"/>
      <c r="Y363" s="694"/>
      <c r="Z363" s="694"/>
      <c r="AA363" s="694"/>
      <c r="AB363" s="694"/>
      <c r="AC363" s="694"/>
      <c r="AD363" s="691"/>
    </row>
    <row r="364" spans="18:30" x14ac:dyDescent="0.25">
      <c r="R364" s="694"/>
      <c r="S364" s="694"/>
      <c r="T364" s="694"/>
      <c r="U364" s="694"/>
      <c r="V364" s="694"/>
      <c r="W364" s="694"/>
      <c r="X364" s="694"/>
      <c r="Y364" s="694"/>
      <c r="Z364" s="694"/>
      <c r="AA364" s="694"/>
      <c r="AB364" s="694"/>
      <c r="AC364" s="694"/>
      <c r="AD364" s="691"/>
    </row>
    <row r="365" spans="18:30" x14ac:dyDescent="0.25">
      <c r="R365" s="694"/>
      <c r="S365" s="694"/>
      <c r="T365" s="694"/>
      <c r="U365" s="694"/>
      <c r="V365" s="694"/>
      <c r="W365" s="694"/>
      <c r="X365" s="694"/>
      <c r="Y365" s="694"/>
      <c r="Z365" s="694"/>
      <c r="AA365" s="694"/>
      <c r="AB365" s="694"/>
      <c r="AC365" s="694"/>
      <c r="AD365" s="691"/>
    </row>
    <row r="366" spans="18:30" x14ac:dyDescent="0.25">
      <c r="R366" s="694"/>
      <c r="S366" s="694"/>
      <c r="T366" s="694"/>
      <c r="U366" s="694"/>
      <c r="V366" s="694"/>
      <c r="W366" s="694"/>
      <c r="X366" s="694"/>
      <c r="Y366" s="694"/>
      <c r="Z366" s="694"/>
      <c r="AA366" s="694"/>
      <c r="AB366" s="694"/>
      <c r="AC366" s="694"/>
      <c r="AD366" s="691"/>
    </row>
    <row r="367" spans="18:30" x14ac:dyDescent="0.25">
      <c r="R367" s="694"/>
      <c r="S367" s="694"/>
      <c r="T367" s="694"/>
      <c r="U367" s="694"/>
      <c r="V367" s="694"/>
      <c r="W367" s="694"/>
      <c r="X367" s="694"/>
      <c r="Y367" s="694"/>
      <c r="Z367" s="694"/>
      <c r="AA367" s="694"/>
      <c r="AB367" s="694"/>
      <c r="AC367" s="694"/>
      <c r="AD367" s="691"/>
    </row>
    <row r="368" spans="18:30" x14ac:dyDescent="0.25">
      <c r="R368" s="694"/>
      <c r="S368" s="694"/>
      <c r="T368" s="694"/>
      <c r="U368" s="694"/>
      <c r="V368" s="694"/>
      <c r="W368" s="694"/>
      <c r="X368" s="694"/>
      <c r="Y368" s="694"/>
      <c r="Z368" s="694"/>
      <c r="AA368" s="694"/>
      <c r="AB368" s="694"/>
      <c r="AC368" s="694"/>
      <c r="AD368" s="691"/>
    </row>
    <row r="369" spans="18:30" x14ac:dyDescent="0.25">
      <c r="R369" s="694"/>
      <c r="S369" s="694"/>
      <c r="T369" s="694"/>
      <c r="U369" s="694"/>
      <c r="V369" s="694"/>
      <c r="W369" s="694"/>
      <c r="X369" s="694"/>
      <c r="Y369" s="694"/>
      <c r="Z369" s="694"/>
      <c r="AA369" s="694"/>
      <c r="AB369" s="694"/>
      <c r="AC369" s="694"/>
      <c r="AD369" s="691"/>
    </row>
    <row r="370" spans="18:30" x14ac:dyDescent="0.25">
      <c r="R370" s="694"/>
      <c r="S370" s="694"/>
      <c r="T370" s="694"/>
      <c r="U370" s="694"/>
      <c r="V370" s="694"/>
      <c r="W370" s="694"/>
      <c r="X370" s="694"/>
      <c r="Y370" s="694"/>
      <c r="Z370" s="694"/>
      <c r="AA370" s="694"/>
      <c r="AB370" s="694"/>
      <c r="AC370" s="694"/>
      <c r="AD370" s="691"/>
    </row>
    <row r="371" spans="18:30" x14ac:dyDescent="0.25">
      <c r="R371" s="694"/>
      <c r="S371" s="694"/>
      <c r="T371" s="694"/>
      <c r="U371" s="694"/>
      <c r="V371" s="694"/>
      <c r="W371" s="694"/>
      <c r="X371" s="694"/>
      <c r="Y371" s="694"/>
      <c r="Z371" s="694"/>
      <c r="AA371" s="694"/>
      <c r="AB371" s="694"/>
      <c r="AC371" s="694"/>
      <c r="AD371" s="691"/>
    </row>
    <row r="372" spans="18:30" x14ac:dyDescent="0.25">
      <c r="R372" s="694"/>
      <c r="S372" s="694"/>
      <c r="T372" s="694"/>
      <c r="U372" s="694"/>
      <c r="V372" s="694"/>
      <c r="W372" s="694"/>
      <c r="X372" s="694"/>
      <c r="Y372" s="694"/>
      <c r="Z372" s="694"/>
      <c r="AA372" s="694"/>
      <c r="AB372" s="694"/>
      <c r="AC372" s="694"/>
      <c r="AD372" s="691"/>
    </row>
    <row r="373" spans="18:30" x14ac:dyDescent="0.25">
      <c r="R373" s="694"/>
      <c r="S373" s="694"/>
      <c r="T373" s="694"/>
      <c r="U373" s="694"/>
      <c r="V373" s="694"/>
      <c r="W373" s="694"/>
      <c r="X373" s="694"/>
      <c r="Y373" s="694"/>
      <c r="Z373" s="694"/>
      <c r="AA373" s="694"/>
      <c r="AB373" s="694"/>
      <c r="AC373" s="694"/>
      <c r="AD373" s="691"/>
    </row>
    <row r="374" spans="18:30" x14ac:dyDescent="0.25">
      <c r="R374" s="694"/>
      <c r="S374" s="694"/>
      <c r="T374" s="694"/>
      <c r="U374" s="694"/>
      <c r="V374" s="694"/>
      <c r="W374" s="694"/>
      <c r="X374" s="694"/>
      <c r="Y374" s="694"/>
      <c r="Z374" s="694"/>
      <c r="AA374" s="694"/>
      <c r="AB374" s="694"/>
      <c r="AC374" s="694"/>
      <c r="AD374" s="691"/>
    </row>
    <row r="375" spans="18:30" x14ac:dyDescent="0.25">
      <c r="R375" s="694"/>
      <c r="S375" s="694"/>
      <c r="T375" s="694"/>
      <c r="U375" s="694"/>
      <c r="V375" s="694"/>
      <c r="W375" s="694"/>
      <c r="X375" s="694"/>
      <c r="Y375" s="694"/>
      <c r="Z375" s="694"/>
      <c r="AA375" s="694"/>
      <c r="AB375" s="694"/>
      <c r="AC375" s="694"/>
      <c r="AD375" s="691"/>
    </row>
    <row r="376" spans="18:30" x14ac:dyDescent="0.25">
      <c r="R376" s="694"/>
      <c r="S376" s="694"/>
      <c r="T376" s="694"/>
      <c r="U376" s="694"/>
      <c r="V376" s="694"/>
      <c r="W376" s="694"/>
      <c r="X376" s="694"/>
      <c r="Y376" s="694"/>
      <c r="Z376" s="694"/>
      <c r="AA376" s="694"/>
      <c r="AB376" s="694"/>
      <c r="AC376" s="694"/>
      <c r="AD376" s="691"/>
    </row>
    <row r="377" spans="18:30" x14ac:dyDescent="0.25">
      <c r="R377" s="694"/>
      <c r="S377" s="694"/>
      <c r="T377" s="694"/>
      <c r="U377" s="694"/>
      <c r="V377" s="694"/>
      <c r="W377" s="694"/>
      <c r="X377" s="694"/>
      <c r="Y377" s="694"/>
      <c r="Z377" s="694"/>
      <c r="AA377" s="694"/>
      <c r="AB377" s="694"/>
      <c r="AC377" s="694"/>
      <c r="AD377" s="691"/>
    </row>
    <row r="378" spans="18:30" x14ac:dyDescent="0.25">
      <c r="R378" s="694"/>
      <c r="S378" s="694"/>
      <c r="T378" s="694"/>
      <c r="U378" s="694"/>
      <c r="V378" s="694"/>
      <c r="W378" s="694"/>
      <c r="X378" s="694"/>
      <c r="Y378" s="694"/>
      <c r="Z378" s="694"/>
      <c r="AA378" s="694"/>
      <c r="AB378" s="694"/>
      <c r="AC378" s="694"/>
      <c r="AD378" s="691"/>
    </row>
    <row r="379" spans="18:30" x14ac:dyDescent="0.25">
      <c r="R379" s="694"/>
      <c r="S379" s="694"/>
      <c r="T379" s="694"/>
      <c r="U379" s="694"/>
      <c r="V379" s="694"/>
      <c r="W379" s="694"/>
      <c r="X379" s="694"/>
      <c r="Y379" s="694"/>
      <c r="Z379" s="694"/>
      <c r="AA379" s="694"/>
      <c r="AB379" s="694"/>
      <c r="AC379" s="694"/>
      <c r="AD379" s="691"/>
    </row>
    <row r="380" spans="18:30" x14ac:dyDescent="0.25">
      <c r="R380" s="694"/>
      <c r="S380" s="694"/>
      <c r="T380" s="694"/>
      <c r="U380" s="694"/>
      <c r="V380" s="694"/>
      <c r="W380" s="694"/>
      <c r="X380" s="694"/>
      <c r="Y380" s="694"/>
      <c r="Z380" s="694"/>
      <c r="AA380" s="694"/>
      <c r="AB380" s="694"/>
      <c r="AC380" s="694"/>
      <c r="AD380" s="691"/>
    </row>
    <row r="381" spans="18:30" x14ac:dyDescent="0.25">
      <c r="R381" s="694"/>
      <c r="S381" s="694"/>
      <c r="T381" s="694"/>
      <c r="U381" s="694"/>
      <c r="V381" s="694"/>
      <c r="W381" s="694"/>
      <c r="X381" s="694"/>
      <c r="Y381" s="694"/>
      <c r="Z381" s="694"/>
      <c r="AA381" s="694"/>
      <c r="AB381" s="694"/>
      <c r="AC381" s="694"/>
      <c r="AD381" s="691"/>
    </row>
    <row r="382" spans="18:30" x14ac:dyDescent="0.25">
      <c r="R382" s="694"/>
      <c r="S382" s="694"/>
      <c r="T382" s="694"/>
      <c r="U382" s="694"/>
      <c r="V382" s="694"/>
      <c r="W382" s="694"/>
      <c r="X382" s="694"/>
      <c r="Y382" s="694"/>
      <c r="Z382" s="694"/>
      <c r="AA382" s="694"/>
      <c r="AB382" s="694"/>
      <c r="AC382" s="694"/>
      <c r="AD382" s="691"/>
    </row>
    <row r="383" spans="18:30" x14ac:dyDescent="0.25">
      <c r="R383" s="694"/>
      <c r="S383" s="694"/>
      <c r="T383" s="694"/>
      <c r="U383" s="694"/>
      <c r="V383" s="694"/>
      <c r="W383" s="694"/>
      <c r="X383" s="694"/>
      <c r="Y383" s="694"/>
      <c r="Z383" s="694"/>
      <c r="AA383" s="694"/>
      <c r="AB383" s="694"/>
      <c r="AC383" s="694"/>
      <c r="AD383" s="691"/>
    </row>
    <row r="384" spans="18:30" x14ac:dyDescent="0.25">
      <c r="R384" s="694"/>
      <c r="S384" s="694"/>
      <c r="T384" s="694"/>
      <c r="U384" s="694"/>
      <c r="V384" s="694"/>
      <c r="W384" s="694"/>
      <c r="X384" s="694"/>
      <c r="Y384" s="694"/>
      <c r="Z384" s="694"/>
      <c r="AA384" s="694"/>
      <c r="AB384" s="694"/>
      <c r="AC384" s="694"/>
      <c r="AD384" s="691"/>
    </row>
    <row r="385" spans="18:30" x14ac:dyDescent="0.25">
      <c r="R385" s="694"/>
      <c r="S385" s="694"/>
      <c r="T385" s="694"/>
      <c r="U385" s="694"/>
      <c r="V385" s="694"/>
      <c r="W385" s="694"/>
      <c r="X385" s="694"/>
      <c r="Y385" s="694"/>
      <c r="Z385" s="694"/>
      <c r="AA385" s="694"/>
      <c r="AB385" s="694"/>
      <c r="AC385" s="694"/>
      <c r="AD385" s="691"/>
    </row>
    <row r="386" spans="18:30" x14ac:dyDescent="0.25">
      <c r="R386" s="694"/>
      <c r="S386" s="694"/>
      <c r="T386" s="694"/>
      <c r="U386" s="694"/>
      <c r="V386" s="694"/>
      <c r="W386" s="694"/>
      <c r="X386" s="694"/>
      <c r="Y386" s="694"/>
      <c r="Z386" s="694"/>
      <c r="AA386" s="694"/>
      <c r="AB386" s="694"/>
      <c r="AC386" s="694"/>
      <c r="AD386" s="691"/>
    </row>
    <row r="387" spans="18:30" x14ac:dyDescent="0.25">
      <c r="R387" s="694"/>
      <c r="S387" s="694"/>
      <c r="T387" s="694"/>
      <c r="U387" s="694"/>
      <c r="V387" s="694"/>
      <c r="W387" s="694"/>
      <c r="X387" s="694"/>
      <c r="Y387" s="694"/>
      <c r="Z387" s="694"/>
      <c r="AA387" s="694"/>
      <c r="AB387" s="694"/>
      <c r="AC387" s="694"/>
      <c r="AD387" s="691"/>
    </row>
    <row r="388" spans="18:30" x14ac:dyDescent="0.25">
      <c r="R388" s="694"/>
      <c r="S388" s="694"/>
      <c r="T388" s="694"/>
      <c r="U388" s="694"/>
      <c r="V388" s="694"/>
      <c r="W388" s="694"/>
      <c r="X388" s="694"/>
      <c r="Y388" s="694"/>
      <c r="Z388" s="694"/>
      <c r="AA388" s="694"/>
      <c r="AB388" s="694"/>
      <c r="AC388" s="694"/>
      <c r="AD388" s="691"/>
    </row>
    <row r="389" spans="18:30" x14ac:dyDescent="0.25">
      <c r="R389" s="694"/>
      <c r="S389" s="694"/>
      <c r="T389" s="694"/>
      <c r="U389" s="694"/>
      <c r="V389" s="694"/>
      <c r="W389" s="694"/>
      <c r="X389" s="694"/>
      <c r="Y389" s="694"/>
      <c r="Z389" s="694"/>
      <c r="AA389" s="694"/>
      <c r="AB389" s="694"/>
      <c r="AC389" s="694"/>
      <c r="AD389" s="691"/>
    </row>
    <row r="390" spans="18:30" x14ac:dyDescent="0.25">
      <c r="R390" s="694"/>
      <c r="S390" s="694"/>
      <c r="T390" s="694"/>
      <c r="U390" s="694"/>
      <c r="V390" s="694"/>
      <c r="W390" s="694"/>
      <c r="X390" s="694"/>
      <c r="Y390" s="694"/>
      <c r="Z390" s="694"/>
      <c r="AA390" s="694"/>
      <c r="AB390" s="694"/>
      <c r="AC390" s="694"/>
      <c r="AD390" s="691"/>
    </row>
    <row r="391" spans="18:30" x14ac:dyDescent="0.25">
      <c r="R391" s="694"/>
      <c r="S391" s="694"/>
      <c r="T391" s="694"/>
      <c r="U391" s="694"/>
      <c r="V391" s="694"/>
      <c r="W391" s="694"/>
      <c r="X391" s="694"/>
      <c r="Y391" s="694"/>
      <c r="Z391" s="694"/>
      <c r="AA391" s="694"/>
      <c r="AB391" s="694"/>
      <c r="AC391" s="694"/>
      <c r="AD391" s="691"/>
    </row>
    <row r="392" spans="18:30" x14ac:dyDescent="0.25">
      <c r="R392" s="694"/>
      <c r="S392" s="694"/>
      <c r="T392" s="694"/>
      <c r="U392" s="694"/>
      <c r="V392" s="694"/>
      <c r="W392" s="694"/>
      <c r="X392" s="694"/>
      <c r="Y392" s="694"/>
      <c r="Z392" s="694"/>
      <c r="AA392" s="694"/>
      <c r="AB392" s="694"/>
      <c r="AC392" s="694"/>
      <c r="AD392" s="691"/>
    </row>
    <row r="393" spans="18:30" x14ac:dyDescent="0.25">
      <c r="R393" s="694"/>
      <c r="S393" s="694"/>
      <c r="T393" s="694"/>
      <c r="U393" s="694"/>
      <c r="V393" s="694"/>
      <c r="W393" s="694"/>
      <c r="X393" s="694"/>
      <c r="Y393" s="694"/>
      <c r="Z393" s="694"/>
      <c r="AA393" s="694"/>
      <c r="AB393" s="694"/>
      <c r="AC393" s="694"/>
      <c r="AD393" s="691"/>
    </row>
    <row r="394" spans="18:30" x14ac:dyDescent="0.25">
      <c r="R394" s="694"/>
      <c r="S394" s="694"/>
      <c r="T394" s="694"/>
      <c r="U394" s="694"/>
      <c r="V394" s="694"/>
      <c r="W394" s="694"/>
      <c r="X394" s="694"/>
      <c r="Y394" s="694"/>
      <c r="Z394" s="694"/>
      <c r="AA394" s="694"/>
      <c r="AB394" s="694"/>
      <c r="AC394" s="694"/>
      <c r="AD394" s="691"/>
    </row>
    <row r="395" spans="18:30" x14ac:dyDescent="0.25">
      <c r="R395" s="694"/>
      <c r="S395" s="694"/>
      <c r="T395" s="694"/>
      <c r="U395" s="694"/>
      <c r="V395" s="694"/>
      <c r="W395" s="694"/>
      <c r="X395" s="694"/>
      <c r="Y395" s="694"/>
      <c r="Z395" s="694"/>
      <c r="AA395" s="694"/>
      <c r="AB395" s="694"/>
      <c r="AC395" s="694"/>
      <c r="AD395" s="691"/>
    </row>
    <row r="396" spans="18:30" x14ac:dyDescent="0.25">
      <c r="R396" s="694"/>
      <c r="S396" s="694"/>
      <c r="T396" s="694"/>
      <c r="U396" s="694"/>
      <c r="V396" s="694"/>
      <c r="W396" s="694"/>
      <c r="X396" s="694"/>
      <c r="Y396" s="694"/>
      <c r="Z396" s="694"/>
      <c r="AA396" s="694"/>
      <c r="AB396" s="694"/>
      <c r="AC396" s="694"/>
      <c r="AD396" s="691"/>
    </row>
    <row r="397" spans="18:30" x14ac:dyDescent="0.25">
      <c r="R397" s="694"/>
      <c r="S397" s="694"/>
      <c r="T397" s="694"/>
      <c r="U397" s="694"/>
      <c r="V397" s="694"/>
      <c r="W397" s="694"/>
      <c r="X397" s="694"/>
      <c r="Y397" s="694"/>
      <c r="Z397" s="694"/>
      <c r="AA397" s="694"/>
      <c r="AB397" s="694"/>
      <c r="AC397" s="694"/>
      <c r="AD397" s="691"/>
    </row>
    <row r="398" spans="18:30" x14ac:dyDescent="0.25">
      <c r="R398" s="694"/>
      <c r="S398" s="694"/>
      <c r="T398" s="694"/>
      <c r="U398" s="694"/>
      <c r="V398" s="694"/>
      <c r="W398" s="694"/>
      <c r="X398" s="694"/>
      <c r="Y398" s="694"/>
      <c r="Z398" s="694"/>
      <c r="AA398" s="694"/>
      <c r="AB398" s="694"/>
      <c r="AC398" s="694"/>
      <c r="AD398" s="691"/>
    </row>
    <row r="399" spans="18:30" x14ac:dyDescent="0.25">
      <c r="R399" s="694"/>
      <c r="S399" s="694"/>
      <c r="T399" s="694"/>
      <c r="U399" s="694"/>
      <c r="V399" s="694"/>
      <c r="W399" s="694"/>
      <c r="X399" s="694"/>
      <c r="Y399" s="694"/>
      <c r="Z399" s="694"/>
      <c r="AA399" s="694"/>
      <c r="AB399" s="694"/>
      <c r="AC399" s="694"/>
      <c r="AD399" s="691"/>
    </row>
    <row r="400" spans="18:30" x14ac:dyDescent="0.25">
      <c r="R400" s="694"/>
      <c r="S400" s="694"/>
      <c r="T400" s="694"/>
      <c r="U400" s="694"/>
      <c r="V400" s="694"/>
      <c r="W400" s="694"/>
      <c r="X400" s="694"/>
      <c r="Y400" s="694"/>
      <c r="Z400" s="694"/>
      <c r="AA400" s="694"/>
      <c r="AB400" s="694"/>
      <c r="AC400" s="694"/>
      <c r="AD400" s="691"/>
    </row>
    <row r="401" spans="18:30" x14ac:dyDescent="0.25">
      <c r="R401" s="694"/>
      <c r="S401" s="694"/>
      <c r="T401" s="694"/>
      <c r="U401" s="694"/>
      <c r="V401" s="694"/>
      <c r="W401" s="694"/>
      <c r="X401" s="694"/>
      <c r="Y401" s="694"/>
      <c r="Z401" s="694"/>
      <c r="AA401" s="694"/>
      <c r="AB401" s="694"/>
      <c r="AC401" s="694"/>
      <c r="AD401" s="691"/>
    </row>
    <row r="402" spans="18:30" x14ac:dyDescent="0.25">
      <c r="R402" s="694"/>
      <c r="S402" s="694"/>
      <c r="T402" s="694"/>
      <c r="U402" s="694"/>
      <c r="V402" s="694"/>
      <c r="W402" s="694"/>
      <c r="X402" s="694"/>
      <c r="Y402" s="694"/>
      <c r="Z402" s="694"/>
      <c r="AA402" s="694"/>
      <c r="AB402" s="694"/>
      <c r="AC402" s="694"/>
      <c r="AD402" s="691"/>
    </row>
    <row r="403" spans="18:30" x14ac:dyDescent="0.25">
      <c r="R403" s="694"/>
      <c r="S403" s="694"/>
      <c r="T403" s="694"/>
      <c r="U403" s="694"/>
      <c r="V403" s="694"/>
      <c r="W403" s="694"/>
      <c r="X403" s="694"/>
      <c r="Y403" s="694"/>
      <c r="Z403" s="694"/>
      <c r="AA403" s="694"/>
      <c r="AB403" s="694"/>
      <c r="AC403" s="694"/>
      <c r="AD403" s="691"/>
    </row>
    <row r="404" spans="18:30" x14ac:dyDescent="0.25">
      <c r="R404" s="694"/>
      <c r="S404" s="694"/>
      <c r="T404" s="694"/>
      <c r="U404" s="694"/>
      <c r="V404" s="694"/>
      <c r="W404" s="694"/>
      <c r="X404" s="694"/>
      <c r="Y404" s="694"/>
      <c r="Z404" s="694"/>
      <c r="AA404" s="694"/>
      <c r="AB404" s="694"/>
      <c r="AC404" s="694"/>
      <c r="AD404" s="691"/>
    </row>
    <row r="405" spans="18:30" x14ac:dyDescent="0.25">
      <c r="R405" s="694"/>
      <c r="S405" s="694"/>
      <c r="T405" s="694"/>
      <c r="U405" s="694"/>
      <c r="V405" s="694"/>
      <c r="W405" s="694"/>
      <c r="X405" s="694"/>
      <c r="Y405" s="694"/>
      <c r="Z405" s="694"/>
      <c r="AA405" s="694"/>
      <c r="AB405" s="694"/>
      <c r="AC405" s="694"/>
      <c r="AD405" s="691"/>
    </row>
    <row r="406" spans="18:30" x14ac:dyDescent="0.25">
      <c r="R406" s="694"/>
      <c r="S406" s="694"/>
      <c r="T406" s="694"/>
      <c r="U406" s="694"/>
      <c r="V406" s="694"/>
      <c r="W406" s="694"/>
      <c r="X406" s="694"/>
      <c r="Y406" s="694"/>
      <c r="Z406" s="694"/>
      <c r="AA406" s="694"/>
      <c r="AB406" s="694"/>
      <c r="AC406" s="694"/>
      <c r="AD406" s="691"/>
    </row>
    <row r="407" spans="18:30" x14ac:dyDescent="0.25">
      <c r="R407" s="694"/>
      <c r="S407" s="694"/>
      <c r="T407" s="694"/>
      <c r="U407" s="694"/>
      <c r="V407" s="694"/>
      <c r="W407" s="694"/>
      <c r="X407" s="694"/>
      <c r="Y407" s="694"/>
      <c r="Z407" s="694"/>
      <c r="AA407" s="694"/>
      <c r="AB407" s="694"/>
      <c r="AC407" s="694"/>
      <c r="AD407" s="691"/>
    </row>
    <row r="408" spans="18:30" x14ac:dyDescent="0.25">
      <c r="R408" s="694"/>
      <c r="S408" s="694"/>
      <c r="T408" s="694"/>
      <c r="U408" s="694"/>
      <c r="V408" s="694"/>
      <c r="W408" s="694"/>
      <c r="X408" s="694"/>
      <c r="Y408" s="694"/>
      <c r="Z408" s="694"/>
      <c r="AA408" s="694"/>
      <c r="AB408" s="694"/>
      <c r="AC408" s="694"/>
      <c r="AD408" s="691"/>
    </row>
    <row r="409" spans="18:30" x14ac:dyDescent="0.25">
      <c r="R409" s="694"/>
      <c r="S409" s="694"/>
      <c r="T409" s="694"/>
      <c r="U409" s="694"/>
      <c r="V409" s="694"/>
      <c r="W409" s="694"/>
      <c r="X409" s="694"/>
      <c r="Y409" s="694"/>
      <c r="Z409" s="694"/>
      <c r="AA409" s="694"/>
      <c r="AB409" s="694"/>
      <c r="AC409" s="694"/>
      <c r="AD409" s="691"/>
    </row>
    <row r="410" spans="18:30" x14ac:dyDescent="0.25">
      <c r="R410" s="694"/>
      <c r="S410" s="694"/>
      <c r="T410" s="694"/>
      <c r="U410" s="694"/>
      <c r="V410" s="694"/>
      <c r="W410" s="694"/>
      <c r="X410" s="694"/>
      <c r="Y410" s="694"/>
      <c r="Z410" s="694"/>
      <c r="AA410" s="694"/>
      <c r="AB410" s="694"/>
      <c r="AC410" s="694"/>
      <c r="AD410" s="691"/>
    </row>
    <row r="411" spans="18:30" x14ac:dyDescent="0.25">
      <c r="R411" s="694"/>
      <c r="S411" s="694"/>
      <c r="T411" s="694"/>
      <c r="U411" s="694"/>
      <c r="V411" s="694"/>
      <c r="W411" s="694"/>
      <c r="X411" s="694"/>
      <c r="Y411" s="694"/>
      <c r="Z411" s="694"/>
      <c r="AA411" s="694"/>
      <c r="AB411" s="694"/>
      <c r="AC411" s="694"/>
      <c r="AD411" s="691"/>
    </row>
    <row r="412" spans="18:30" x14ac:dyDescent="0.25">
      <c r="R412" s="694"/>
      <c r="S412" s="694"/>
      <c r="T412" s="694"/>
      <c r="U412" s="694"/>
      <c r="V412" s="694"/>
      <c r="W412" s="694"/>
      <c r="X412" s="694"/>
      <c r="Y412" s="694"/>
      <c r="Z412" s="694"/>
      <c r="AA412" s="694"/>
      <c r="AB412" s="694"/>
      <c r="AC412" s="694"/>
      <c r="AD412" s="691"/>
    </row>
    <row r="413" spans="18:30" x14ac:dyDescent="0.25">
      <c r="R413" s="694"/>
      <c r="S413" s="694"/>
      <c r="T413" s="694"/>
      <c r="U413" s="694"/>
      <c r="V413" s="694"/>
      <c r="W413" s="694"/>
      <c r="X413" s="694"/>
      <c r="Y413" s="694"/>
      <c r="Z413" s="694"/>
      <c r="AA413" s="694"/>
      <c r="AB413" s="694"/>
      <c r="AC413" s="694"/>
      <c r="AD413" s="691"/>
    </row>
    <row r="414" spans="18:30" x14ac:dyDescent="0.25">
      <c r="R414" s="694"/>
      <c r="S414" s="694"/>
      <c r="T414" s="694"/>
      <c r="U414" s="694"/>
      <c r="V414" s="694"/>
      <c r="W414" s="694"/>
      <c r="X414" s="694"/>
      <c r="Y414" s="694"/>
      <c r="Z414" s="694"/>
      <c r="AA414" s="694"/>
      <c r="AB414" s="694"/>
      <c r="AC414" s="694"/>
      <c r="AD414" s="691"/>
    </row>
    <row r="415" spans="18:30" x14ac:dyDescent="0.25">
      <c r="R415" s="694"/>
      <c r="S415" s="694"/>
      <c r="T415" s="694"/>
      <c r="U415" s="694"/>
      <c r="V415" s="694"/>
      <c r="W415" s="694"/>
      <c r="X415" s="694"/>
      <c r="Y415" s="694"/>
      <c r="Z415" s="694"/>
      <c r="AA415" s="694"/>
      <c r="AB415" s="694"/>
      <c r="AC415" s="694"/>
      <c r="AD415" s="691"/>
    </row>
    <row r="416" spans="18:30" x14ac:dyDescent="0.25">
      <c r="R416" s="694"/>
      <c r="S416" s="694"/>
      <c r="T416" s="694"/>
      <c r="U416" s="694"/>
      <c r="V416" s="694"/>
      <c r="W416" s="694"/>
      <c r="X416" s="694"/>
      <c r="Y416" s="694"/>
      <c r="Z416" s="694"/>
      <c r="AA416" s="694"/>
      <c r="AB416" s="694"/>
      <c r="AC416" s="694"/>
      <c r="AD416" s="691"/>
    </row>
    <row r="417" spans="18:30" x14ac:dyDescent="0.25">
      <c r="R417" s="694"/>
      <c r="S417" s="694"/>
      <c r="T417" s="694"/>
      <c r="U417" s="694"/>
      <c r="V417" s="694"/>
      <c r="W417" s="694"/>
      <c r="X417" s="694"/>
      <c r="Y417" s="694"/>
      <c r="Z417" s="694"/>
      <c r="AA417" s="694"/>
      <c r="AB417" s="694"/>
      <c r="AC417" s="694"/>
      <c r="AD417" s="691"/>
    </row>
    <row r="418" spans="18:30" x14ac:dyDescent="0.25">
      <c r="R418" s="694"/>
      <c r="S418" s="694"/>
      <c r="T418" s="694"/>
      <c r="U418" s="694"/>
      <c r="V418" s="694"/>
      <c r="W418" s="694"/>
      <c r="X418" s="694"/>
      <c r="Y418" s="694"/>
      <c r="Z418" s="694"/>
      <c r="AA418" s="694"/>
      <c r="AB418" s="694"/>
      <c r="AC418" s="694"/>
      <c r="AD418" s="691"/>
    </row>
    <row r="419" spans="18:30" x14ac:dyDescent="0.25">
      <c r="R419" s="694"/>
      <c r="S419" s="694"/>
      <c r="T419" s="694"/>
      <c r="U419" s="694"/>
      <c r="V419" s="694"/>
      <c r="W419" s="694"/>
      <c r="X419" s="694"/>
      <c r="Y419" s="694"/>
      <c r="Z419" s="694"/>
      <c r="AA419" s="694"/>
      <c r="AB419" s="694"/>
      <c r="AC419" s="694"/>
      <c r="AD419" s="691"/>
    </row>
    <row r="420" spans="18:30" x14ac:dyDescent="0.25">
      <c r="R420" s="694"/>
      <c r="S420" s="694"/>
      <c r="T420" s="694"/>
      <c r="U420" s="694"/>
      <c r="V420" s="694"/>
      <c r="W420" s="694"/>
      <c r="X420" s="694"/>
      <c r="Y420" s="694"/>
      <c r="Z420" s="694"/>
      <c r="AA420" s="694"/>
      <c r="AB420" s="694"/>
      <c r="AC420" s="694"/>
      <c r="AD420" s="691"/>
    </row>
    <row r="421" spans="18:30" x14ac:dyDescent="0.25">
      <c r="R421" s="694"/>
      <c r="S421" s="694"/>
      <c r="T421" s="694"/>
      <c r="U421" s="694"/>
      <c r="V421" s="694"/>
      <c r="W421" s="694"/>
      <c r="X421" s="694"/>
      <c r="Y421" s="694"/>
      <c r="Z421" s="694"/>
      <c r="AA421" s="694"/>
      <c r="AB421" s="694"/>
      <c r="AC421" s="694"/>
      <c r="AD421" s="691"/>
    </row>
    <row r="422" spans="18:30" x14ac:dyDescent="0.25">
      <c r="R422" s="694"/>
      <c r="S422" s="694"/>
      <c r="T422" s="694"/>
      <c r="U422" s="694"/>
      <c r="V422" s="694"/>
      <c r="W422" s="694"/>
      <c r="X422" s="694"/>
      <c r="Y422" s="694"/>
      <c r="Z422" s="694"/>
      <c r="AA422" s="694"/>
      <c r="AB422" s="694"/>
      <c r="AC422" s="694"/>
      <c r="AD422" s="691"/>
    </row>
    <row r="423" spans="18:30" x14ac:dyDescent="0.25">
      <c r="R423" s="694"/>
      <c r="S423" s="694"/>
      <c r="T423" s="694"/>
      <c r="U423" s="694"/>
      <c r="V423" s="694"/>
      <c r="W423" s="694"/>
      <c r="X423" s="694"/>
      <c r="Y423" s="694"/>
      <c r="Z423" s="694"/>
      <c r="AA423" s="694"/>
      <c r="AB423" s="694"/>
      <c r="AC423" s="694"/>
      <c r="AD423" s="691"/>
    </row>
    <row r="424" spans="18:30" x14ac:dyDescent="0.25">
      <c r="R424" s="694"/>
      <c r="S424" s="694"/>
      <c r="T424" s="694"/>
      <c r="U424" s="694"/>
      <c r="V424" s="694"/>
      <c r="W424" s="694"/>
      <c r="X424" s="694"/>
      <c r="Y424" s="694"/>
      <c r="Z424" s="694"/>
      <c r="AA424" s="694"/>
      <c r="AB424" s="694"/>
      <c r="AC424" s="694"/>
      <c r="AD424" s="691"/>
    </row>
    <row r="425" spans="18:30" x14ac:dyDescent="0.25">
      <c r="R425" s="694"/>
      <c r="S425" s="694"/>
      <c r="T425" s="694"/>
      <c r="U425" s="694"/>
      <c r="V425" s="694"/>
      <c r="W425" s="694"/>
      <c r="X425" s="694"/>
      <c r="Y425" s="694"/>
      <c r="Z425" s="694"/>
      <c r="AA425" s="694"/>
      <c r="AB425" s="694"/>
      <c r="AC425" s="694"/>
      <c r="AD425" s="691"/>
    </row>
    <row r="426" spans="18:30" x14ac:dyDescent="0.25">
      <c r="R426" s="694"/>
      <c r="S426" s="694"/>
      <c r="T426" s="694"/>
      <c r="U426" s="694"/>
      <c r="V426" s="694"/>
      <c r="W426" s="694"/>
      <c r="X426" s="694"/>
      <c r="Y426" s="694"/>
      <c r="Z426" s="694"/>
      <c r="AA426" s="694"/>
      <c r="AB426" s="694"/>
      <c r="AC426" s="694"/>
      <c r="AD426" s="691"/>
    </row>
    <row r="427" spans="18:30" x14ac:dyDescent="0.25">
      <c r="R427" s="694"/>
      <c r="S427" s="694"/>
      <c r="T427" s="694"/>
      <c r="U427" s="694"/>
      <c r="V427" s="694"/>
      <c r="W427" s="694"/>
      <c r="X427" s="694"/>
      <c r="Y427" s="694"/>
      <c r="Z427" s="694"/>
      <c r="AA427" s="694"/>
      <c r="AB427" s="694"/>
      <c r="AC427" s="694"/>
      <c r="AD427" s="691"/>
    </row>
    <row r="428" spans="18:30" x14ac:dyDescent="0.25">
      <c r="R428" s="694"/>
      <c r="S428" s="694"/>
      <c r="T428" s="694"/>
      <c r="U428" s="694"/>
      <c r="V428" s="694"/>
      <c r="W428" s="694"/>
      <c r="X428" s="694"/>
      <c r="Y428" s="694"/>
      <c r="Z428" s="694"/>
      <c r="AA428" s="694"/>
      <c r="AB428" s="694"/>
      <c r="AC428" s="694"/>
      <c r="AD428" s="691"/>
    </row>
    <row r="429" spans="18:30" x14ac:dyDescent="0.25">
      <c r="R429" s="694"/>
      <c r="S429" s="694"/>
      <c r="T429" s="694"/>
      <c r="U429" s="694"/>
      <c r="V429" s="694"/>
      <c r="W429" s="694"/>
      <c r="X429" s="694"/>
      <c r="Y429" s="694"/>
      <c r="Z429" s="694"/>
      <c r="AA429" s="694"/>
      <c r="AB429" s="694"/>
      <c r="AC429" s="694"/>
      <c r="AD429" s="691"/>
    </row>
    <row r="430" spans="18:30" x14ac:dyDescent="0.25">
      <c r="R430" s="694"/>
      <c r="S430" s="694"/>
      <c r="T430" s="694"/>
      <c r="U430" s="694"/>
      <c r="V430" s="694"/>
      <c r="W430" s="694"/>
      <c r="X430" s="694"/>
      <c r="Y430" s="694"/>
      <c r="Z430" s="694"/>
      <c r="AA430" s="694"/>
      <c r="AB430" s="694"/>
      <c r="AC430" s="694"/>
      <c r="AD430" s="691"/>
    </row>
    <row r="431" spans="18:30" x14ac:dyDescent="0.25">
      <c r="R431" s="694"/>
      <c r="S431" s="694"/>
      <c r="T431" s="694"/>
      <c r="U431" s="694"/>
      <c r="V431" s="694"/>
      <c r="W431" s="694"/>
      <c r="X431" s="694"/>
      <c r="Y431" s="694"/>
      <c r="Z431" s="694"/>
      <c r="AA431" s="694"/>
      <c r="AB431" s="694"/>
      <c r="AC431" s="694"/>
      <c r="AD431" s="691"/>
    </row>
    <row r="432" spans="18:30" x14ac:dyDescent="0.25">
      <c r="R432" s="694"/>
      <c r="S432" s="694"/>
      <c r="T432" s="694"/>
      <c r="U432" s="694"/>
      <c r="V432" s="694"/>
      <c r="W432" s="694"/>
      <c r="X432" s="694"/>
      <c r="Y432" s="694"/>
      <c r="Z432" s="694"/>
      <c r="AA432" s="694"/>
      <c r="AB432" s="694"/>
      <c r="AC432" s="694"/>
      <c r="AD432" s="691"/>
    </row>
    <row r="433" spans="18:30" x14ac:dyDescent="0.25">
      <c r="R433" s="694"/>
      <c r="S433" s="694"/>
      <c r="T433" s="694"/>
      <c r="U433" s="694"/>
      <c r="V433" s="694"/>
      <c r="W433" s="694"/>
      <c r="X433" s="694"/>
      <c r="Y433" s="694"/>
      <c r="Z433" s="694"/>
      <c r="AA433" s="694"/>
      <c r="AB433" s="694"/>
      <c r="AC433" s="694"/>
      <c r="AD433" s="691"/>
    </row>
    <row r="434" spans="18:30" x14ac:dyDescent="0.25">
      <c r="R434" s="694"/>
      <c r="S434" s="694"/>
      <c r="T434" s="694"/>
      <c r="U434" s="694"/>
      <c r="V434" s="694"/>
      <c r="W434" s="694"/>
      <c r="X434" s="694"/>
      <c r="Y434" s="694"/>
      <c r="Z434" s="694"/>
      <c r="AA434" s="694"/>
      <c r="AB434" s="694"/>
      <c r="AC434" s="694"/>
      <c r="AD434" s="691"/>
    </row>
    <row r="435" spans="18:30" x14ac:dyDescent="0.25">
      <c r="R435" s="694"/>
      <c r="S435" s="694"/>
      <c r="T435" s="694"/>
      <c r="U435" s="694"/>
      <c r="V435" s="694"/>
      <c r="W435" s="694"/>
      <c r="X435" s="694"/>
      <c r="Y435" s="694"/>
      <c r="Z435" s="694"/>
      <c r="AA435" s="694"/>
      <c r="AB435" s="694"/>
      <c r="AC435" s="694"/>
      <c r="AD435" s="691"/>
    </row>
    <row r="436" spans="18:30" x14ac:dyDescent="0.25">
      <c r="R436" s="694"/>
      <c r="S436" s="694"/>
      <c r="T436" s="694"/>
      <c r="U436" s="694"/>
      <c r="V436" s="694"/>
      <c r="W436" s="694"/>
      <c r="X436" s="694"/>
      <c r="Y436" s="694"/>
      <c r="Z436" s="694"/>
      <c r="AA436" s="694"/>
      <c r="AB436" s="694"/>
      <c r="AC436" s="694"/>
      <c r="AD436" s="691"/>
    </row>
    <row r="437" spans="18:30" x14ac:dyDescent="0.25">
      <c r="R437" s="694"/>
      <c r="S437" s="694"/>
      <c r="T437" s="694"/>
      <c r="U437" s="694"/>
      <c r="V437" s="694"/>
      <c r="W437" s="694"/>
      <c r="X437" s="694"/>
      <c r="Y437" s="694"/>
      <c r="Z437" s="694"/>
      <c r="AA437" s="694"/>
      <c r="AB437" s="694"/>
      <c r="AC437" s="694"/>
      <c r="AD437" s="691"/>
    </row>
    <row r="438" spans="18:30" x14ac:dyDescent="0.25">
      <c r="R438" s="694"/>
      <c r="S438" s="694"/>
      <c r="T438" s="694"/>
      <c r="U438" s="694"/>
      <c r="V438" s="694"/>
      <c r="W438" s="694"/>
      <c r="X438" s="694"/>
      <c r="Y438" s="694"/>
      <c r="Z438" s="694"/>
      <c r="AA438" s="694"/>
      <c r="AB438" s="694"/>
      <c r="AC438" s="694"/>
      <c r="AD438" s="691"/>
    </row>
    <row r="439" spans="18:30" x14ac:dyDescent="0.25">
      <c r="R439" s="694"/>
      <c r="S439" s="694"/>
      <c r="T439" s="694"/>
      <c r="U439" s="694"/>
      <c r="V439" s="694"/>
      <c r="W439" s="694"/>
      <c r="X439" s="694"/>
      <c r="Y439" s="694"/>
      <c r="Z439" s="694"/>
      <c r="AA439" s="694"/>
      <c r="AB439" s="694"/>
      <c r="AC439" s="694"/>
      <c r="AD439" s="691"/>
    </row>
    <row r="440" spans="18:30" x14ac:dyDescent="0.25">
      <c r="R440" s="694"/>
      <c r="S440" s="694"/>
      <c r="T440" s="694"/>
      <c r="U440" s="694"/>
      <c r="V440" s="694"/>
      <c r="W440" s="694"/>
      <c r="X440" s="694"/>
      <c r="Y440" s="694"/>
      <c r="Z440" s="694"/>
      <c r="AA440" s="694"/>
      <c r="AB440" s="694"/>
      <c r="AC440" s="694"/>
      <c r="AD440" s="691"/>
    </row>
    <row r="441" spans="18:30" x14ac:dyDescent="0.25">
      <c r="R441" s="694"/>
      <c r="S441" s="694"/>
      <c r="T441" s="694"/>
      <c r="U441" s="694"/>
      <c r="V441" s="694"/>
      <c r="W441" s="694"/>
      <c r="X441" s="694"/>
      <c r="Y441" s="694"/>
      <c r="Z441" s="694"/>
      <c r="AA441" s="694"/>
      <c r="AB441" s="694"/>
      <c r="AC441" s="694"/>
      <c r="AD441" s="691"/>
    </row>
    <row r="442" spans="18:30" x14ac:dyDescent="0.25">
      <c r="R442" s="694"/>
      <c r="S442" s="694"/>
      <c r="T442" s="694"/>
      <c r="U442" s="694"/>
      <c r="V442" s="694"/>
      <c r="W442" s="694"/>
      <c r="X442" s="694"/>
      <c r="Y442" s="694"/>
      <c r="Z442" s="694"/>
      <c r="AA442" s="694"/>
      <c r="AB442" s="694"/>
      <c r="AC442" s="694"/>
      <c r="AD442" s="691"/>
    </row>
    <row r="443" spans="18:30" x14ac:dyDescent="0.25">
      <c r="R443" s="694"/>
      <c r="S443" s="694"/>
      <c r="T443" s="694"/>
      <c r="U443" s="694"/>
      <c r="V443" s="694"/>
      <c r="W443" s="694"/>
      <c r="X443" s="694"/>
      <c r="Y443" s="694"/>
      <c r="Z443" s="694"/>
      <c r="AA443" s="694"/>
      <c r="AB443" s="694"/>
      <c r="AC443" s="694"/>
      <c r="AD443" s="691"/>
    </row>
    <row r="444" spans="18:30" x14ac:dyDescent="0.25">
      <c r="R444" s="694"/>
      <c r="S444" s="694"/>
      <c r="T444" s="694"/>
      <c r="U444" s="694"/>
      <c r="V444" s="694"/>
      <c r="W444" s="694"/>
      <c r="X444" s="694"/>
      <c r="Y444" s="694"/>
      <c r="Z444" s="694"/>
      <c r="AA444" s="694"/>
      <c r="AB444" s="694"/>
      <c r="AC444" s="694"/>
      <c r="AD444" s="691"/>
    </row>
    <row r="445" spans="18:30" x14ac:dyDescent="0.25">
      <c r="R445" s="694"/>
      <c r="S445" s="694"/>
      <c r="T445" s="694"/>
      <c r="U445" s="694"/>
      <c r="V445" s="694"/>
      <c r="W445" s="694"/>
      <c r="X445" s="694"/>
      <c r="Y445" s="694"/>
      <c r="Z445" s="694"/>
      <c r="AA445" s="694"/>
      <c r="AB445" s="694"/>
      <c r="AC445" s="694"/>
      <c r="AD445" s="691"/>
    </row>
    <row r="446" spans="18:30" x14ac:dyDescent="0.25">
      <c r="R446" s="694"/>
      <c r="S446" s="694"/>
      <c r="T446" s="694"/>
      <c r="U446" s="694"/>
      <c r="V446" s="694"/>
      <c r="W446" s="694"/>
      <c r="X446" s="694"/>
      <c r="Y446" s="694"/>
      <c r="Z446" s="694"/>
      <c r="AA446" s="694"/>
      <c r="AB446" s="694"/>
      <c r="AC446" s="694"/>
      <c r="AD446" s="691"/>
    </row>
    <row r="447" spans="18:30" x14ac:dyDescent="0.25">
      <c r="R447" s="694"/>
      <c r="S447" s="694"/>
      <c r="T447" s="694"/>
      <c r="U447" s="694"/>
      <c r="V447" s="694"/>
      <c r="W447" s="694"/>
      <c r="X447" s="694"/>
      <c r="Y447" s="694"/>
      <c r="Z447" s="694"/>
      <c r="AA447" s="694"/>
      <c r="AB447" s="694"/>
      <c r="AC447" s="694"/>
      <c r="AD447" s="691"/>
    </row>
    <row r="448" spans="18:30" x14ac:dyDescent="0.25">
      <c r="R448" s="694"/>
      <c r="S448" s="694"/>
      <c r="T448" s="694"/>
      <c r="U448" s="694"/>
      <c r="V448" s="694"/>
      <c r="W448" s="694"/>
      <c r="X448" s="694"/>
      <c r="Y448" s="694"/>
      <c r="Z448" s="694"/>
      <c r="AA448" s="694"/>
      <c r="AB448" s="694"/>
      <c r="AC448" s="694"/>
      <c r="AD448" s="691"/>
    </row>
    <row r="449" spans="18:30" x14ac:dyDescent="0.25">
      <c r="R449" s="694"/>
      <c r="S449" s="694"/>
      <c r="T449" s="694"/>
      <c r="U449" s="694"/>
      <c r="V449" s="694"/>
      <c r="W449" s="694"/>
      <c r="X449" s="694"/>
      <c r="Y449" s="694"/>
      <c r="Z449" s="694"/>
      <c r="AA449" s="694"/>
      <c r="AB449" s="694"/>
      <c r="AC449" s="694"/>
      <c r="AD449" s="691"/>
    </row>
    <row r="450" spans="18:30" x14ac:dyDescent="0.25">
      <c r="R450" s="694"/>
      <c r="S450" s="694"/>
      <c r="T450" s="694"/>
      <c r="U450" s="694"/>
      <c r="V450" s="694"/>
      <c r="W450" s="694"/>
      <c r="X450" s="694"/>
      <c r="Y450" s="694"/>
      <c r="Z450" s="694"/>
      <c r="AA450" s="694"/>
      <c r="AB450" s="694"/>
      <c r="AC450" s="694"/>
      <c r="AD450" s="691"/>
    </row>
    <row r="451" spans="18:30" x14ac:dyDescent="0.25">
      <c r="R451" s="694"/>
      <c r="S451" s="694"/>
      <c r="T451" s="694"/>
      <c r="U451" s="694"/>
      <c r="V451" s="694"/>
      <c r="W451" s="694"/>
      <c r="X451" s="694"/>
      <c r="Y451" s="694"/>
      <c r="Z451" s="694"/>
      <c r="AA451" s="694"/>
      <c r="AB451" s="694"/>
      <c r="AC451" s="694"/>
      <c r="AD451" s="691"/>
    </row>
    <row r="452" spans="18:30" x14ac:dyDescent="0.25">
      <c r="R452" s="694"/>
      <c r="S452" s="694"/>
      <c r="T452" s="694"/>
      <c r="U452" s="694"/>
      <c r="V452" s="694"/>
      <c r="W452" s="694"/>
      <c r="X452" s="694"/>
      <c r="Y452" s="694"/>
      <c r="Z452" s="694"/>
      <c r="AA452" s="694"/>
      <c r="AB452" s="694"/>
      <c r="AC452" s="694"/>
      <c r="AD452" s="691"/>
    </row>
    <row r="453" spans="18:30" x14ac:dyDescent="0.25">
      <c r="R453" s="694"/>
      <c r="S453" s="694"/>
      <c r="T453" s="694"/>
      <c r="U453" s="694"/>
      <c r="V453" s="694"/>
      <c r="W453" s="694"/>
      <c r="X453" s="694"/>
      <c r="Y453" s="694"/>
      <c r="Z453" s="694"/>
      <c r="AA453" s="694"/>
      <c r="AB453" s="694"/>
      <c r="AC453" s="694"/>
      <c r="AD453" s="691"/>
    </row>
    <row r="454" spans="18:30" x14ac:dyDescent="0.25">
      <c r="R454" s="694"/>
      <c r="S454" s="694"/>
      <c r="T454" s="694"/>
      <c r="U454" s="694"/>
      <c r="V454" s="694"/>
      <c r="W454" s="694"/>
      <c r="X454" s="694"/>
      <c r="Y454" s="694"/>
      <c r="Z454" s="694"/>
      <c r="AA454" s="694"/>
      <c r="AB454" s="694"/>
      <c r="AC454" s="694"/>
      <c r="AD454" s="691"/>
    </row>
    <row r="455" spans="18:30" x14ac:dyDescent="0.25">
      <c r="R455" s="694"/>
      <c r="S455" s="694"/>
      <c r="T455" s="694"/>
      <c r="U455" s="694"/>
      <c r="V455" s="694"/>
      <c r="W455" s="694"/>
      <c r="X455" s="694"/>
      <c r="Y455" s="694"/>
      <c r="Z455" s="694"/>
      <c r="AA455" s="694"/>
      <c r="AB455" s="694"/>
      <c r="AC455" s="694"/>
      <c r="AD455" s="691"/>
    </row>
    <row r="456" spans="18:30" x14ac:dyDescent="0.25">
      <c r="R456" s="694"/>
      <c r="S456" s="694"/>
      <c r="T456" s="694"/>
      <c r="U456" s="694"/>
      <c r="V456" s="694"/>
      <c r="W456" s="694"/>
      <c r="X456" s="694"/>
      <c r="Y456" s="694"/>
      <c r="Z456" s="694"/>
      <c r="AA456" s="694"/>
      <c r="AB456" s="694"/>
      <c r="AC456" s="694"/>
      <c r="AD456" s="691"/>
    </row>
    <row r="457" spans="18:30" x14ac:dyDescent="0.25">
      <c r="R457" s="694"/>
      <c r="S457" s="694"/>
      <c r="T457" s="694"/>
      <c r="U457" s="694"/>
      <c r="V457" s="694"/>
      <c r="W457" s="694"/>
      <c r="X457" s="694"/>
      <c r="Y457" s="694"/>
      <c r="Z457" s="694"/>
      <c r="AA457" s="694"/>
      <c r="AB457" s="694"/>
      <c r="AC457" s="694"/>
      <c r="AD457" s="691"/>
    </row>
    <row r="458" spans="18:30" x14ac:dyDescent="0.25">
      <c r="R458" s="694"/>
      <c r="S458" s="694"/>
      <c r="T458" s="694"/>
      <c r="U458" s="694"/>
      <c r="V458" s="694"/>
      <c r="W458" s="694"/>
      <c r="X458" s="694"/>
      <c r="Y458" s="694"/>
      <c r="Z458" s="694"/>
      <c r="AA458" s="694"/>
      <c r="AB458" s="694"/>
      <c r="AC458" s="694"/>
      <c r="AD458" s="691"/>
    </row>
    <row r="459" spans="18:30" x14ac:dyDescent="0.25">
      <c r="R459" s="694"/>
      <c r="S459" s="694"/>
      <c r="T459" s="694"/>
      <c r="U459" s="694"/>
      <c r="V459" s="694"/>
      <c r="W459" s="694"/>
      <c r="X459" s="694"/>
      <c r="Y459" s="694"/>
      <c r="Z459" s="694"/>
      <c r="AA459" s="694"/>
      <c r="AB459" s="694"/>
      <c r="AC459" s="694"/>
      <c r="AD459" s="691"/>
    </row>
    <row r="460" spans="18:30" x14ac:dyDescent="0.25">
      <c r="R460" s="694"/>
      <c r="S460" s="694"/>
      <c r="T460" s="694"/>
      <c r="U460" s="694"/>
      <c r="V460" s="694"/>
      <c r="W460" s="694"/>
      <c r="X460" s="694"/>
      <c r="Y460" s="694"/>
      <c r="Z460" s="694"/>
      <c r="AA460" s="694"/>
      <c r="AB460" s="694"/>
      <c r="AC460" s="694"/>
      <c r="AD460" s="691"/>
    </row>
    <row r="461" spans="18:30" x14ac:dyDescent="0.25">
      <c r="R461" s="694"/>
      <c r="S461" s="694"/>
      <c r="T461" s="694"/>
      <c r="U461" s="694"/>
      <c r="V461" s="694"/>
      <c r="W461" s="694"/>
      <c r="X461" s="694"/>
      <c r="Y461" s="694"/>
      <c r="Z461" s="694"/>
      <c r="AA461" s="694"/>
      <c r="AB461" s="694"/>
      <c r="AC461" s="694"/>
      <c r="AD461" s="691"/>
    </row>
    <row r="462" spans="18:30" x14ac:dyDescent="0.25">
      <c r="R462" s="694"/>
      <c r="S462" s="694"/>
      <c r="T462" s="694"/>
      <c r="U462" s="694"/>
      <c r="V462" s="694"/>
      <c r="W462" s="694"/>
      <c r="X462" s="694"/>
      <c r="Y462" s="694"/>
      <c r="Z462" s="694"/>
      <c r="AA462" s="694"/>
      <c r="AB462" s="694"/>
      <c r="AC462" s="694"/>
      <c r="AD462" s="691"/>
    </row>
    <row r="463" spans="18:30" x14ac:dyDescent="0.25">
      <c r="R463" s="694"/>
      <c r="S463" s="694"/>
      <c r="T463" s="694"/>
      <c r="U463" s="694"/>
      <c r="V463" s="694"/>
      <c r="W463" s="694"/>
      <c r="X463" s="694"/>
      <c r="Y463" s="694"/>
      <c r="Z463" s="694"/>
      <c r="AA463" s="694"/>
      <c r="AB463" s="694"/>
      <c r="AC463" s="694"/>
      <c r="AD463" s="691"/>
    </row>
    <row r="464" spans="18:30" x14ac:dyDescent="0.25">
      <c r="R464" s="694"/>
      <c r="S464" s="694"/>
      <c r="T464" s="694"/>
      <c r="U464" s="694"/>
      <c r="V464" s="694"/>
      <c r="W464" s="694"/>
      <c r="X464" s="694"/>
      <c r="Y464" s="694"/>
      <c r="Z464" s="694"/>
      <c r="AA464" s="694"/>
      <c r="AB464" s="694"/>
      <c r="AC464" s="694"/>
      <c r="AD464" s="691"/>
    </row>
    <row r="465" spans="18:30" x14ac:dyDescent="0.25">
      <c r="R465" s="694"/>
      <c r="S465" s="694"/>
      <c r="T465" s="694"/>
      <c r="U465" s="694"/>
      <c r="V465" s="694"/>
      <c r="W465" s="694"/>
      <c r="X465" s="694"/>
      <c r="Y465" s="694"/>
      <c r="Z465" s="694"/>
      <c r="AA465" s="694"/>
      <c r="AB465" s="694"/>
      <c r="AC465" s="694"/>
      <c r="AD465" s="691"/>
    </row>
    <row r="466" spans="18:30" x14ac:dyDescent="0.25">
      <c r="R466" s="694"/>
      <c r="S466" s="694"/>
      <c r="T466" s="694"/>
      <c r="U466" s="694"/>
      <c r="V466" s="694"/>
      <c r="W466" s="694"/>
      <c r="X466" s="694"/>
      <c r="Y466" s="694"/>
      <c r="Z466" s="694"/>
      <c r="AA466" s="694"/>
      <c r="AB466" s="694"/>
      <c r="AC466" s="694"/>
      <c r="AD466" s="691"/>
    </row>
    <row r="467" spans="18:30" x14ac:dyDescent="0.25">
      <c r="R467" s="694"/>
      <c r="S467" s="694"/>
      <c r="T467" s="694"/>
      <c r="U467" s="694"/>
      <c r="V467" s="694"/>
      <c r="W467" s="694"/>
      <c r="X467" s="694"/>
      <c r="Y467" s="694"/>
      <c r="Z467" s="694"/>
      <c r="AA467" s="694"/>
      <c r="AB467" s="694"/>
      <c r="AC467" s="694"/>
      <c r="AD467" s="691"/>
    </row>
    <row r="468" spans="18:30" x14ac:dyDescent="0.25">
      <c r="R468" s="694"/>
      <c r="S468" s="694"/>
      <c r="T468" s="694"/>
      <c r="U468" s="694"/>
      <c r="V468" s="694"/>
      <c r="W468" s="694"/>
      <c r="X468" s="694"/>
      <c r="Y468" s="694"/>
      <c r="Z468" s="694"/>
      <c r="AA468" s="694"/>
      <c r="AB468" s="694"/>
      <c r="AC468" s="694"/>
      <c r="AD468" s="691"/>
    </row>
    <row r="469" spans="18:30" x14ac:dyDescent="0.25">
      <c r="R469" s="694"/>
      <c r="S469" s="694"/>
      <c r="T469" s="694"/>
      <c r="U469" s="694"/>
      <c r="V469" s="694"/>
      <c r="W469" s="694"/>
      <c r="X469" s="694"/>
      <c r="Y469" s="694"/>
      <c r="Z469" s="694"/>
      <c r="AA469" s="694"/>
      <c r="AB469" s="694"/>
      <c r="AC469" s="694"/>
      <c r="AD469" s="691"/>
    </row>
    <row r="470" spans="18:30" x14ac:dyDescent="0.25">
      <c r="R470" s="694"/>
      <c r="S470" s="694"/>
      <c r="T470" s="694"/>
      <c r="U470" s="694"/>
      <c r="V470" s="694"/>
      <c r="W470" s="694"/>
      <c r="X470" s="694"/>
      <c r="Y470" s="694"/>
      <c r="Z470" s="694"/>
      <c r="AA470" s="694"/>
      <c r="AB470" s="694"/>
      <c r="AC470" s="694"/>
      <c r="AD470" s="691"/>
    </row>
    <row r="471" spans="18:30" x14ac:dyDescent="0.25">
      <c r="R471" s="694"/>
      <c r="S471" s="694"/>
      <c r="T471" s="694"/>
      <c r="U471" s="694"/>
      <c r="V471" s="694"/>
      <c r="W471" s="694"/>
      <c r="X471" s="694"/>
      <c r="Y471" s="694"/>
      <c r="Z471" s="694"/>
      <c r="AA471" s="694"/>
      <c r="AB471" s="694"/>
      <c r="AC471" s="694"/>
      <c r="AD471" s="691"/>
    </row>
    <row r="472" spans="18:30" x14ac:dyDescent="0.25">
      <c r="R472" s="694"/>
      <c r="S472" s="694"/>
      <c r="T472" s="694"/>
      <c r="U472" s="694"/>
      <c r="V472" s="694"/>
      <c r="W472" s="694"/>
      <c r="X472" s="694"/>
      <c r="Y472" s="694"/>
      <c r="Z472" s="694"/>
      <c r="AA472" s="694"/>
      <c r="AB472" s="694"/>
      <c r="AC472" s="694"/>
      <c r="AD472" s="691"/>
    </row>
    <row r="473" spans="18:30" x14ac:dyDescent="0.25">
      <c r="R473" s="694"/>
      <c r="S473" s="694"/>
      <c r="T473" s="694"/>
      <c r="U473" s="694"/>
      <c r="V473" s="694"/>
      <c r="W473" s="694"/>
      <c r="X473" s="694"/>
      <c r="Y473" s="694"/>
      <c r="Z473" s="694"/>
      <c r="AA473" s="694"/>
      <c r="AB473" s="694"/>
      <c r="AC473" s="694"/>
      <c r="AD473" s="691"/>
    </row>
    <row r="474" spans="18:30" x14ac:dyDescent="0.25">
      <c r="R474" s="694"/>
      <c r="S474" s="694"/>
      <c r="T474" s="694"/>
      <c r="U474" s="694"/>
      <c r="V474" s="694"/>
      <c r="W474" s="694"/>
      <c r="X474" s="694"/>
      <c r="Y474" s="694"/>
      <c r="Z474" s="694"/>
      <c r="AA474" s="694"/>
      <c r="AB474" s="694"/>
      <c r="AC474" s="694"/>
      <c r="AD474" s="691"/>
    </row>
    <row r="475" spans="18:30" x14ac:dyDescent="0.25">
      <c r="R475" s="694"/>
      <c r="S475" s="694"/>
      <c r="T475" s="694"/>
      <c r="U475" s="694"/>
      <c r="V475" s="694"/>
      <c r="W475" s="694"/>
      <c r="X475" s="694"/>
      <c r="Y475" s="694"/>
      <c r="Z475" s="694"/>
      <c r="AA475" s="694"/>
      <c r="AB475" s="694"/>
      <c r="AC475" s="694"/>
      <c r="AD475" s="691"/>
    </row>
    <row r="476" spans="18:30" x14ac:dyDescent="0.25">
      <c r="R476" s="694"/>
      <c r="S476" s="694"/>
      <c r="T476" s="694"/>
      <c r="U476" s="694"/>
      <c r="V476" s="694"/>
      <c r="W476" s="694"/>
      <c r="X476" s="694"/>
      <c r="Y476" s="694"/>
      <c r="Z476" s="694"/>
      <c r="AA476" s="694"/>
      <c r="AB476" s="694"/>
      <c r="AC476" s="694"/>
      <c r="AD476" s="691"/>
    </row>
    <row r="477" spans="18:30" x14ac:dyDescent="0.25">
      <c r="R477" s="694"/>
      <c r="S477" s="694"/>
      <c r="T477" s="694"/>
      <c r="U477" s="694"/>
      <c r="V477" s="694"/>
      <c r="W477" s="694"/>
      <c r="X477" s="694"/>
      <c r="Y477" s="694"/>
      <c r="Z477" s="694"/>
      <c r="AA477" s="694"/>
      <c r="AB477" s="694"/>
      <c r="AC477" s="694"/>
      <c r="AD477" s="691"/>
    </row>
    <row r="478" spans="18:30" x14ac:dyDescent="0.25">
      <c r="R478" s="694"/>
      <c r="S478" s="694"/>
      <c r="T478" s="694"/>
      <c r="U478" s="694"/>
      <c r="V478" s="694"/>
      <c r="W478" s="694"/>
      <c r="X478" s="694"/>
      <c r="Y478" s="694"/>
      <c r="Z478" s="694"/>
      <c r="AA478" s="694"/>
      <c r="AB478" s="694"/>
      <c r="AC478" s="694"/>
      <c r="AD478" s="691"/>
    </row>
    <row r="479" spans="18:30" x14ac:dyDescent="0.25">
      <c r="R479" s="694"/>
      <c r="S479" s="694"/>
      <c r="T479" s="694"/>
      <c r="U479" s="694"/>
      <c r="V479" s="694"/>
      <c r="W479" s="694"/>
      <c r="X479" s="694"/>
      <c r="Y479" s="694"/>
      <c r="Z479" s="694"/>
      <c r="AA479" s="694"/>
      <c r="AB479" s="694"/>
      <c r="AC479" s="694"/>
      <c r="AD479" s="691"/>
    </row>
    <row r="480" spans="18:30" x14ac:dyDescent="0.25">
      <c r="R480" s="694"/>
      <c r="S480" s="694"/>
      <c r="T480" s="694"/>
      <c r="U480" s="694"/>
      <c r="V480" s="694"/>
      <c r="W480" s="694"/>
      <c r="X480" s="694"/>
      <c r="Y480" s="694"/>
      <c r="Z480" s="694"/>
      <c r="AA480" s="694"/>
      <c r="AB480" s="694"/>
      <c r="AC480" s="694"/>
      <c r="AD480" s="691"/>
    </row>
    <row r="481" spans="18:30" x14ac:dyDescent="0.25">
      <c r="R481" s="694"/>
      <c r="S481" s="694"/>
      <c r="T481" s="694"/>
      <c r="U481" s="694"/>
      <c r="V481" s="694"/>
      <c r="W481" s="694"/>
      <c r="X481" s="694"/>
      <c r="Y481" s="694"/>
      <c r="Z481" s="694"/>
      <c r="AA481" s="694"/>
      <c r="AB481" s="694"/>
      <c r="AC481" s="694"/>
      <c r="AD481" s="691"/>
    </row>
    <row r="482" spans="18:30" x14ac:dyDescent="0.25">
      <c r="R482" s="694"/>
      <c r="S482" s="694"/>
      <c r="T482" s="694"/>
      <c r="U482" s="694"/>
      <c r="V482" s="694"/>
      <c r="W482" s="694"/>
      <c r="X482" s="694"/>
      <c r="Y482" s="694"/>
      <c r="Z482" s="694"/>
      <c r="AA482" s="694"/>
      <c r="AB482" s="694"/>
      <c r="AC482" s="694"/>
      <c r="AD482" s="691"/>
    </row>
    <row r="483" spans="18:30" x14ac:dyDescent="0.25">
      <c r="R483" s="694"/>
      <c r="S483" s="694"/>
      <c r="T483" s="694"/>
      <c r="U483" s="694"/>
      <c r="V483" s="694"/>
      <c r="W483" s="694"/>
      <c r="X483" s="694"/>
      <c r="Y483" s="694"/>
      <c r="Z483" s="694"/>
      <c r="AA483" s="694"/>
      <c r="AB483" s="694"/>
      <c r="AC483" s="694"/>
      <c r="AD483" s="691"/>
    </row>
    <row r="484" spans="18:30" x14ac:dyDescent="0.25">
      <c r="R484" s="694"/>
      <c r="S484" s="694"/>
      <c r="T484" s="694"/>
      <c r="U484" s="694"/>
      <c r="V484" s="694"/>
      <c r="W484" s="694"/>
      <c r="X484" s="694"/>
      <c r="Y484" s="694"/>
      <c r="Z484" s="694"/>
      <c r="AA484" s="694"/>
      <c r="AB484" s="694"/>
      <c r="AC484" s="694"/>
      <c r="AD484" s="691"/>
    </row>
    <row r="485" spans="18:30" x14ac:dyDescent="0.25">
      <c r="R485" s="694"/>
      <c r="S485" s="694"/>
      <c r="T485" s="694"/>
      <c r="U485" s="694"/>
      <c r="V485" s="694"/>
      <c r="W485" s="694"/>
      <c r="X485" s="694"/>
      <c r="Y485" s="694"/>
      <c r="Z485" s="694"/>
      <c r="AA485" s="694"/>
      <c r="AB485" s="694"/>
      <c r="AC485" s="694"/>
      <c r="AD485" s="691"/>
    </row>
    <row r="486" spans="18:30" x14ac:dyDescent="0.25">
      <c r="R486" s="694"/>
      <c r="S486" s="694"/>
      <c r="T486" s="694"/>
      <c r="U486" s="694"/>
      <c r="V486" s="694"/>
      <c r="W486" s="694"/>
      <c r="X486" s="694"/>
      <c r="Y486" s="694"/>
      <c r="Z486" s="694"/>
      <c r="AA486" s="694"/>
      <c r="AB486" s="694"/>
      <c r="AC486" s="694"/>
      <c r="AD486" s="691"/>
    </row>
    <row r="487" spans="18:30" x14ac:dyDescent="0.25">
      <c r="R487" s="694"/>
      <c r="S487" s="694"/>
      <c r="T487" s="694"/>
      <c r="U487" s="694"/>
      <c r="V487" s="694"/>
      <c r="W487" s="694"/>
      <c r="X487" s="694"/>
      <c r="Y487" s="694"/>
      <c r="Z487" s="694"/>
      <c r="AA487" s="694"/>
      <c r="AB487" s="694"/>
      <c r="AC487" s="694"/>
      <c r="AD487" s="691"/>
    </row>
    <row r="488" spans="18:30" x14ac:dyDescent="0.25">
      <c r="R488" s="694"/>
      <c r="S488" s="694"/>
      <c r="T488" s="694"/>
      <c r="U488" s="694"/>
      <c r="V488" s="694"/>
      <c r="W488" s="694"/>
      <c r="X488" s="694"/>
      <c r="Y488" s="694"/>
      <c r="Z488" s="694"/>
      <c r="AA488" s="694"/>
      <c r="AB488" s="694"/>
      <c r="AC488" s="694"/>
      <c r="AD488" s="691"/>
    </row>
    <row r="489" spans="18:30" x14ac:dyDescent="0.25">
      <c r="R489" s="694"/>
      <c r="S489" s="694"/>
      <c r="T489" s="694"/>
      <c r="U489" s="694"/>
      <c r="V489" s="694"/>
      <c r="W489" s="694"/>
      <c r="X489" s="694"/>
      <c r="Y489" s="694"/>
      <c r="Z489" s="694"/>
      <c r="AA489" s="694"/>
      <c r="AB489" s="694"/>
      <c r="AC489" s="694"/>
      <c r="AD489" s="691"/>
    </row>
    <row r="490" spans="18:30" x14ac:dyDescent="0.25">
      <c r="R490" s="694"/>
      <c r="S490" s="694"/>
      <c r="T490" s="694"/>
      <c r="U490" s="694"/>
      <c r="V490" s="694"/>
      <c r="W490" s="694"/>
      <c r="X490" s="694"/>
      <c r="Y490" s="694"/>
      <c r="Z490" s="694"/>
      <c r="AA490" s="694"/>
      <c r="AB490" s="694"/>
      <c r="AC490" s="694"/>
      <c r="AD490" s="691"/>
    </row>
    <row r="491" spans="18:30" x14ac:dyDescent="0.25">
      <c r="R491" s="694"/>
      <c r="S491" s="694"/>
      <c r="T491" s="694"/>
      <c r="U491" s="694"/>
      <c r="V491" s="694"/>
      <c r="W491" s="694"/>
      <c r="X491" s="694"/>
      <c r="Y491" s="694"/>
      <c r="Z491" s="694"/>
      <c r="AA491" s="694"/>
      <c r="AB491" s="694"/>
      <c r="AC491" s="694"/>
      <c r="AD491" s="691"/>
    </row>
    <row r="492" spans="18:30" x14ac:dyDescent="0.25">
      <c r="R492" s="694"/>
      <c r="S492" s="694"/>
      <c r="T492" s="694"/>
      <c r="U492" s="694"/>
      <c r="V492" s="694"/>
      <c r="W492" s="694"/>
      <c r="X492" s="694"/>
      <c r="Y492" s="694"/>
      <c r="Z492" s="694"/>
      <c r="AA492" s="694"/>
      <c r="AB492" s="694"/>
      <c r="AC492" s="694"/>
      <c r="AD492" s="691"/>
    </row>
    <row r="493" spans="18:30" x14ac:dyDescent="0.25">
      <c r="R493" s="694"/>
      <c r="S493" s="694"/>
      <c r="T493" s="694"/>
      <c r="U493" s="694"/>
      <c r="V493" s="694"/>
      <c r="W493" s="694"/>
      <c r="X493" s="694"/>
      <c r="Y493" s="694"/>
      <c r="Z493" s="694"/>
      <c r="AA493" s="694"/>
      <c r="AB493" s="694"/>
      <c r="AC493" s="694"/>
      <c r="AD493" s="691"/>
    </row>
    <row r="494" spans="18:30" x14ac:dyDescent="0.25">
      <c r="R494" s="694"/>
      <c r="S494" s="694"/>
      <c r="T494" s="694"/>
      <c r="U494" s="694"/>
      <c r="V494" s="694"/>
      <c r="W494" s="694"/>
      <c r="X494" s="694"/>
      <c r="Y494" s="694"/>
      <c r="Z494" s="694"/>
      <c r="AA494" s="694"/>
      <c r="AB494" s="694"/>
      <c r="AC494" s="694"/>
      <c r="AD494" s="691"/>
    </row>
    <row r="495" spans="18:30" x14ac:dyDescent="0.25">
      <c r="R495" s="694"/>
      <c r="S495" s="694"/>
      <c r="T495" s="694"/>
      <c r="U495" s="694"/>
      <c r="V495" s="694"/>
      <c r="W495" s="694"/>
      <c r="X495" s="694"/>
      <c r="Y495" s="694"/>
      <c r="Z495" s="694"/>
      <c r="AA495" s="694"/>
      <c r="AB495" s="694"/>
      <c r="AC495" s="694"/>
      <c r="AD495" s="691"/>
    </row>
    <row r="496" spans="18:30" x14ac:dyDescent="0.25">
      <c r="R496" s="694"/>
      <c r="S496" s="694"/>
      <c r="T496" s="694"/>
      <c r="U496" s="694"/>
      <c r="V496" s="694"/>
      <c r="W496" s="694"/>
      <c r="X496" s="694"/>
      <c r="Y496" s="694"/>
      <c r="Z496" s="694"/>
      <c r="AA496" s="694"/>
      <c r="AB496" s="694"/>
      <c r="AC496" s="694"/>
      <c r="AD496" s="691"/>
    </row>
    <row r="497" spans="18:30" x14ac:dyDescent="0.25">
      <c r="R497" s="694"/>
      <c r="S497" s="694"/>
      <c r="T497" s="694"/>
      <c r="U497" s="694"/>
      <c r="V497" s="694"/>
      <c r="W497" s="694"/>
      <c r="X497" s="694"/>
      <c r="Y497" s="694"/>
      <c r="Z497" s="694"/>
      <c r="AA497" s="694"/>
      <c r="AB497" s="694"/>
      <c r="AC497" s="694"/>
      <c r="AD497" s="691"/>
    </row>
    <row r="498" spans="18:30" x14ac:dyDescent="0.25">
      <c r="R498" s="694"/>
      <c r="S498" s="694"/>
      <c r="T498" s="694"/>
      <c r="U498" s="694"/>
      <c r="V498" s="694"/>
      <c r="W498" s="694"/>
      <c r="X498" s="694"/>
      <c r="Y498" s="694"/>
      <c r="Z498" s="694"/>
      <c r="AA498" s="694"/>
      <c r="AB498" s="694"/>
      <c r="AC498" s="694"/>
      <c r="AD498" s="691"/>
    </row>
    <row r="499" spans="18:30" x14ac:dyDescent="0.25">
      <c r="R499" s="694"/>
      <c r="S499" s="694"/>
      <c r="T499" s="694"/>
      <c r="U499" s="694"/>
      <c r="V499" s="694"/>
      <c r="W499" s="694"/>
      <c r="X499" s="694"/>
      <c r="Y499" s="694"/>
      <c r="Z499" s="694"/>
      <c r="AA499" s="694"/>
      <c r="AB499" s="694"/>
      <c r="AC499" s="694"/>
      <c r="AD499" s="691"/>
    </row>
    <row r="500" spans="18:30" x14ac:dyDescent="0.25">
      <c r="R500" s="694"/>
      <c r="S500" s="694"/>
      <c r="T500" s="694"/>
      <c r="U500" s="694"/>
      <c r="V500" s="694"/>
      <c r="W500" s="694"/>
      <c r="X500" s="694"/>
      <c r="Y500" s="694"/>
      <c r="Z500" s="694"/>
      <c r="AA500" s="694"/>
      <c r="AB500" s="694"/>
      <c r="AC500" s="694"/>
      <c r="AD500" s="691"/>
    </row>
    <row r="501" spans="18:30" x14ac:dyDescent="0.25">
      <c r="R501" s="694"/>
      <c r="S501" s="694"/>
      <c r="T501" s="694"/>
      <c r="U501" s="694"/>
      <c r="V501" s="694"/>
      <c r="W501" s="694"/>
      <c r="X501" s="694"/>
      <c r="Y501" s="694"/>
      <c r="Z501" s="694"/>
      <c r="AA501" s="694"/>
      <c r="AB501" s="694"/>
      <c r="AC501" s="694"/>
      <c r="AD501" s="691"/>
    </row>
    <row r="502" spans="18:30" x14ac:dyDescent="0.25">
      <c r="R502" s="694"/>
      <c r="S502" s="694"/>
      <c r="T502" s="694"/>
      <c r="U502" s="694"/>
      <c r="V502" s="694"/>
      <c r="W502" s="694"/>
      <c r="X502" s="694"/>
      <c r="Y502" s="694"/>
      <c r="Z502" s="694"/>
      <c r="AA502" s="694"/>
      <c r="AB502" s="694"/>
      <c r="AC502" s="694"/>
      <c r="AD502" s="691"/>
    </row>
    <row r="503" spans="18:30" x14ac:dyDescent="0.25">
      <c r="R503" s="694"/>
      <c r="S503" s="694"/>
      <c r="T503" s="694"/>
      <c r="U503" s="694"/>
      <c r="V503" s="694"/>
      <c r="W503" s="694"/>
      <c r="X503" s="694"/>
      <c r="Y503" s="694"/>
      <c r="Z503" s="694"/>
      <c r="AA503" s="694"/>
      <c r="AB503" s="694"/>
      <c r="AC503" s="694"/>
      <c r="AD503" s="691"/>
    </row>
    <row r="504" spans="18:30" x14ac:dyDescent="0.25">
      <c r="R504" s="694"/>
      <c r="S504" s="694"/>
      <c r="T504" s="694"/>
      <c r="U504" s="694"/>
      <c r="V504" s="694"/>
      <c r="W504" s="694"/>
      <c r="X504" s="694"/>
      <c r="Y504" s="694"/>
      <c r="Z504" s="694"/>
      <c r="AA504" s="694"/>
      <c r="AB504" s="694"/>
      <c r="AC504" s="694"/>
      <c r="AD504" s="691"/>
    </row>
    <row r="505" spans="18:30" x14ac:dyDescent="0.25">
      <c r="R505" s="694"/>
      <c r="S505" s="694"/>
      <c r="T505" s="694"/>
      <c r="U505" s="694"/>
      <c r="V505" s="694"/>
      <c r="W505" s="694"/>
      <c r="X505" s="694"/>
      <c r="Y505" s="694"/>
      <c r="Z505" s="694"/>
      <c r="AA505" s="694"/>
      <c r="AB505" s="694"/>
      <c r="AC505" s="694"/>
      <c r="AD505" s="691"/>
    </row>
    <row r="506" spans="18:30" x14ac:dyDescent="0.25">
      <c r="R506" s="694"/>
      <c r="S506" s="694"/>
      <c r="T506" s="694"/>
      <c r="U506" s="694"/>
      <c r="V506" s="694"/>
      <c r="W506" s="694"/>
      <c r="X506" s="694"/>
      <c r="Y506" s="694"/>
      <c r="Z506" s="694"/>
      <c r="AA506" s="694"/>
      <c r="AB506" s="694"/>
      <c r="AC506" s="694"/>
      <c r="AD506" s="691"/>
    </row>
    <row r="507" spans="18:30" x14ac:dyDescent="0.25">
      <c r="R507" s="694"/>
      <c r="S507" s="694"/>
      <c r="T507" s="694"/>
      <c r="U507" s="694"/>
      <c r="V507" s="694"/>
      <c r="W507" s="694"/>
      <c r="X507" s="694"/>
      <c r="Y507" s="694"/>
      <c r="Z507" s="694"/>
      <c r="AA507" s="694"/>
      <c r="AB507" s="694"/>
      <c r="AC507" s="694"/>
      <c r="AD507" s="691"/>
    </row>
    <row r="508" spans="18:30" x14ac:dyDescent="0.25">
      <c r="R508" s="694"/>
      <c r="S508" s="694"/>
      <c r="T508" s="694"/>
      <c r="U508" s="694"/>
      <c r="V508" s="694"/>
      <c r="W508" s="694"/>
      <c r="X508" s="694"/>
      <c r="Y508" s="694"/>
      <c r="Z508" s="694"/>
      <c r="AA508" s="694"/>
      <c r="AB508" s="694"/>
      <c r="AC508" s="694"/>
      <c r="AD508" s="691"/>
    </row>
    <row r="509" spans="18:30" x14ac:dyDescent="0.25">
      <c r="R509" s="694"/>
      <c r="S509" s="694"/>
      <c r="T509" s="694"/>
      <c r="U509" s="694"/>
      <c r="V509" s="694"/>
      <c r="W509" s="694"/>
      <c r="X509" s="694"/>
      <c r="Y509" s="694"/>
      <c r="Z509" s="694"/>
      <c r="AA509" s="694"/>
      <c r="AB509" s="694"/>
      <c r="AC509" s="694"/>
      <c r="AD509" s="691"/>
    </row>
    <row r="510" spans="18:30" x14ac:dyDescent="0.25">
      <c r="R510" s="694"/>
      <c r="S510" s="694"/>
      <c r="T510" s="694"/>
      <c r="U510" s="694"/>
      <c r="V510" s="694"/>
      <c r="W510" s="694"/>
      <c r="X510" s="694"/>
      <c r="Y510" s="694"/>
      <c r="Z510" s="694"/>
      <c r="AA510" s="694"/>
      <c r="AB510" s="694"/>
      <c r="AC510" s="694"/>
      <c r="AD510" s="691"/>
    </row>
    <row r="511" spans="18:30" x14ac:dyDescent="0.25">
      <c r="R511" s="694"/>
      <c r="S511" s="694"/>
      <c r="T511" s="694"/>
      <c r="U511" s="694"/>
      <c r="V511" s="694"/>
      <c r="W511" s="694"/>
      <c r="X511" s="694"/>
      <c r="Y511" s="694"/>
      <c r="Z511" s="694"/>
      <c r="AA511" s="694"/>
      <c r="AB511" s="694"/>
      <c r="AC511" s="694"/>
      <c r="AD511" s="691"/>
    </row>
    <row r="512" spans="18:30" x14ac:dyDescent="0.25">
      <c r="R512" s="694"/>
      <c r="S512" s="694"/>
      <c r="T512" s="694"/>
      <c r="U512" s="694"/>
      <c r="V512" s="694"/>
      <c r="W512" s="694"/>
      <c r="X512" s="694"/>
      <c r="Y512" s="694"/>
      <c r="Z512" s="694"/>
      <c r="AA512" s="694"/>
      <c r="AB512" s="694"/>
      <c r="AC512" s="694"/>
      <c r="AD512" s="691"/>
    </row>
    <row r="513" spans="18:30" x14ac:dyDescent="0.25">
      <c r="R513" s="694"/>
      <c r="S513" s="694"/>
      <c r="T513" s="694"/>
      <c r="U513" s="694"/>
      <c r="V513" s="694"/>
      <c r="W513" s="694"/>
      <c r="X513" s="694"/>
      <c r="Y513" s="694"/>
      <c r="Z513" s="694"/>
      <c r="AA513" s="694"/>
      <c r="AB513" s="694"/>
      <c r="AC513" s="694"/>
      <c r="AD513" s="691"/>
    </row>
    <row r="514" spans="18:30" x14ac:dyDescent="0.25">
      <c r="R514" s="694"/>
      <c r="S514" s="694"/>
      <c r="T514" s="694"/>
      <c r="U514" s="694"/>
      <c r="V514" s="694"/>
      <c r="W514" s="694"/>
      <c r="X514" s="694"/>
      <c r="Y514" s="694"/>
      <c r="Z514" s="694"/>
      <c r="AA514" s="694"/>
      <c r="AB514" s="694"/>
      <c r="AC514" s="694"/>
      <c r="AD514" s="691"/>
    </row>
    <row r="515" spans="18:30" x14ac:dyDescent="0.25">
      <c r="R515" s="694"/>
      <c r="S515" s="694"/>
      <c r="T515" s="694"/>
      <c r="U515" s="694"/>
      <c r="V515" s="694"/>
      <c r="W515" s="694"/>
      <c r="X515" s="694"/>
      <c r="Y515" s="694"/>
      <c r="Z515" s="694"/>
      <c r="AA515" s="694"/>
      <c r="AB515" s="694"/>
      <c r="AC515" s="694"/>
      <c r="AD515" s="691"/>
    </row>
    <row r="516" spans="18:30" x14ac:dyDescent="0.25">
      <c r="R516" s="694"/>
      <c r="S516" s="694"/>
      <c r="T516" s="694"/>
      <c r="U516" s="694"/>
      <c r="V516" s="694"/>
      <c r="W516" s="694"/>
      <c r="X516" s="694"/>
      <c r="Y516" s="694"/>
      <c r="Z516" s="694"/>
      <c r="AA516" s="694"/>
      <c r="AB516" s="694"/>
      <c r="AC516" s="694"/>
      <c r="AD516" s="691"/>
    </row>
    <row r="517" spans="18:30" x14ac:dyDescent="0.25">
      <c r="R517" s="694"/>
      <c r="S517" s="694"/>
      <c r="T517" s="694"/>
      <c r="U517" s="694"/>
      <c r="V517" s="694"/>
      <c r="W517" s="694"/>
      <c r="X517" s="694"/>
      <c r="Y517" s="694"/>
      <c r="Z517" s="694"/>
      <c r="AA517" s="694"/>
      <c r="AB517" s="694"/>
      <c r="AC517" s="694"/>
      <c r="AD517" s="691"/>
    </row>
    <row r="518" spans="18:30" x14ac:dyDescent="0.25">
      <c r="R518" s="694"/>
      <c r="S518" s="694"/>
      <c r="T518" s="694"/>
      <c r="U518" s="694"/>
      <c r="V518" s="694"/>
      <c r="W518" s="694"/>
      <c r="X518" s="694"/>
      <c r="Y518" s="694"/>
      <c r="Z518" s="694"/>
      <c r="AA518" s="694"/>
      <c r="AB518" s="694"/>
      <c r="AC518" s="694"/>
      <c r="AD518" s="691"/>
    </row>
    <row r="519" spans="18:30" x14ac:dyDescent="0.25">
      <c r="R519" s="694"/>
      <c r="S519" s="694"/>
      <c r="T519" s="694"/>
      <c r="U519" s="694"/>
      <c r="V519" s="694"/>
      <c r="W519" s="694"/>
      <c r="X519" s="694"/>
      <c r="Y519" s="694"/>
      <c r="Z519" s="694"/>
      <c r="AA519" s="694"/>
      <c r="AB519" s="694"/>
      <c r="AC519" s="694"/>
      <c r="AD519" s="691"/>
    </row>
    <row r="520" spans="18:30" x14ac:dyDescent="0.25">
      <c r="R520" s="694"/>
      <c r="S520" s="694"/>
      <c r="T520" s="694"/>
      <c r="U520" s="694"/>
      <c r="V520" s="694"/>
      <c r="W520" s="694"/>
      <c r="X520" s="694"/>
      <c r="Y520" s="694"/>
      <c r="Z520" s="694"/>
      <c r="AA520" s="694"/>
      <c r="AB520" s="694"/>
      <c r="AC520" s="694"/>
      <c r="AD520" s="691"/>
    </row>
    <row r="521" spans="18:30" x14ac:dyDescent="0.25">
      <c r="R521" s="694"/>
      <c r="S521" s="694"/>
      <c r="T521" s="694"/>
      <c r="U521" s="694"/>
      <c r="V521" s="694"/>
      <c r="W521" s="694"/>
      <c r="X521" s="694"/>
      <c r="Y521" s="694"/>
      <c r="Z521" s="694"/>
      <c r="AA521" s="694"/>
      <c r="AB521" s="694"/>
      <c r="AC521" s="694"/>
      <c r="AD521" s="691"/>
    </row>
    <row r="522" spans="18:30" x14ac:dyDescent="0.25">
      <c r="R522" s="694"/>
      <c r="S522" s="694"/>
      <c r="T522" s="694"/>
      <c r="U522" s="694"/>
      <c r="V522" s="694"/>
      <c r="W522" s="694"/>
      <c r="X522" s="694"/>
      <c r="Y522" s="694"/>
      <c r="Z522" s="694"/>
      <c r="AA522" s="694"/>
      <c r="AB522" s="694"/>
      <c r="AC522" s="694"/>
      <c r="AD522" s="691"/>
    </row>
    <row r="523" spans="18:30" x14ac:dyDescent="0.25">
      <c r="R523" s="694"/>
      <c r="S523" s="694"/>
      <c r="T523" s="694"/>
      <c r="U523" s="694"/>
      <c r="V523" s="694"/>
      <c r="W523" s="694"/>
      <c r="X523" s="694"/>
      <c r="Y523" s="694"/>
      <c r="Z523" s="694"/>
      <c r="AA523" s="694"/>
      <c r="AB523" s="694"/>
      <c r="AC523" s="694"/>
      <c r="AD523" s="691"/>
    </row>
    <row r="524" spans="18:30" x14ac:dyDescent="0.25">
      <c r="R524" s="694"/>
      <c r="S524" s="694"/>
      <c r="T524" s="694"/>
      <c r="U524" s="694"/>
      <c r="V524" s="694"/>
      <c r="W524" s="694"/>
      <c r="X524" s="694"/>
      <c r="Y524" s="694"/>
      <c r="Z524" s="694"/>
      <c r="AA524" s="694"/>
      <c r="AB524" s="694"/>
      <c r="AC524" s="694"/>
      <c r="AD524" s="691"/>
    </row>
    <row r="525" spans="18:30" x14ac:dyDescent="0.25">
      <c r="R525" s="694"/>
      <c r="S525" s="694"/>
      <c r="T525" s="694"/>
      <c r="U525" s="694"/>
      <c r="V525" s="694"/>
      <c r="W525" s="694"/>
      <c r="X525" s="694"/>
      <c r="Y525" s="694"/>
      <c r="Z525" s="694"/>
      <c r="AA525" s="694"/>
      <c r="AB525" s="694"/>
      <c r="AC525" s="694"/>
      <c r="AD525" s="691"/>
    </row>
    <row r="526" spans="18:30" x14ac:dyDescent="0.25">
      <c r="R526" s="694"/>
      <c r="S526" s="694"/>
      <c r="T526" s="694"/>
      <c r="U526" s="694"/>
      <c r="V526" s="694"/>
      <c r="W526" s="694"/>
      <c r="X526" s="694"/>
      <c r="Y526" s="694"/>
      <c r="Z526" s="694"/>
      <c r="AA526" s="694"/>
      <c r="AB526" s="694"/>
      <c r="AC526" s="694"/>
      <c r="AD526" s="691"/>
    </row>
    <row r="527" spans="18:30" x14ac:dyDescent="0.25">
      <c r="R527" s="694"/>
      <c r="S527" s="694"/>
      <c r="T527" s="694"/>
      <c r="U527" s="694"/>
      <c r="V527" s="694"/>
      <c r="W527" s="694"/>
      <c r="X527" s="694"/>
      <c r="Y527" s="694"/>
      <c r="Z527" s="694"/>
      <c r="AA527" s="694"/>
      <c r="AB527" s="694"/>
      <c r="AC527" s="694"/>
      <c r="AD527" s="691"/>
    </row>
    <row r="528" spans="18:30" x14ac:dyDescent="0.25">
      <c r="R528" s="694"/>
      <c r="S528" s="694"/>
      <c r="T528" s="694"/>
      <c r="U528" s="694"/>
      <c r="V528" s="694"/>
      <c r="W528" s="694"/>
      <c r="X528" s="694"/>
      <c r="Y528" s="694"/>
      <c r="Z528" s="694"/>
      <c r="AA528" s="694"/>
      <c r="AB528" s="694"/>
      <c r="AC528" s="694"/>
      <c r="AD528" s="691"/>
    </row>
    <row r="529" spans="18:30" x14ac:dyDescent="0.25">
      <c r="R529" s="694"/>
      <c r="S529" s="694"/>
      <c r="T529" s="694"/>
      <c r="U529" s="694"/>
      <c r="V529" s="694"/>
      <c r="W529" s="694"/>
      <c r="X529" s="694"/>
      <c r="Y529" s="694"/>
      <c r="Z529" s="694"/>
      <c r="AA529" s="694"/>
      <c r="AB529" s="694"/>
      <c r="AC529" s="694"/>
      <c r="AD529" s="691"/>
    </row>
    <row r="530" spans="18:30" x14ac:dyDescent="0.25">
      <c r="R530" s="694"/>
      <c r="S530" s="694"/>
      <c r="T530" s="694"/>
      <c r="U530" s="694"/>
      <c r="V530" s="694"/>
      <c r="W530" s="694"/>
      <c r="X530" s="694"/>
      <c r="Y530" s="694"/>
      <c r="Z530" s="694"/>
      <c r="AA530" s="694"/>
      <c r="AB530" s="694"/>
      <c r="AC530" s="694"/>
      <c r="AD530" s="691"/>
    </row>
    <row r="531" spans="18:30" x14ac:dyDescent="0.25">
      <c r="R531" s="694"/>
      <c r="S531" s="694"/>
      <c r="T531" s="694"/>
      <c r="U531" s="694"/>
      <c r="V531" s="694"/>
      <c r="W531" s="694"/>
      <c r="X531" s="694"/>
      <c r="Y531" s="694"/>
      <c r="Z531" s="694"/>
      <c r="AA531" s="694"/>
      <c r="AB531" s="694"/>
      <c r="AC531" s="694"/>
      <c r="AD531" s="691"/>
    </row>
    <row r="532" spans="18:30" x14ac:dyDescent="0.25">
      <c r="R532" s="694"/>
      <c r="S532" s="694"/>
      <c r="T532" s="694"/>
      <c r="U532" s="694"/>
      <c r="V532" s="694"/>
      <c r="W532" s="694"/>
      <c r="X532" s="694"/>
      <c r="Y532" s="694"/>
      <c r="Z532" s="694"/>
      <c r="AA532" s="694"/>
      <c r="AB532" s="694"/>
      <c r="AC532" s="694"/>
      <c r="AD532" s="691"/>
    </row>
    <row r="533" spans="18:30" x14ac:dyDescent="0.25">
      <c r="R533" s="694"/>
      <c r="S533" s="694"/>
      <c r="T533" s="694"/>
      <c r="U533" s="694"/>
      <c r="V533" s="694"/>
      <c r="W533" s="694"/>
      <c r="X533" s="694"/>
      <c r="Y533" s="694"/>
      <c r="Z533" s="694"/>
      <c r="AA533" s="694"/>
      <c r="AB533" s="694"/>
      <c r="AC533" s="694"/>
      <c r="AD533" s="691"/>
    </row>
    <row r="534" spans="18:30" x14ac:dyDescent="0.25">
      <c r="R534" s="694"/>
      <c r="S534" s="694"/>
      <c r="T534" s="694"/>
      <c r="U534" s="694"/>
      <c r="V534" s="694"/>
      <c r="W534" s="694"/>
      <c r="X534" s="694"/>
      <c r="Y534" s="694"/>
      <c r="Z534" s="694"/>
      <c r="AA534" s="694"/>
      <c r="AB534" s="694"/>
      <c r="AC534" s="694"/>
      <c r="AD534" s="691"/>
    </row>
    <row r="535" spans="18:30" x14ac:dyDescent="0.25">
      <c r="R535" s="694"/>
      <c r="S535" s="694"/>
      <c r="T535" s="694"/>
      <c r="U535" s="694"/>
      <c r="V535" s="694"/>
      <c r="W535" s="694"/>
      <c r="X535" s="694"/>
      <c r="Y535" s="694"/>
      <c r="Z535" s="694"/>
      <c r="AA535" s="694"/>
      <c r="AB535" s="694"/>
      <c r="AC535" s="694"/>
      <c r="AD535" s="691"/>
    </row>
    <row r="536" spans="18:30" x14ac:dyDescent="0.25">
      <c r="R536" s="694"/>
      <c r="S536" s="694"/>
      <c r="T536" s="694"/>
      <c r="U536" s="694"/>
      <c r="V536" s="694"/>
      <c r="W536" s="694"/>
      <c r="X536" s="694"/>
      <c r="Y536" s="694"/>
      <c r="Z536" s="694"/>
      <c r="AA536" s="694"/>
      <c r="AB536" s="694"/>
      <c r="AC536" s="694"/>
      <c r="AD536" s="691"/>
    </row>
    <row r="537" spans="18:30" x14ac:dyDescent="0.25">
      <c r="R537" s="694"/>
      <c r="S537" s="694"/>
      <c r="T537" s="694"/>
      <c r="U537" s="694"/>
      <c r="V537" s="694"/>
      <c r="W537" s="694"/>
      <c r="X537" s="694"/>
      <c r="Y537" s="694"/>
      <c r="Z537" s="694"/>
      <c r="AA537" s="694"/>
      <c r="AB537" s="694"/>
      <c r="AC537" s="694"/>
      <c r="AD537" s="691"/>
    </row>
    <row r="538" spans="18:30" x14ac:dyDescent="0.25">
      <c r="R538" s="694"/>
      <c r="S538" s="694"/>
      <c r="T538" s="694"/>
      <c r="U538" s="694"/>
      <c r="V538" s="694"/>
      <c r="W538" s="694"/>
      <c r="X538" s="694"/>
      <c r="Y538" s="694"/>
      <c r="Z538" s="694"/>
      <c r="AA538" s="694"/>
      <c r="AB538" s="694"/>
      <c r="AC538" s="694"/>
      <c r="AD538" s="691"/>
    </row>
    <row r="539" spans="18:30" x14ac:dyDescent="0.25">
      <c r="R539" s="694"/>
      <c r="S539" s="694"/>
      <c r="T539" s="694"/>
      <c r="U539" s="694"/>
      <c r="V539" s="694"/>
      <c r="W539" s="694"/>
      <c r="X539" s="694"/>
      <c r="Y539" s="694"/>
      <c r="Z539" s="694"/>
      <c r="AA539" s="694"/>
      <c r="AB539" s="694"/>
      <c r="AC539" s="694"/>
      <c r="AD539" s="691"/>
    </row>
    <row r="540" spans="18:30" x14ac:dyDescent="0.25">
      <c r="R540" s="694"/>
      <c r="S540" s="694"/>
      <c r="T540" s="694"/>
      <c r="U540" s="694"/>
      <c r="V540" s="694"/>
      <c r="W540" s="694"/>
      <c r="X540" s="694"/>
      <c r="Y540" s="694"/>
      <c r="Z540" s="694"/>
      <c r="AA540" s="694"/>
      <c r="AB540" s="694"/>
      <c r="AC540" s="694"/>
      <c r="AD540" s="691"/>
    </row>
    <row r="541" spans="18:30" x14ac:dyDescent="0.25">
      <c r="R541" s="694"/>
      <c r="S541" s="694"/>
      <c r="T541" s="694"/>
      <c r="U541" s="694"/>
      <c r="V541" s="694"/>
      <c r="W541" s="694"/>
      <c r="X541" s="694"/>
      <c r="Y541" s="694"/>
      <c r="Z541" s="694"/>
      <c r="AA541" s="694"/>
      <c r="AB541" s="694"/>
      <c r="AC541" s="694"/>
      <c r="AD541" s="691"/>
    </row>
    <row r="542" spans="18:30" x14ac:dyDescent="0.25">
      <c r="R542" s="694"/>
      <c r="S542" s="694"/>
      <c r="T542" s="694"/>
      <c r="U542" s="694"/>
      <c r="V542" s="694"/>
      <c r="W542" s="694"/>
      <c r="X542" s="694"/>
      <c r="Y542" s="694"/>
      <c r="Z542" s="694"/>
      <c r="AA542" s="694"/>
      <c r="AB542" s="694"/>
      <c r="AC542" s="694"/>
      <c r="AD542" s="691"/>
    </row>
    <row r="543" spans="18:30" x14ac:dyDescent="0.25">
      <c r="R543" s="694"/>
      <c r="S543" s="694"/>
      <c r="T543" s="694"/>
      <c r="U543" s="694"/>
      <c r="V543" s="694"/>
      <c r="W543" s="694"/>
      <c r="X543" s="694"/>
      <c r="Y543" s="694"/>
      <c r="Z543" s="694"/>
      <c r="AA543" s="694"/>
      <c r="AB543" s="694"/>
      <c r="AC543" s="694"/>
      <c r="AD543" s="691"/>
    </row>
    <row r="544" spans="18:30" x14ac:dyDescent="0.25">
      <c r="R544" s="694"/>
      <c r="S544" s="694"/>
      <c r="T544" s="694"/>
      <c r="U544" s="694"/>
      <c r="V544" s="694"/>
      <c r="W544" s="694"/>
      <c r="X544" s="694"/>
      <c r="Y544" s="694"/>
      <c r="Z544" s="694"/>
      <c r="AA544" s="694"/>
      <c r="AB544" s="694"/>
      <c r="AC544" s="694"/>
      <c r="AD544" s="691"/>
    </row>
    <row r="545" spans="18:30" x14ac:dyDescent="0.25">
      <c r="R545" s="694"/>
      <c r="S545" s="694"/>
      <c r="T545" s="694"/>
      <c r="U545" s="694"/>
      <c r="V545" s="694"/>
      <c r="W545" s="694"/>
      <c r="X545" s="694"/>
      <c r="Y545" s="694"/>
      <c r="Z545" s="694"/>
      <c r="AA545" s="694"/>
      <c r="AB545" s="694"/>
      <c r="AC545" s="694"/>
      <c r="AD545" s="691"/>
    </row>
    <row r="546" spans="18:30" x14ac:dyDescent="0.25">
      <c r="R546" s="694"/>
      <c r="S546" s="694"/>
      <c r="T546" s="694"/>
      <c r="U546" s="694"/>
      <c r="V546" s="694"/>
      <c r="W546" s="694"/>
      <c r="X546" s="694"/>
      <c r="Y546" s="694"/>
      <c r="Z546" s="694"/>
      <c r="AA546" s="694"/>
      <c r="AB546" s="694"/>
      <c r="AC546" s="694"/>
      <c r="AD546" s="691"/>
    </row>
    <row r="547" spans="18:30" x14ac:dyDescent="0.25">
      <c r="R547" s="694"/>
      <c r="S547" s="694"/>
      <c r="T547" s="694"/>
      <c r="U547" s="694"/>
      <c r="V547" s="694"/>
      <c r="W547" s="694"/>
      <c r="X547" s="694"/>
      <c r="Y547" s="694"/>
      <c r="Z547" s="694"/>
      <c r="AA547" s="694"/>
      <c r="AB547" s="694"/>
      <c r="AC547" s="694"/>
      <c r="AD547" s="691"/>
    </row>
    <row r="548" spans="18:30" x14ac:dyDescent="0.25">
      <c r="R548" s="694"/>
      <c r="S548" s="694"/>
      <c r="T548" s="694"/>
      <c r="U548" s="694"/>
      <c r="V548" s="694"/>
      <c r="W548" s="694"/>
      <c r="X548" s="694"/>
      <c r="Y548" s="694"/>
      <c r="Z548" s="694"/>
      <c r="AA548" s="694"/>
      <c r="AB548" s="694"/>
      <c r="AC548" s="694"/>
      <c r="AD548" s="691"/>
    </row>
    <row r="549" spans="18:30" x14ac:dyDescent="0.25">
      <c r="R549" s="694"/>
      <c r="S549" s="694"/>
      <c r="T549" s="694"/>
      <c r="U549" s="694"/>
      <c r="V549" s="694"/>
      <c r="W549" s="694"/>
      <c r="X549" s="694"/>
      <c r="Y549" s="694"/>
      <c r="Z549" s="694"/>
      <c r="AA549" s="694"/>
      <c r="AB549" s="694"/>
      <c r="AC549" s="694"/>
      <c r="AD549" s="691"/>
    </row>
    <row r="550" spans="18:30" x14ac:dyDescent="0.25">
      <c r="R550" s="694"/>
      <c r="S550" s="694"/>
      <c r="T550" s="694"/>
      <c r="U550" s="694"/>
      <c r="V550" s="694"/>
      <c r="W550" s="694"/>
      <c r="X550" s="694"/>
      <c r="Y550" s="694"/>
      <c r="Z550" s="694"/>
      <c r="AA550" s="694"/>
      <c r="AB550" s="694"/>
      <c r="AC550" s="694"/>
      <c r="AD550" s="691"/>
    </row>
    <row r="551" spans="18:30" x14ac:dyDescent="0.25">
      <c r="R551" s="694"/>
      <c r="S551" s="694"/>
      <c r="T551" s="694"/>
      <c r="U551" s="694"/>
      <c r="V551" s="694"/>
      <c r="W551" s="694"/>
      <c r="X551" s="694"/>
      <c r="Y551" s="694"/>
      <c r="Z551" s="694"/>
      <c r="AA551" s="694"/>
      <c r="AB551" s="694"/>
      <c r="AC551" s="694"/>
      <c r="AD551" s="691"/>
    </row>
    <row r="552" spans="18:30" x14ac:dyDescent="0.25">
      <c r="R552" s="694"/>
      <c r="S552" s="694"/>
      <c r="T552" s="694"/>
      <c r="U552" s="694"/>
      <c r="V552" s="694"/>
      <c r="W552" s="694"/>
      <c r="X552" s="694"/>
      <c r="Y552" s="694"/>
      <c r="Z552" s="694"/>
      <c r="AA552" s="694"/>
      <c r="AB552" s="694"/>
      <c r="AC552" s="694"/>
      <c r="AD552" s="691"/>
    </row>
    <row r="553" spans="18:30" x14ac:dyDescent="0.25">
      <c r="R553" s="694"/>
      <c r="S553" s="694"/>
      <c r="T553" s="694"/>
      <c r="U553" s="694"/>
      <c r="V553" s="694"/>
      <c r="W553" s="694"/>
      <c r="X553" s="694"/>
      <c r="Y553" s="694"/>
      <c r="Z553" s="694"/>
      <c r="AA553" s="694"/>
      <c r="AB553" s="694"/>
      <c r="AC553" s="694"/>
      <c r="AD553" s="691"/>
    </row>
    <row r="554" spans="18:30" x14ac:dyDescent="0.25">
      <c r="R554" s="694"/>
      <c r="S554" s="694"/>
      <c r="T554" s="694"/>
      <c r="U554" s="694"/>
      <c r="V554" s="694"/>
      <c r="W554" s="694"/>
      <c r="X554" s="694"/>
      <c r="Y554" s="694"/>
      <c r="Z554" s="694"/>
      <c r="AA554" s="694"/>
      <c r="AB554" s="694"/>
      <c r="AC554" s="694"/>
      <c r="AD554" s="691"/>
    </row>
    <row r="555" spans="18:30" x14ac:dyDescent="0.25">
      <c r="R555" s="694"/>
      <c r="S555" s="694"/>
      <c r="T555" s="694"/>
      <c r="U555" s="694"/>
      <c r="V555" s="694"/>
      <c r="W555" s="694"/>
      <c r="X555" s="694"/>
      <c r="Y555" s="694"/>
      <c r="Z555" s="694"/>
      <c r="AA555" s="694"/>
      <c r="AB555" s="694"/>
      <c r="AC555" s="694"/>
      <c r="AD555" s="691"/>
    </row>
    <row r="556" spans="18:30" x14ac:dyDescent="0.25">
      <c r="R556" s="694"/>
      <c r="S556" s="694"/>
      <c r="T556" s="694"/>
      <c r="U556" s="694"/>
      <c r="V556" s="694"/>
      <c r="W556" s="694"/>
      <c r="X556" s="694"/>
      <c r="Y556" s="694"/>
      <c r="Z556" s="694"/>
      <c r="AA556" s="694"/>
      <c r="AB556" s="694"/>
      <c r="AC556" s="694"/>
      <c r="AD556" s="691"/>
    </row>
    <row r="557" spans="18:30" x14ac:dyDescent="0.25">
      <c r="R557" s="694"/>
      <c r="S557" s="694"/>
      <c r="T557" s="694"/>
      <c r="U557" s="694"/>
      <c r="V557" s="694"/>
      <c r="W557" s="694"/>
      <c r="X557" s="694"/>
      <c r="Y557" s="694"/>
      <c r="Z557" s="694"/>
      <c r="AA557" s="694"/>
      <c r="AB557" s="694"/>
      <c r="AC557" s="694"/>
      <c r="AD557" s="691"/>
    </row>
    <row r="558" spans="18:30" x14ac:dyDescent="0.25">
      <c r="R558" s="694"/>
      <c r="S558" s="694"/>
      <c r="T558" s="694"/>
      <c r="U558" s="694"/>
      <c r="V558" s="694"/>
      <c r="W558" s="694"/>
      <c r="X558" s="694"/>
      <c r="Y558" s="694"/>
      <c r="Z558" s="694"/>
      <c r="AA558" s="694"/>
      <c r="AB558" s="694"/>
      <c r="AC558" s="694"/>
      <c r="AD558" s="691"/>
    </row>
    <row r="559" spans="18:30" x14ac:dyDescent="0.25">
      <c r="R559" s="694"/>
      <c r="S559" s="694"/>
      <c r="T559" s="694"/>
      <c r="U559" s="694"/>
      <c r="V559" s="694"/>
      <c r="W559" s="694"/>
      <c r="X559" s="694"/>
      <c r="Y559" s="694"/>
      <c r="Z559" s="694"/>
      <c r="AA559" s="694"/>
      <c r="AB559" s="694"/>
      <c r="AC559" s="694"/>
      <c r="AD559" s="691"/>
    </row>
    <row r="560" spans="18:30" x14ac:dyDescent="0.25">
      <c r="R560" s="694"/>
      <c r="S560" s="694"/>
      <c r="T560" s="694"/>
      <c r="U560" s="694"/>
      <c r="V560" s="694"/>
      <c r="W560" s="694"/>
      <c r="X560" s="694"/>
      <c r="Y560" s="694"/>
      <c r="Z560" s="694"/>
      <c r="AA560" s="694"/>
      <c r="AB560" s="694"/>
      <c r="AC560" s="694"/>
      <c r="AD560" s="691"/>
    </row>
    <row r="561" spans="18:30" x14ac:dyDescent="0.25">
      <c r="R561" s="694"/>
      <c r="S561" s="694"/>
      <c r="T561" s="694"/>
      <c r="U561" s="694"/>
      <c r="V561" s="694"/>
      <c r="W561" s="694"/>
      <c r="X561" s="694"/>
      <c r="Y561" s="694"/>
      <c r="Z561" s="694"/>
      <c r="AA561" s="694"/>
      <c r="AB561" s="694"/>
      <c r="AC561" s="694"/>
      <c r="AD561" s="691"/>
    </row>
    <row r="562" spans="18:30" x14ac:dyDescent="0.25">
      <c r="R562" s="694"/>
      <c r="S562" s="694"/>
      <c r="T562" s="694"/>
      <c r="U562" s="694"/>
      <c r="V562" s="694"/>
      <c r="W562" s="694"/>
      <c r="X562" s="694"/>
      <c r="Y562" s="694"/>
      <c r="Z562" s="694"/>
      <c r="AA562" s="694"/>
      <c r="AB562" s="694"/>
      <c r="AC562" s="694"/>
      <c r="AD562" s="691"/>
    </row>
    <row r="563" spans="18:30" x14ac:dyDescent="0.25">
      <c r="R563" s="694"/>
      <c r="S563" s="694"/>
      <c r="T563" s="694"/>
      <c r="U563" s="694"/>
      <c r="V563" s="694"/>
      <c r="W563" s="694"/>
      <c r="X563" s="694"/>
      <c r="Y563" s="694"/>
      <c r="Z563" s="694"/>
      <c r="AA563" s="694"/>
      <c r="AB563" s="694"/>
      <c r="AC563" s="694"/>
      <c r="AD563" s="691"/>
    </row>
    <row r="564" spans="18:30" x14ac:dyDescent="0.25">
      <c r="R564" s="694"/>
      <c r="S564" s="694"/>
      <c r="T564" s="694"/>
      <c r="U564" s="694"/>
      <c r="V564" s="694"/>
      <c r="W564" s="694"/>
      <c r="X564" s="694"/>
      <c r="Y564" s="694"/>
      <c r="Z564" s="694"/>
      <c r="AA564" s="694"/>
      <c r="AB564" s="694"/>
      <c r="AC564" s="694"/>
      <c r="AD564" s="691"/>
    </row>
    <row r="565" spans="18:30" x14ac:dyDescent="0.25">
      <c r="R565" s="694"/>
      <c r="S565" s="694"/>
      <c r="T565" s="694"/>
      <c r="U565" s="694"/>
      <c r="V565" s="694"/>
      <c r="W565" s="694"/>
      <c r="X565" s="694"/>
      <c r="Y565" s="694"/>
      <c r="Z565" s="694"/>
      <c r="AA565" s="694"/>
      <c r="AB565" s="694"/>
      <c r="AC565" s="694"/>
      <c r="AD565" s="691"/>
    </row>
    <row r="566" spans="18:30" x14ac:dyDescent="0.25">
      <c r="R566" s="694"/>
      <c r="S566" s="694"/>
      <c r="T566" s="694"/>
      <c r="U566" s="694"/>
      <c r="V566" s="694"/>
      <c r="W566" s="694"/>
      <c r="X566" s="694"/>
      <c r="Y566" s="694"/>
      <c r="Z566" s="694"/>
      <c r="AA566" s="694"/>
      <c r="AB566" s="694"/>
      <c r="AC566" s="694"/>
      <c r="AD566" s="691"/>
    </row>
    <row r="567" spans="18:30" x14ac:dyDescent="0.25">
      <c r="R567" s="694"/>
      <c r="S567" s="694"/>
      <c r="T567" s="694"/>
      <c r="U567" s="694"/>
      <c r="V567" s="694"/>
      <c r="W567" s="694"/>
      <c r="X567" s="694"/>
      <c r="Y567" s="694"/>
      <c r="Z567" s="694"/>
      <c r="AA567" s="694"/>
      <c r="AB567" s="694"/>
      <c r="AC567" s="694"/>
      <c r="AD567" s="691"/>
    </row>
    <row r="568" spans="18:30" x14ac:dyDescent="0.25">
      <c r="R568" s="694"/>
      <c r="S568" s="694"/>
      <c r="T568" s="694"/>
      <c r="U568" s="694"/>
      <c r="V568" s="694"/>
      <c r="W568" s="694"/>
      <c r="X568" s="694"/>
      <c r="Y568" s="694"/>
      <c r="Z568" s="694"/>
      <c r="AA568" s="694"/>
      <c r="AB568" s="694"/>
      <c r="AC568" s="694"/>
      <c r="AD568" s="691"/>
    </row>
    <row r="569" spans="18:30" x14ac:dyDescent="0.25">
      <c r="R569" s="694"/>
      <c r="S569" s="694"/>
      <c r="T569" s="694"/>
      <c r="U569" s="694"/>
      <c r="V569" s="694"/>
      <c r="W569" s="694"/>
      <c r="X569" s="694"/>
      <c r="Y569" s="694"/>
      <c r="Z569" s="694"/>
      <c r="AA569" s="694"/>
      <c r="AB569" s="694"/>
      <c r="AC569" s="694"/>
      <c r="AD569" s="691"/>
    </row>
    <row r="570" spans="18:30" x14ac:dyDescent="0.25">
      <c r="R570" s="694"/>
      <c r="S570" s="694"/>
      <c r="T570" s="694"/>
      <c r="U570" s="694"/>
      <c r="V570" s="694"/>
      <c r="W570" s="694"/>
      <c r="X570" s="694"/>
      <c r="Y570" s="694"/>
      <c r="Z570" s="694"/>
      <c r="AA570" s="694"/>
      <c r="AB570" s="694"/>
      <c r="AC570" s="694"/>
      <c r="AD570" s="691"/>
    </row>
    <row r="571" spans="18:30" x14ac:dyDescent="0.25">
      <c r="R571" s="694"/>
      <c r="S571" s="694"/>
      <c r="T571" s="694"/>
      <c r="U571" s="694"/>
      <c r="V571" s="694"/>
      <c r="W571" s="694"/>
      <c r="X571" s="694"/>
      <c r="Y571" s="694"/>
      <c r="Z571" s="694"/>
      <c r="AA571" s="694"/>
      <c r="AB571" s="694"/>
      <c r="AC571" s="694"/>
      <c r="AD571" s="691"/>
    </row>
    <row r="572" spans="18:30" x14ac:dyDescent="0.25">
      <c r="R572" s="694"/>
      <c r="S572" s="694"/>
      <c r="T572" s="694"/>
      <c r="U572" s="694"/>
      <c r="V572" s="694"/>
      <c r="W572" s="694"/>
      <c r="X572" s="694"/>
      <c r="Y572" s="694"/>
      <c r="Z572" s="694"/>
      <c r="AA572" s="694"/>
      <c r="AB572" s="694"/>
      <c r="AC572" s="694"/>
      <c r="AD572" s="691"/>
    </row>
    <row r="573" spans="18:30" x14ac:dyDescent="0.25">
      <c r="R573" s="694"/>
      <c r="S573" s="694"/>
      <c r="T573" s="694"/>
      <c r="U573" s="694"/>
      <c r="V573" s="694"/>
      <c r="W573" s="694"/>
      <c r="X573" s="694"/>
      <c r="Y573" s="694"/>
      <c r="Z573" s="694"/>
      <c r="AA573" s="694"/>
      <c r="AB573" s="694"/>
      <c r="AC573" s="694"/>
      <c r="AD573" s="691"/>
    </row>
    <row r="574" spans="18:30" x14ac:dyDescent="0.25">
      <c r="R574" s="694"/>
      <c r="S574" s="694"/>
      <c r="T574" s="694"/>
      <c r="U574" s="694"/>
      <c r="V574" s="694"/>
      <c r="W574" s="694"/>
      <c r="X574" s="694"/>
      <c r="Y574" s="694"/>
      <c r="Z574" s="694"/>
      <c r="AA574" s="694"/>
      <c r="AB574" s="694"/>
      <c r="AC574" s="694"/>
      <c r="AD574" s="691"/>
    </row>
    <row r="575" spans="18:30" x14ac:dyDescent="0.25">
      <c r="R575" s="694"/>
      <c r="S575" s="694"/>
      <c r="T575" s="694"/>
      <c r="U575" s="694"/>
      <c r="V575" s="694"/>
      <c r="W575" s="694"/>
      <c r="X575" s="694"/>
      <c r="Y575" s="694"/>
      <c r="Z575" s="694"/>
      <c r="AA575" s="694"/>
      <c r="AB575" s="694"/>
      <c r="AC575" s="694"/>
      <c r="AD575" s="691"/>
    </row>
    <row r="576" spans="18:30" x14ac:dyDescent="0.25">
      <c r="R576" s="694"/>
      <c r="S576" s="694"/>
      <c r="T576" s="694"/>
      <c r="U576" s="694"/>
      <c r="V576" s="694"/>
      <c r="W576" s="694"/>
      <c r="X576" s="694"/>
      <c r="Y576" s="694"/>
      <c r="Z576" s="694"/>
      <c r="AA576" s="694"/>
      <c r="AB576" s="694"/>
      <c r="AC576" s="694"/>
      <c r="AD576" s="691"/>
    </row>
    <row r="577" spans="18:30" x14ac:dyDescent="0.25">
      <c r="R577" s="694"/>
      <c r="S577" s="694"/>
      <c r="T577" s="694"/>
      <c r="U577" s="694"/>
      <c r="V577" s="694"/>
      <c r="W577" s="694"/>
      <c r="X577" s="694"/>
      <c r="Y577" s="694"/>
      <c r="Z577" s="694"/>
      <c r="AA577" s="694"/>
      <c r="AB577" s="694"/>
      <c r="AC577" s="694"/>
      <c r="AD577" s="691"/>
    </row>
    <row r="578" spans="18:30" x14ac:dyDescent="0.25">
      <c r="R578" s="694"/>
      <c r="S578" s="694"/>
      <c r="T578" s="694"/>
      <c r="U578" s="694"/>
      <c r="V578" s="694"/>
      <c r="W578" s="694"/>
      <c r="X578" s="694"/>
      <c r="Y578" s="694"/>
      <c r="Z578" s="694"/>
      <c r="AA578" s="694"/>
      <c r="AB578" s="694"/>
      <c r="AC578" s="694"/>
      <c r="AD578" s="691"/>
    </row>
    <row r="579" spans="18:30" x14ac:dyDescent="0.25">
      <c r="R579" s="694"/>
      <c r="S579" s="694"/>
      <c r="T579" s="694"/>
      <c r="U579" s="694"/>
      <c r="V579" s="694"/>
      <c r="W579" s="694"/>
      <c r="X579" s="694"/>
      <c r="Y579" s="694"/>
      <c r="Z579" s="694"/>
      <c r="AA579" s="694"/>
      <c r="AB579" s="694"/>
      <c r="AC579" s="694"/>
      <c r="AD579" s="691"/>
    </row>
    <row r="580" spans="18:30" x14ac:dyDescent="0.25">
      <c r="R580" s="694"/>
      <c r="S580" s="694"/>
      <c r="T580" s="694"/>
      <c r="U580" s="694"/>
      <c r="V580" s="694"/>
      <c r="W580" s="694"/>
      <c r="X580" s="694"/>
      <c r="Y580" s="694"/>
      <c r="Z580" s="694"/>
      <c r="AA580" s="694"/>
      <c r="AB580" s="694"/>
      <c r="AC580" s="694"/>
      <c r="AD580" s="691"/>
    </row>
    <row r="581" spans="18:30" x14ac:dyDescent="0.25">
      <c r="R581" s="694"/>
      <c r="S581" s="694"/>
      <c r="T581" s="694"/>
      <c r="U581" s="694"/>
      <c r="V581" s="694"/>
      <c r="W581" s="694"/>
      <c r="X581" s="694"/>
      <c r="Y581" s="694"/>
      <c r="Z581" s="694"/>
      <c r="AA581" s="694"/>
      <c r="AB581" s="694"/>
      <c r="AC581" s="694"/>
      <c r="AD581" s="691"/>
    </row>
    <row r="582" spans="18:30" x14ac:dyDescent="0.25">
      <c r="R582" s="694"/>
      <c r="S582" s="694"/>
      <c r="T582" s="694"/>
      <c r="U582" s="694"/>
      <c r="V582" s="694"/>
      <c r="W582" s="694"/>
      <c r="X582" s="694"/>
      <c r="Y582" s="694"/>
      <c r="Z582" s="694"/>
      <c r="AA582" s="694"/>
      <c r="AB582" s="694"/>
      <c r="AC582" s="694"/>
      <c r="AD582" s="691"/>
    </row>
    <row r="583" spans="18:30" x14ac:dyDescent="0.25">
      <c r="R583" s="694"/>
      <c r="S583" s="694"/>
      <c r="T583" s="694"/>
      <c r="U583" s="694"/>
      <c r="V583" s="694"/>
      <c r="W583" s="694"/>
      <c r="X583" s="694"/>
      <c r="Y583" s="694"/>
      <c r="Z583" s="694"/>
      <c r="AA583" s="694"/>
      <c r="AB583" s="694"/>
      <c r="AC583" s="694"/>
      <c r="AD583" s="691"/>
    </row>
    <row r="584" spans="18:30" x14ac:dyDescent="0.25">
      <c r="R584" s="694"/>
      <c r="S584" s="694"/>
      <c r="T584" s="694"/>
      <c r="U584" s="694"/>
      <c r="V584" s="694"/>
      <c r="W584" s="694"/>
      <c r="X584" s="694"/>
      <c r="Y584" s="694"/>
      <c r="Z584" s="694"/>
      <c r="AA584" s="694"/>
      <c r="AB584" s="694"/>
      <c r="AC584" s="694"/>
      <c r="AD584" s="691"/>
    </row>
    <row r="585" spans="18:30" x14ac:dyDescent="0.25">
      <c r="R585" s="694"/>
      <c r="S585" s="694"/>
      <c r="T585" s="694"/>
      <c r="U585" s="694"/>
      <c r="V585" s="694"/>
      <c r="W585" s="694"/>
      <c r="X585" s="694"/>
      <c r="Y585" s="694"/>
      <c r="Z585" s="694"/>
      <c r="AA585" s="694"/>
      <c r="AB585" s="694"/>
      <c r="AC585" s="694"/>
      <c r="AD585" s="691"/>
    </row>
    <row r="586" spans="18:30" x14ac:dyDescent="0.25">
      <c r="R586" s="694"/>
      <c r="S586" s="694"/>
      <c r="T586" s="694"/>
      <c r="U586" s="694"/>
      <c r="V586" s="694"/>
      <c r="W586" s="694"/>
      <c r="X586" s="694"/>
      <c r="Y586" s="694"/>
      <c r="Z586" s="694"/>
      <c r="AA586" s="694"/>
      <c r="AB586" s="694"/>
      <c r="AC586" s="694"/>
      <c r="AD586" s="691"/>
    </row>
    <row r="587" spans="18:30" x14ac:dyDescent="0.25">
      <c r="R587" s="694"/>
      <c r="S587" s="694"/>
      <c r="T587" s="694"/>
      <c r="U587" s="694"/>
      <c r="V587" s="694"/>
      <c r="W587" s="694"/>
      <c r="X587" s="694"/>
      <c r="Y587" s="694"/>
      <c r="Z587" s="694"/>
      <c r="AA587" s="694"/>
      <c r="AB587" s="694"/>
      <c r="AC587" s="694"/>
      <c r="AD587" s="691"/>
    </row>
    <row r="588" spans="18:30" x14ac:dyDescent="0.25">
      <c r="R588" s="694"/>
      <c r="S588" s="694"/>
      <c r="T588" s="694"/>
      <c r="U588" s="694"/>
      <c r="V588" s="694"/>
      <c r="W588" s="694"/>
      <c r="X588" s="694"/>
      <c r="Y588" s="694"/>
      <c r="Z588" s="694"/>
      <c r="AA588" s="694"/>
      <c r="AB588" s="694"/>
      <c r="AC588" s="694"/>
      <c r="AD588" s="691"/>
    </row>
    <row r="589" spans="18:30" x14ac:dyDescent="0.25">
      <c r="R589" s="694"/>
      <c r="S589" s="694"/>
      <c r="T589" s="694"/>
      <c r="U589" s="694"/>
      <c r="V589" s="694"/>
      <c r="W589" s="694"/>
      <c r="X589" s="694"/>
      <c r="Y589" s="694"/>
      <c r="Z589" s="694"/>
      <c r="AA589" s="694"/>
      <c r="AB589" s="694"/>
      <c r="AC589" s="694"/>
      <c r="AD589" s="691"/>
    </row>
    <row r="590" spans="18:30" x14ac:dyDescent="0.25">
      <c r="R590" s="694"/>
      <c r="S590" s="694"/>
      <c r="T590" s="694"/>
      <c r="U590" s="694"/>
      <c r="V590" s="694"/>
      <c r="W590" s="694"/>
      <c r="X590" s="694"/>
      <c r="Y590" s="694"/>
      <c r="Z590" s="694"/>
      <c r="AA590" s="694"/>
      <c r="AB590" s="694"/>
      <c r="AC590" s="694"/>
      <c r="AD590" s="691"/>
    </row>
    <row r="591" spans="18:30" x14ac:dyDescent="0.25">
      <c r="R591" s="694"/>
      <c r="S591" s="694"/>
      <c r="T591" s="694"/>
      <c r="U591" s="694"/>
      <c r="V591" s="694"/>
      <c r="W591" s="694"/>
      <c r="X591" s="694"/>
      <c r="Y591" s="694"/>
      <c r="Z591" s="694"/>
      <c r="AA591" s="694"/>
      <c r="AB591" s="694"/>
      <c r="AC591" s="694"/>
      <c r="AD591" s="691"/>
    </row>
    <row r="592" spans="18:30" x14ac:dyDescent="0.25">
      <c r="R592" s="694"/>
      <c r="S592" s="694"/>
      <c r="T592" s="694"/>
      <c r="U592" s="694"/>
      <c r="V592" s="694"/>
      <c r="W592" s="694"/>
      <c r="X592" s="694"/>
      <c r="Y592" s="694"/>
      <c r="Z592" s="694"/>
      <c r="AA592" s="694"/>
      <c r="AB592" s="694"/>
      <c r="AC592" s="694"/>
      <c r="AD592" s="691"/>
    </row>
    <row r="593" spans="18:30" x14ac:dyDescent="0.25">
      <c r="R593" s="694"/>
      <c r="S593" s="694"/>
      <c r="T593" s="694"/>
      <c r="U593" s="694"/>
      <c r="V593" s="694"/>
      <c r="W593" s="694"/>
      <c r="X593" s="694"/>
      <c r="Y593" s="694"/>
      <c r="Z593" s="694"/>
      <c r="AA593" s="694"/>
      <c r="AB593" s="694"/>
      <c r="AC593" s="694"/>
      <c r="AD593" s="691"/>
    </row>
    <row r="594" spans="18:30" x14ac:dyDescent="0.25">
      <c r="R594" s="694"/>
      <c r="S594" s="694"/>
      <c r="T594" s="694"/>
      <c r="U594" s="694"/>
      <c r="V594" s="694"/>
      <c r="W594" s="694"/>
      <c r="X594" s="694"/>
      <c r="Y594" s="694"/>
      <c r="Z594" s="694"/>
      <c r="AA594" s="694"/>
      <c r="AB594" s="694"/>
      <c r="AC594" s="694"/>
      <c r="AD594" s="691"/>
    </row>
    <row r="595" spans="18:30" x14ac:dyDescent="0.25">
      <c r="R595" s="694"/>
      <c r="S595" s="694"/>
      <c r="T595" s="694"/>
      <c r="U595" s="694"/>
      <c r="V595" s="694"/>
      <c r="W595" s="694"/>
      <c r="X595" s="694"/>
      <c r="Y595" s="694"/>
      <c r="Z595" s="694"/>
      <c r="AA595" s="694"/>
      <c r="AB595" s="694"/>
      <c r="AC595" s="694"/>
      <c r="AD595" s="691"/>
    </row>
    <row r="596" spans="18:30" x14ac:dyDescent="0.25">
      <c r="R596" s="694"/>
      <c r="S596" s="694"/>
      <c r="T596" s="694"/>
      <c r="U596" s="694"/>
      <c r="V596" s="694"/>
      <c r="W596" s="694"/>
      <c r="X596" s="694"/>
      <c r="Y596" s="694"/>
      <c r="Z596" s="694"/>
      <c r="AA596" s="694"/>
      <c r="AB596" s="694"/>
      <c r="AC596" s="694"/>
      <c r="AD596" s="691"/>
    </row>
    <row r="597" spans="18:30" x14ac:dyDescent="0.25">
      <c r="R597" s="694"/>
      <c r="S597" s="694"/>
      <c r="T597" s="694"/>
      <c r="U597" s="694"/>
      <c r="V597" s="694"/>
      <c r="W597" s="694"/>
      <c r="X597" s="694"/>
      <c r="Y597" s="694"/>
      <c r="Z597" s="694"/>
      <c r="AA597" s="694"/>
      <c r="AB597" s="694"/>
      <c r="AC597" s="694"/>
      <c r="AD597" s="691"/>
    </row>
    <row r="598" spans="18:30" x14ac:dyDescent="0.25">
      <c r="R598" s="694"/>
      <c r="S598" s="694"/>
      <c r="T598" s="694"/>
      <c r="U598" s="694"/>
      <c r="V598" s="694"/>
      <c r="W598" s="694"/>
      <c r="X598" s="694"/>
      <c r="Y598" s="694"/>
      <c r="Z598" s="694"/>
      <c r="AA598" s="694"/>
      <c r="AB598" s="694"/>
      <c r="AC598" s="694"/>
      <c r="AD598" s="691"/>
    </row>
    <row r="599" spans="18:30" x14ac:dyDescent="0.25">
      <c r="R599" s="694"/>
      <c r="S599" s="694"/>
      <c r="T599" s="694"/>
      <c r="U599" s="694"/>
      <c r="V599" s="694"/>
      <c r="W599" s="694"/>
      <c r="X599" s="694"/>
      <c r="Y599" s="694"/>
      <c r="Z599" s="694"/>
      <c r="AA599" s="694"/>
      <c r="AB599" s="694"/>
      <c r="AC599" s="694"/>
      <c r="AD599" s="691"/>
    </row>
    <row r="600" spans="18:30" x14ac:dyDescent="0.25">
      <c r="R600" s="694"/>
      <c r="S600" s="694"/>
      <c r="T600" s="694"/>
      <c r="U600" s="694"/>
      <c r="V600" s="694"/>
      <c r="W600" s="694"/>
      <c r="X600" s="694"/>
      <c r="Y600" s="694"/>
      <c r="Z600" s="694"/>
      <c r="AA600" s="694"/>
      <c r="AB600" s="694"/>
      <c r="AC600" s="694"/>
      <c r="AD600" s="691"/>
    </row>
    <row r="601" spans="18:30" x14ac:dyDescent="0.25">
      <c r="R601" s="694"/>
      <c r="S601" s="694"/>
      <c r="T601" s="694"/>
      <c r="U601" s="694"/>
      <c r="V601" s="694"/>
      <c r="W601" s="694"/>
      <c r="X601" s="694"/>
      <c r="Y601" s="694"/>
      <c r="Z601" s="694"/>
      <c r="AA601" s="694"/>
      <c r="AB601" s="694"/>
      <c r="AC601" s="694"/>
      <c r="AD601" s="691"/>
    </row>
    <row r="602" spans="18:30" x14ac:dyDescent="0.25">
      <c r="R602" s="694"/>
      <c r="S602" s="694"/>
      <c r="T602" s="694"/>
      <c r="U602" s="694"/>
      <c r="V602" s="694"/>
      <c r="W602" s="694"/>
      <c r="X602" s="694"/>
      <c r="Y602" s="694"/>
      <c r="Z602" s="694"/>
      <c r="AA602" s="694"/>
      <c r="AB602" s="694"/>
      <c r="AC602" s="694"/>
      <c r="AD602" s="691"/>
    </row>
    <row r="603" spans="18:30" x14ac:dyDescent="0.25">
      <c r="R603" s="694"/>
      <c r="S603" s="694"/>
      <c r="T603" s="694"/>
      <c r="U603" s="694"/>
      <c r="V603" s="694"/>
      <c r="W603" s="694"/>
      <c r="X603" s="694"/>
      <c r="Y603" s="694"/>
      <c r="Z603" s="694"/>
      <c r="AA603" s="694"/>
      <c r="AB603" s="694"/>
      <c r="AC603" s="694"/>
      <c r="AD603" s="691"/>
    </row>
    <row r="604" spans="18:30" x14ac:dyDescent="0.25">
      <c r="R604" s="694"/>
      <c r="S604" s="694"/>
      <c r="T604" s="694"/>
      <c r="U604" s="694"/>
      <c r="V604" s="694"/>
      <c r="W604" s="694"/>
      <c r="X604" s="694"/>
      <c r="Y604" s="694"/>
      <c r="Z604" s="694"/>
      <c r="AA604" s="694"/>
      <c r="AB604" s="694"/>
      <c r="AC604" s="694"/>
      <c r="AD604" s="691"/>
    </row>
    <row r="605" spans="18:30" x14ac:dyDescent="0.25">
      <c r="R605" s="694"/>
      <c r="S605" s="694"/>
      <c r="T605" s="694"/>
      <c r="U605" s="694"/>
      <c r="V605" s="694"/>
      <c r="W605" s="694"/>
      <c r="X605" s="694"/>
      <c r="Y605" s="694"/>
      <c r="Z605" s="694"/>
      <c r="AA605" s="694"/>
      <c r="AB605" s="694"/>
      <c r="AC605" s="694"/>
      <c r="AD605" s="691"/>
    </row>
    <row r="606" spans="18:30" x14ac:dyDescent="0.25">
      <c r="R606" s="694"/>
      <c r="S606" s="694"/>
      <c r="T606" s="694"/>
      <c r="U606" s="694"/>
      <c r="V606" s="694"/>
      <c r="W606" s="694"/>
      <c r="X606" s="694"/>
      <c r="Y606" s="694"/>
      <c r="Z606" s="694"/>
      <c r="AA606" s="694"/>
      <c r="AB606" s="694"/>
      <c r="AC606" s="694"/>
      <c r="AD606" s="691"/>
    </row>
    <row r="607" spans="18:30" x14ac:dyDescent="0.25">
      <c r="R607" s="694"/>
      <c r="S607" s="694"/>
      <c r="T607" s="694"/>
      <c r="U607" s="694"/>
      <c r="V607" s="694"/>
      <c r="W607" s="694"/>
      <c r="X607" s="694"/>
      <c r="Y607" s="694"/>
      <c r="Z607" s="694"/>
      <c r="AA607" s="694"/>
      <c r="AB607" s="694"/>
      <c r="AC607" s="694"/>
      <c r="AD607" s="691"/>
    </row>
    <row r="608" spans="18:30" x14ac:dyDescent="0.25">
      <c r="R608" s="694"/>
      <c r="S608" s="694"/>
      <c r="T608" s="694"/>
      <c r="U608" s="694"/>
      <c r="V608" s="694"/>
      <c r="W608" s="694"/>
      <c r="X608" s="694"/>
      <c r="Y608" s="694"/>
      <c r="Z608" s="694"/>
      <c r="AA608" s="694"/>
      <c r="AB608" s="694"/>
      <c r="AC608" s="694"/>
      <c r="AD608" s="691"/>
    </row>
    <row r="609" spans="18:30" x14ac:dyDescent="0.25">
      <c r="R609" s="694"/>
      <c r="S609" s="694"/>
      <c r="T609" s="694"/>
      <c r="U609" s="694"/>
      <c r="V609" s="694"/>
      <c r="W609" s="694"/>
      <c r="X609" s="694"/>
      <c r="Y609" s="694"/>
      <c r="Z609" s="694"/>
      <c r="AA609" s="694"/>
      <c r="AB609" s="694"/>
      <c r="AC609" s="694"/>
      <c r="AD609" s="691"/>
    </row>
    <row r="610" spans="18:30" x14ac:dyDescent="0.25">
      <c r="R610" s="694"/>
      <c r="S610" s="694"/>
      <c r="T610" s="694"/>
      <c r="U610" s="694"/>
      <c r="V610" s="694"/>
      <c r="W610" s="694"/>
      <c r="X610" s="694"/>
      <c r="Y610" s="694"/>
      <c r="Z610" s="694"/>
      <c r="AA610" s="694"/>
      <c r="AB610" s="694"/>
      <c r="AC610" s="694"/>
      <c r="AD610" s="691"/>
    </row>
    <row r="611" spans="18:30" x14ac:dyDescent="0.25">
      <c r="R611" s="694"/>
      <c r="S611" s="694"/>
      <c r="T611" s="694"/>
      <c r="U611" s="694"/>
      <c r="V611" s="694"/>
      <c r="W611" s="694"/>
      <c r="X611" s="694"/>
      <c r="Y611" s="694"/>
      <c r="Z611" s="694"/>
      <c r="AA611" s="694"/>
      <c r="AB611" s="694"/>
      <c r="AC611" s="694"/>
      <c r="AD611" s="691"/>
    </row>
    <row r="612" spans="18:30" x14ac:dyDescent="0.25">
      <c r="R612" s="694"/>
      <c r="S612" s="694"/>
      <c r="T612" s="694"/>
      <c r="U612" s="694"/>
      <c r="V612" s="694"/>
      <c r="W612" s="694"/>
      <c r="X612" s="694"/>
      <c r="Y612" s="694"/>
      <c r="Z612" s="694"/>
      <c r="AA612" s="694"/>
      <c r="AB612" s="694"/>
      <c r="AC612" s="694"/>
      <c r="AD612" s="691"/>
    </row>
    <row r="613" spans="18:30" x14ac:dyDescent="0.25">
      <c r="R613" s="694"/>
      <c r="S613" s="694"/>
      <c r="T613" s="694"/>
      <c r="U613" s="694"/>
      <c r="V613" s="694"/>
      <c r="W613" s="694"/>
      <c r="X613" s="694"/>
      <c r="Y613" s="694"/>
      <c r="Z613" s="694"/>
      <c r="AA613" s="694"/>
      <c r="AB613" s="694"/>
      <c r="AC613" s="694"/>
      <c r="AD613" s="691"/>
    </row>
    <row r="614" spans="18:30" x14ac:dyDescent="0.25">
      <c r="R614" s="694"/>
      <c r="S614" s="694"/>
      <c r="T614" s="694"/>
      <c r="U614" s="694"/>
      <c r="V614" s="694"/>
      <c r="W614" s="694"/>
      <c r="X614" s="694"/>
      <c r="Y614" s="694"/>
      <c r="Z614" s="694"/>
      <c r="AA614" s="694"/>
      <c r="AB614" s="694"/>
      <c r="AC614" s="694"/>
      <c r="AD614" s="691"/>
    </row>
    <row r="615" spans="18:30" x14ac:dyDescent="0.25">
      <c r="R615" s="694"/>
      <c r="S615" s="694"/>
      <c r="T615" s="694"/>
      <c r="U615" s="694"/>
      <c r="V615" s="694"/>
      <c r="W615" s="694"/>
      <c r="X615" s="694"/>
      <c r="Y615" s="694"/>
      <c r="Z615" s="694"/>
      <c r="AA615" s="694"/>
      <c r="AB615" s="694"/>
      <c r="AC615" s="694"/>
      <c r="AD615" s="691"/>
    </row>
    <row r="616" spans="18:30" x14ac:dyDescent="0.25">
      <c r="R616" s="694"/>
      <c r="S616" s="694"/>
      <c r="T616" s="694"/>
      <c r="U616" s="694"/>
      <c r="V616" s="694"/>
      <c r="W616" s="694"/>
      <c r="X616" s="694"/>
      <c r="Y616" s="694"/>
      <c r="Z616" s="694"/>
      <c r="AA616" s="694"/>
      <c r="AB616" s="694"/>
      <c r="AC616" s="694"/>
      <c r="AD616" s="691"/>
    </row>
    <row r="617" spans="18:30" x14ac:dyDescent="0.25">
      <c r="R617" s="694"/>
      <c r="S617" s="694"/>
      <c r="T617" s="694"/>
      <c r="U617" s="694"/>
      <c r="V617" s="694"/>
      <c r="W617" s="694"/>
      <c r="X617" s="694"/>
      <c r="Y617" s="694"/>
      <c r="Z617" s="694"/>
      <c r="AA617" s="694"/>
      <c r="AB617" s="694"/>
      <c r="AC617" s="694"/>
      <c r="AD617" s="691"/>
    </row>
    <row r="618" spans="18:30" x14ac:dyDescent="0.25">
      <c r="R618" s="694"/>
      <c r="S618" s="694"/>
      <c r="T618" s="694"/>
      <c r="U618" s="694"/>
      <c r="V618" s="694"/>
      <c r="W618" s="694"/>
      <c r="X618" s="694"/>
      <c r="Y618" s="694"/>
      <c r="Z618" s="694"/>
      <c r="AA618" s="694"/>
      <c r="AB618" s="694"/>
      <c r="AC618" s="694"/>
      <c r="AD618" s="691"/>
    </row>
    <row r="619" spans="18:30" x14ac:dyDescent="0.25">
      <c r="R619" s="694"/>
      <c r="S619" s="694"/>
      <c r="T619" s="694"/>
      <c r="U619" s="694"/>
      <c r="V619" s="694"/>
      <c r="W619" s="694"/>
      <c r="X619" s="694"/>
      <c r="Y619" s="694"/>
      <c r="Z619" s="694"/>
      <c r="AA619" s="694"/>
      <c r="AB619" s="694"/>
      <c r="AC619" s="694"/>
      <c r="AD619" s="691"/>
    </row>
    <row r="620" spans="18:30" x14ac:dyDescent="0.25">
      <c r="R620" s="694"/>
      <c r="S620" s="694"/>
      <c r="T620" s="694"/>
      <c r="U620" s="694"/>
      <c r="V620" s="694"/>
      <c r="W620" s="694"/>
      <c r="X620" s="694"/>
      <c r="Y620" s="694"/>
      <c r="Z620" s="694"/>
      <c r="AA620" s="694"/>
      <c r="AB620" s="694"/>
      <c r="AC620" s="694"/>
      <c r="AD620" s="691"/>
    </row>
    <row r="621" spans="18:30" x14ac:dyDescent="0.25">
      <c r="R621" s="694"/>
      <c r="S621" s="694"/>
      <c r="T621" s="694"/>
      <c r="U621" s="694"/>
      <c r="V621" s="694"/>
      <c r="W621" s="694"/>
      <c r="X621" s="694"/>
      <c r="Y621" s="694"/>
      <c r="Z621" s="694"/>
      <c r="AA621" s="694"/>
      <c r="AB621" s="694"/>
      <c r="AC621" s="694"/>
      <c r="AD621" s="691"/>
    </row>
    <row r="622" spans="18:30" x14ac:dyDescent="0.25">
      <c r="R622" s="694"/>
      <c r="S622" s="694"/>
      <c r="T622" s="694"/>
      <c r="U622" s="694"/>
      <c r="V622" s="694"/>
      <c r="W622" s="694"/>
      <c r="X622" s="694"/>
      <c r="Y622" s="694"/>
      <c r="Z622" s="694"/>
      <c r="AA622" s="694"/>
      <c r="AB622" s="694"/>
      <c r="AC622" s="694"/>
      <c r="AD622" s="691"/>
    </row>
    <row r="623" spans="18:30" x14ac:dyDescent="0.25">
      <c r="R623" s="694"/>
      <c r="S623" s="694"/>
      <c r="T623" s="694"/>
      <c r="U623" s="694"/>
      <c r="V623" s="694"/>
      <c r="W623" s="694"/>
      <c r="X623" s="694"/>
      <c r="Y623" s="694"/>
      <c r="Z623" s="694"/>
      <c r="AA623" s="694"/>
      <c r="AB623" s="694"/>
      <c r="AC623" s="694"/>
      <c r="AD623" s="691"/>
    </row>
    <row r="624" spans="18:30" x14ac:dyDescent="0.25">
      <c r="R624" s="694"/>
      <c r="S624" s="694"/>
      <c r="T624" s="694"/>
      <c r="U624" s="694"/>
      <c r="V624" s="694"/>
      <c r="W624" s="694"/>
      <c r="X624" s="694"/>
      <c r="Y624" s="694"/>
      <c r="Z624" s="694"/>
      <c r="AA624" s="694"/>
      <c r="AB624" s="694"/>
      <c r="AC624" s="694"/>
      <c r="AD624" s="691"/>
    </row>
    <row r="625" spans="18:30" x14ac:dyDescent="0.25">
      <c r="R625" s="694"/>
      <c r="S625" s="694"/>
      <c r="T625" s="694"/>
      <c r="U625" s="694"/>
      <c r="V625" s="694"/>
      <c r="W625" s="694"/>
      <c r="X625" s="694"/>
      <c r="Y625" s="694"/>
      <c r="Z625" s="694"/>
      <c r="AA625" s="694"/>
      <c r="AB625" s="694"/>
      <c r="AC625" s="694"/>
      <c r="AD625" s="691"/>
    </row>
    <row r="626" spans="18:30" x14ac:dyDescent="0.25">
      <c r="R626" s="694"/>
      <c r="S626" s="694"/>
      <c r="T626" s="694"/>
      <c r="U626" s="694"/>
      <c r="V626" s="694"/>
      <c r="W626" s="694"/>
      <c r="X626" s="694"/>
      <c r="Y626" s="694"/>
      <c r="Z626" s="694"/>
      <c r="AA626" s="694"/>
      <c r="AB626" s="694"/>
      <c r="AC626" s="694"/>
      <c r="AD626" s="691"/>
    </row>
    <row r="627" spans="18:30" x14ac:dyDescent="0.25">
      <c r="R627" s="694"/>
      <c r="S627" s="694"/>
      <c r="T627" s="694"/>
      <c r="U627" s="694"/>
      <c r="V627" s="694"/>
      <c r="W627" s="694"/>
      <c r="X627" s="694"/>
      <c r="Y627" s="694"/>
      <c r="Z627" s="694"/>
      <c r="AA627" s="694"/>
      <c r="AB627" s="694"/>
      <c r="AC627" s="694"/>
      <c r="AD627" s="691"/>
    </row>
    <row r="628" spans="18:30" x14ac:dyDescent="0.25">
      <c r="R628" s="694"/>
      <c r="S628" s="694"/>
      <c r="T628" s="694"/>
      <c r="U628" s="694"/>
      <c r="V628" s="694"/>
      <c r="W628" s="694"/>
      <c r="X628" s="694"/>
      <c r="Y628" s="694"/>
      <c r="Z628" s="694"/>
      <c r="AA628" s="694"/>
      <c r="AB628" s="694"/>
      <c r="AC628" s="694"/>
      <c r="AD628" s="691"/>
    </row>
    <row r="629" spans="18:30" x14ac:dyDescent="0.25">
      <c r="R629" s="694"/>
      <c r="S629" s="694"/>
      <c r="T629" s="694"/>
      <c r="U629" s="694"/>
      <c r="V629" s="694"/>
      <c r="W629" s="694"/>
      <c r="X629" s="694"/>
      <c r="Y629" s="694"/>
      <c r="Z629" s="694"/>
      <c r="AA629" s="694"/>
      <c r="AB629" s="694"/>
      <c r="AC629" s="694"/>
      <c r="AD629" s="691"/>
    </row>
    <row r="630" spans="18:30" x14ac:dyDescent="0.25">
      <c r="R630" s="694"/>
      <c r="S630" s="694"/>
      <c r="T630" s="694"/>
      <c r="U630" s="694"/>
      <c r="V630" s="694"/>
      <c r="W630" s="694"/>
      <c r="X630" s="694"/>
      <c r="Y630" s="694"/>
      <c r="Z630" s="694"/>
      <c r="AA630" s="694"/>
      <c r="AB630" s="694"/>
      <c r="AC630" s="694"/>
      <c r="AD630" s="691"/>
    </row>
    <row r="631" spans="18:30" x14ac:dyDescent="0.25">
      <c r="R631" s="694"/>
      <c r="S631" s="694"/>
      <c r="T631" s="694"/>
      <c r="U631" s="694"/>
      <c r="V631" s="694"/>
      <c r="W631" s="694"/>
      <c r="X631" s="694"/>
      <c r="Y631" s="694"/>
      <c r="Z631" s="694"/>
      <c r="AA631" s="694"/>
      <c r="AB631" s="694"/>
      <c r="AC631" s="694"/>
      <c r="AD631" s="691"/>
    </row>
    <row r="632" spans="18:30" x14ac:dyDescent="0.25">
      <c r="R632" s="694"/>
      <c r="S632" s="694"/>
      <c r="T632" s="694"/>
      <c r="U632" s="694"/>
      <c r="V632" s="694"/>
      <c r="W632" s="694"/>
      <c r="X632" s="694"/>
      <c r="Y632" s="694"/>
      <c r="Z632" s="694"/>
      <c r="AA632" s="694"/>
      <c r="AB632" s="694"/>
      <c r="AC632" s="694"/>
      <c r="AD632" s="691"/>
    </row>
    <row r="633" spans="18:30" x14ac:dyDescent="0.25">
      <c r="R633" s="694"/>
      <c r="S633" s="694"/>
      <c r="T633" s="694"/>
      <c r="U633" s="694"/>
      <c r="V633" s="694"/>
      <c r="W633" s="694"/>
      <c r="X633" s="694"/>
      <c r="Y633" s="694"/>
      <c r="Z633" s="694"/>
      <c r="AA633" s="694"/>
      <c r="AB633" s="694"/>
      <c r="AC633" s="694"/>
      <c r="AD633" s="691"/>
    </row>
    <row r="634" spans="18:30" x14ac:dyDescent="0.25">
      <c r="R634" s="694"/>
      <c r="S634" s="694"/>
      <c r="T634" s="694"/>
      <c r="U634" s="694"/>
      <c r="V634" s="694"/>
      <c r="W634" s="694"/>
      <c r="X634" s="694"/>
      <c r="Y634" s="694"/>
      <c r="Z634" s="694"/>
      <c r="AA634" s="694"/>
      <c r="AB634" s="694"/>
      <c r="AC634" s="694"/>
      <c r="AD634" s="691"/>
    </row>
    <row r="635" spans="18:30" x14ac:dyDescent="0.25">
      <c r="R635" s="694"/>
      <c r="S635" s="694"/>
      <c r="T635" s="694"/>
      <c r="U635" s="694"/>
      <c r="V635" s="694"/>
      <c r="W635" s="694"/>
      <c r="X635" s="694"/>
      <c r="Y635" s="694"/>
      <c r="Z635" s="694"/>
      <c r="AA635" s="694"/>
      <c r="AB635" s="694"/>
      <c r="AC635" s="694"/>
      <c r="AD635" s="691"/>
    </row>
    <row r="636" spans="18:30" x14ac:dyDescent="0.25">
      <c r="R636" s="694"/>
      <c r="S636" s="694"/>
      <c r="T636" s="694"/>
      <c r="U636" s="694"/>
      <c r="V636" s="694"/>
      <c r="W636" s="694"/>
      <c r="X636" s="694"/>
      <c r="Y636" s="694"/>
      <c r="Z636" s="694"/>
      <c r="AA636" s="694"/>
      <c r="AB636" s="694"/>
      <c r="AC636" s="694"/>
      <c r="AD636" s="691"/>
    </row>
    <row r="637" spans="18:30" x14ac:dyDescent="0.25">
      <c r="R637" s="694"/>
      <c r="S637" s="694"/>
      <c r="T637" s="694"/>
      <c r="U637" s="694"/>
      <c r="V637" s="694"/>
      <c r="W637" s="694"/>
      <c r="X637" s="694"/>
      <c r="Y637" s="694"/>
      <c r="Z637" s="694"/>
      <c r="AA637" s="694"/>
      <c r="AB637" s="694"/>
      <c r="AC637" s="694"/>
      <c r="AD637" s="691"/>
    </row>
    <row r="638" spans="18:30" x14ac:dyDescent="0.25">
      <c r="R638" s="694"/>
      <c r="S638" s="694"/>
      <c r="T638" s="694"/>
      <c r="U638" s="694"/>
      <c r="V638" s="694"/>
      <c r="W638" s="694"/>
      <c r="X638" s="694"/>
      <c r="Y638" s="694"/>
      <c r="Z638" s="694"/>
      <c r="AA638" s="694"/>
      <c r="AB638" s="694"/>
      <c r="AC638" s="694"/>
      <c r="AD638" s="691"/>
    </row>
    <row r="639" spans="18:30" x14ac:dyDescent="0.25">
      <c r="R639" s="694"/>
      <c r="S639" s="694"/>
      <c r="T639" s="694"/>
      <c r="U639" s="694"/>
      <c r="V639" s="694"/>
      <c r="W639" s="694"/>
      <c r="X639" s="694"/>
      <c r="Y639" s="694"/>
      <c r="Z639" s="694"/>
      <c r="AA639" s="694"/>
      <c r="AB639" s="694"/>
      <c r="AC639" s="694"/>
      <c r="AD639" s="691"/>
    </row>
    <row r="640" spans="18:30" x14ac:dyDescent="0.25">
      <c r="R640" s="694"/>
      <c r="S640" s="694"/>
      <c r="T640" s="694"/>
      <c r="U640" s="694"/>
      <c r="V640" s="694"/>
      <c r="W640" s="694"/>
      <c r="X640" s="694"/>
      <c r="Y640" s="694"/>
      <c r="Z640" s="694"/>
      <c r="AA640" s="694"/>
      <c r="AB640" s="694"/>
      <c r="AC640" s="694"/>
      <c r="AD640" s="691"/>
    </row>
    <row r="641" spans="18:30" x14ac:dyDescent="0.25">
      <c r="R641" s="694"/>
      <c r="S641" s="694"/>
      <c r="T641" s="694"/>
      <c r="U641" s="694"/>
      <c r="V641" s="694"/>
      <c r="W641" s="694"/>
      <c r="X641" s="694"/>
      <c r="Y641" s="694"/>
      <c r="Z641" s="694"/>
      <c r="AA641" s="694"/>
      <c r="AB641" s="694"/>
      <c r="AC641" s="694"/>
      <c r="AD641" s="691"/>
    </row>
    <row r="642" spans="18:30" x14ac:dyDescent="0.25">
      <c r="R642" s="694"/>
      <c r="S642" s="694"/>
      <c r="T642" s="694"/>
      <c r="U642" s="694"/>
      <c r="V642" s="694"/>
      <c r="W642" s="694"/>
      <c r="X642" s="694"/>
      <c r="Y642" s="694"/>
      <c r="Z642" s="694"/>
      <c r="AA642" s="694"/>
      <c r="AB642" s="694"/>
      <c r="AC642" s="694"/>
      <c r="AD642" s="691"/>
    </row>
    <row r="643" spans="18:30" x14ac:dyDescent="0.25">
      <c r="R643" s="694"/>
      <c r="S643" s="694"/>
      <c r="T643" s="694"/>
      <c r="U643" s="694"/>
      <c r="V643" s="694"/>
      <c r="W643" s="694"/>
      <c r="X643" s="694"/>
      <c r="Y643" s="694"/>
      <c r="Z643" s="694"/>
      <c r="AA643" s="694"/>
      <c r="AB643" s="694"/>
      <c r="AC643" s="694"/>
      <c r="AD643" s="691"/>
    </row>
    <row r="644" spans="18:30" x14ac:dyDescent="0.25">
      <c r="R644" s="694"/>
      <c r="S644" s="694"/>
      <c r="T644" s="694"/>
      <c r="U644" s="694"/>
      <c r="V644" s="694"/>
      <c r="W644" s="694"/>
      <c r="X644" s="694"/>
      <c r="Y644" s="694"/>
      <c r="Z644" s="694"/>
      <c r="AA644" s="694"/>
      <c r="AB644" s="694"/>
      <c r="AC644" s="694"/>
      <c r="AD644" s="691"/>
    </row>
    <row r="645" spans="18:30" x14ac:dyDescent="0.25">
      <c r="R645" s="694"/>
      <c r="S645" s="694"/>
      <c r="T645" s="694"/>
      <c r="U645" s="694"/>
      <c r="V645" s="694"/>
      <c r="W645" s="694"/>
      <c r="X645" s="694"/>
      <c r="Y645" s="694"/>
      <c r="Z645" s="694"/>
      <c r="AA645" s="694"/>
      <c r="AB645" s="694"/>
      <c r="AC645" s="694"/>
      <c r="AD645" s="691"/>
    </row>
    <row r="646" spans="18:30" x14ac:dyDescent="0.25">
      <c r="R646" s="694"/>
      <c r="S646" s="694"/>
      <c r="T646" s="694"/>
      <c r="U646" s="694"/>
      <c r="V646" s="694"/>
      <c r="W646" s="694"/>
      <c r="X646" s="694"/>
      <c r="Y646" s="694"/>
      <c r="Z646" s="694"/>
      <c r="AA646" s="694"/>
      <c r="AB646" s="694"/>
      <c r="AC646" s="694"/>
      <c r="AD646" s="691"/>
    </row>
    <row r="647" spans="18:30" x14ac:dyDescent="0.25">
      <c r="R647" s="694"/>
      <c r="S647" s="694"/>
      <c r="T647" s="694"/>
      <c r="U647" s="694"/>
      <c r="V647" s="694"/>
      <c r="W647" s="694"/>
      <c r="X647" s="694"/>
      <c r="Y647" s="694"/>
      <c r="Z647" s="694"/>
      <c r="AA647" s="694"/>
      <c r="AB647" s="694"/>
      <c r="AC647" s="694"/>
      <c r="AD647" s="691"/>
    </row>
    <row r="648" spans="18:30" x14ac:dyDescent="0.25">
      <c r="R648" s="694"/>
      <c r="S648" s="694"/>
      <c r="T648" s="694"/>
      <c r="U648" s="694"/>
      <c r="V648" s="694"/>
      <c r="W648" s="694"/>
      <c r="X648" s="694"/>
      <c r="Y648" s="694"/>
      <c r="Z648" s="694"/>
      <c r="AA648" s="694"/>
      <c r="AB648" s="694"/>
      <c r="AC648" s="694"/>
      <c r="AD648" s="691"/>
    </row>
    <row r="649" spans="18:30" x14ac:dyDescent="0.25">
      <c r="R649" s="694"/>
      <c r="S649" s="694"/>
      <c r="T649" s="694"/>
      <c r="U649" s="694"/>
      <c r="V649" s="694"/>
      <c r="W649" s="694"/>
      <c r="X649" s="694"/>
      <c r="Y649" s="694"/>
      <c r="Z649" s="694"/>
      <c r="AA649" s="694"/>
      <c r="AB649" s="694"/>
      <c r="AC649" s="694"/>
      <c r="AD649" s="691"/>
    </row>
    <row r="650" spans="18:30" x14ac:dyDescent="0.25">
      <c r="R650" s="694"/>
      <c r="S650" s="694"/>
      <c r="T650" s="694"/>
      <c r="U650" s="694"/>
      <c r="V650" s="694"/>
      <c r="W650" s="694"/>
      <c r="X650" s="694"/>
      <c r="Y650" s="694"/>
      <c r="Z650" s="694"/>
      <c r="AA650" s="694"/>
      <c r="AB650" s="694"/>
      <c r="AC650" s="694"/>
      <c r="AD650" s="691"/>
    </row>
    <row r="651" spans="18:30" x14ac:dyDescent="0.25">
      <c r="R651" s="694"/>
      <c r="S651" s="694"/>
      <c r="T651" s="694"/>
      <c r="U651" s="694"/>
      <c r="V651" s="694"/>
      <c r="W651" s="694"/>
      <c r="X651" s="694"/>
      <c r="Y651" s="694"/>
      <c r="Z651" s="694"/>
      <c r="AA651" s="694"/>
      <c r="AB651" s="694"/>
      <c r="AC651" s="694"/>
      <c r="AD651" s="691"/>
    </row>
    <row r="652" spans="18:30" x14ac:dyDescent="0.25">
      <c r="R652" s="694"/>
      <c r="S652" s="694"/>
      <c r="T652" s="694"/>
      <c r="U652" s="694"/>
      <c r="V652" s="694"/>
      <c r="W652" s="694"/>
      <c r="X652" s="694"/>
      <c r="Y652" s="694"/>
      <c r="Z652" s="694"/>
      <c r="AA652" s="694"/>
      <c r="AB652" s="694"/>
      <c r="AC652" s="694"/>
      <c r="AD652" s="691"/>
    </row>
    <row r="653" spans="18:30" x14ac:dyDescent="0.25">
      <c r="R653" s="694"/>
      <c r="S653" s="694"/>
      <c r="T653" s="694"/>
      <c r="U653" s="694"/>
      <c r="V653" s="694"/>
      <c r="W653" s="694"/>
      <c r="X653" s="694"/>
      <c r="Y653" s="694"/>
      <c r="Z653" s="694"/>
      <c r="AA653" s="694"/>
      <c r="AB653" s="694"/>
      <c r="AC653" s="694"/>
      <c r="AD653" s="691"/>
    </row>
    <row r="654" spans="18:30" x14ac:dyDescent="0.25">
      <c r="R654" s="694"/>
      <c r="S654" s="694"/>
      <c r="T654" s="694"/>
      <c r="U654" s="694"/>
      <c r="V654" s="694"/>
      <c r="W654" s="694"/>
      <c r="X654" s="694"/>
      <c r="Y654" s="694"/>
      <c r="Z654" s="694"/>
      <c r="AA654" s="694"/>
      <c r="AB654" s="694"/>
      <c r="AC654" s="694"/>
      <c r="AD654" s="691"/>
    </row>
    <row r="655" spans="18:30" x14ac:dyDescent="0.25">
      <c r="R655" s="694"/>
      <c r="S655" s="694"/>
      <c r="T655" s="694"/>
      <c r="U655" s="694"/>
      <c r="V655" s="694"/>
      <c r="W655" s="694"/>
      <c r="X655" s="694"/>
      <c r="Y655" s="694"/>
      <c r="Z655" s="694"/>
      <c r="AA655" s="694"/>
      <c r="AB655" s="694"/>
      <c r="AC655" s="694"/>
      <c r="AD655" s="691"/>
    </row>
    <row r="656" spans="18:30" x14ac:dyDescent="0.25">
      <c r="R656" s="694"/>
      <c r="S656" s="694"/>
      <c r="T656" s="694"/>
      <c r="U656" s="694"/>
      <c r="V656" s="694"/>
      <c r="W656" s="694"/>
      <c r="X656" s="694"/>
      <c r="Y656" s="694"/>
      <c r="Z656" s="694"/>
      <c r="AA656" s="694"/>
      <c r="AB656" s="694"/>
      <c r="AC656" s="694"/>
      <c r="AD656" s="691"/>
    </row>
    <row r="657" spans="18:30" x14ac:dyDescent="0.25">
      <c r="R657" s="694"/>
      <c r="S657" s="694"/>
      <c r="T657" s="694"/>
      <c r="U657" s="694"/>
      <c r="V657" s="694"/>
      <c r="W657" s="694"/>
      <c r="X657" s="694"/>
      <c r="Y657" s="694"/>
      <c r="Z657" s="694"/>
      <c r="AA657" s="694"/>
      <c r="AB657" s="694"/>
      <c r="AC657" s="694"/>
      <c r="AD657" s="691"/>
    </row>
    <row r="658" spans="18:30" x14ac:dyDescent="0.25">
      <c r="R658" s="694"/>
      <c r="S658" s="694"/>
      <c r="T658" s="694"/>
      <c r="U658" s="694"/>
      <c r="V658" s="694"/>
      <c r="W658" s="694"/>
      <c r="X658" s="694"/>
      <c r="Y658" s="694"/>
      <c r="Z658" s="694"/>
      <c r="AA658" s="694"/>
      <c r="AB658" s="694"/>
      <c r="AC658" s="694"/>
      <c r="AD658" s="691"/>
    </row>
    <row r="659" spans="18:30" x14ac:dyDescent="0.25">
      <c r="R659" s="694"/>
      <c r="S659" s="694"/>
      <c r="T659" s="694"/>
      <c r="U659" s="694"/>
      <c r="V659" s="694"/>
      <c r="W659" s="694"/>
      <c r="X659" s="694"/>
      <c r="Y659" s="694"/>
      <c r="Z659" s="694"/>
      <c r="AA659" s="694"/>
      <c r="AB659" s="694"/>
      <c r="AC659" s="694"/>
      <c r="AD659" s="691"/>
    </row>
    <row r="660" spans="18:30" x14ac:dyDescent="0.25">
      <c r="R660" s="694"/>
      <c r="S660" s="694"/>
      <c r="T660" s="694"/>
      <c r="U660" s="694"/>
      <c r="V660" s="694"/>
      <c r="W660" s="694"/>
      <c r="X660" s="694"/>
      <c r="Y660" s="694"/>
      <c r="Z660" s="694"/>
      <c r="AA660" s="694"/>
      <c r="AB660" s="694"/>
      <c r="AC660" s="694"/>
      <c r="AD660" s="691"/>
    </row>
    <row r="661" spans="18:30" x14ac:dyDescent="0.25">
      <c r="R661" s="694"/>
      <c r="S661" s="694"/>
      <c r="T661" s="694"/>
      <c r="U661" s="694"/>
      <c r="V661" s="694"/>
      <c r="W661" s="694"/>
      <c r="X661" s="694"/>
      <c r="Y661" s="694"/>
      <c r="Z661" s="694"/>
      <c r="AA661" s="694"/>
      <c r="AB661" s="694"/>
      <c r="AC661" s="694"/>
      <c r="AD661" s="691"/>
    </row>
    <row r="662" spans="18:30" x14ac:dyDescent="0.25">
      <c r="R662" s="694"/>
      <c r="S662" s="694"/>
      <c r="T662" s="694"/>
      <c r="U662" s="694"/>
      <c r="V662" s="694"/>
      <c r="W662" s="694"/>
      <c r="X662" s="694"/>
      <c r="Y662" s="694"/>
      <c r="Z662" s="694"/>
      <c r="AA662" s="694"/>
      <c r="AB662" s="694"/>
      <c r="AC662" s="694"/>
      <c r="AD662" s="691"/>
    </row>
    <row r="663" spans="18:30" x14ac:dyDescent="0.25">
      <c r="R663" s="694"/>
      <c r="S663" s="694"/>
      <c r="T663" s="694"/>
      <c r="U663" s="694"/>
      <c r="V663" s="694"/>
      <c r="W663" s="694"/>
      <c r="X663" s="694"/>
      <c r="Y663" s="694"/>
      <c r="Z663" s="694"/>
      <c r="AA663" s="694"/>
      <c r="AB663" s="694"/>
      <c r="AC663" s="694"/>
      <c r="AD663" s="691"/>
    </row>
    <row r="664" spans="18:30" x14ac:dyDescent="0.25">
      <c r="R664" s="694"/>
      <c r="S664" s="694"/>
      <c r="T664" s="694"/>
      <c r="U664" s="694"/>
      <c r="V664" s="694"/>
      <c r="W664" s="694"/>
      <c r="X664" s="694"/>
      <c r="Y664" s="694"/>
      <c r="Z664" s="694"/>
      <c r="AA664" s="694"/>
      <c r="AB664" s="694"/>
      <c r="AC664" s="694"/>
      <c r="AD664" s="691"/>
    </row>
    <row r="665" spans="18:30" x14ac:dyDescent="0.25">
      <c r="R665" s="694"/>
      <c r="S665" s="694"/>
      <c r="T665" s="694"/>
      <c r="U665" s="694"/>
      <c r="V665" s="694"/>
      <c r="W665" s="694"/>
      <c r="X665" s="694"/>
      <c r="Y665" s="694"/>
      <c r="Z665" s="694"/>
      <c r="AA665" s="694"/>
      <c r="AB665" s="694"/>
      <c r="AC665" s="694"/>
      <c r="AD665" s="691"/>
    </row>
    <row r="666" spans="18:30" x14ac:dyDescent="0.25">
      <c r="R666" s="694"/>
      <c r="S666" s="694"/>
      <c r="T666" s="694"/>
      <c r="U666" s="694"/>
      <c r="V666" s="694"/>
      <c r="W666" s="694"/>
      <c r="X666" s="694"/>
      <c r="Y666" s="694"/>
      <c r="Z666" s="694"/>
      <c r="AA666" s="694"/>
      <c r="AB666" s="694"/>
      <c r="AC666" s="694"/>
      <c r="AD666" s="691"/>
    </row>
    <row r="667" spans="18:30" x14ac:dyDescent="0.25">
      <c r="R667" s="694"/>
      <c r="S667" s="694"/>
      <c r="T667" s="694"/>
      <c r="U667" s="694"/>
      <c r="V667" s="694"/>
      <c r="W667" s="694"/>
      <c r="X667" s="694"/>
      <c r="Y667" s="694"/>
      <c r="Z667" s="694"/>
      <c r="AA667" s="694"/>
      <c r="AB667" s="694"/>
      <c r="AC667" s="694"/>
      <c r="AD667" s="691"/>
    </row>
    <row r="668" spans="18:30" x14ac:dyDescent="0.25">
      <c r="R668" s="694"/>
      <c r="S668" s="694"/>
      <c r="T668" s="694"/>
      <c r="U668" s="694"/>
      <c r="V668" s="694"/>
      <c r="W668" s="694"/>
      <c r="X668" s="694"/>
      <c r="Y668" s="694"/>
      <c r="Z668" s="694"/>
      <c r="AA668" s="694"/>
      <c r="AB668" s="694"/>
      <c r="AC668" s="694"/>
      <c r="AD668" s="691"/>
    </row>
    <row r="669" spans="18:30" x14ac:dyDescent="0.25">
      <c r="R669" s="694"/>
      <c r="S669" s="694"/>
      <c r="T669" s="694"/>
      <c r="U669" s="694"/>
      <c r="V669" s="694"/>
      <c r="W669" s="694"/>
      <c r="X669" s="694"/>
      <c r="Y669" s="694"/>
      <c r="Z669" s="694"/>
      <c r="AA669" s="694"/>
      <c r="AB669" s="694"/>
      <c r="AC669" s="694"/>
      <c r="AD669" s="691"/>
    </row>
    <row r="670" spans="18:30" x14ac:dyDescent="0.25">
      <c r="R670" s="694"/>
      <c r="S670" s="694"/>
      <c r="T670" s="694"/>
      <c r="U670" s="694"/>
      <c r="V670" s="694"/>
      <c r="W670" s="694"/>
      <c r="X670" s="694"/>
      <c r="Y670" s="694"/>
      <c r="Z670" s="694"/>
      <c r="AA670" s="694"/>
      <c r="AB670" s="694"/>
      <c r="AC670" s="694"/>
      <c r="AD670" s="691"/>
    </row>
    <row r="671" spans="18:30" x14ac:dyDescent="0.25">
      <c r="R671" s="694"/>
      <c r="S671" s="694"/>
      <c r="T671" s="694"/>
      <c r="U671" s="694"/>
      <c r="V671" s="694"/>
      <c r="W671" s="694"/>
      <c r="X671" s="694"/>
      <c r="Y671" s="694"/>
      <c r="Z671" s="694"/>
      <c r="AA671" s="694"/>
      <c r="AB671" s="694"/>
      <c r="AC671" s="694"/>
      <c r="AD671" s="691"/>
    </row>
    <row r="672" spans="18:30" x14ac:dyDescent="0.25">
      <c r="R672" s="694"/>
      <c r="S672" s="694"/>
      <c r="T672" s="694"/>
      <c r="U672" s="694"/>
      <c r="V672" s="694"/>
      <c r="W672" s="694"/>
      <c r="X672" s="694"/>
      <c r="Y672" s="694"/>
      <c r="Z672" s="694"/>
      <c r="AA672" s="694"/>
      <c r="AB672" s="694"/>
      <c r="AC672" s="694"/>
      <c r="AD672" s="691"/>
    </row>
    <row r="673" spans="18:30" x14ac:dyDescent="0.25">
      <c r="R673" s="694"/>
      <c r="S673" s="694"/>
      <c r="T673" s="694"/>
      <c r="U673" s="694"/>
      <c r="V673" s="694"/>
      <c r="W673" s="694"/>
      <c r="X673" s="694"/>
      <c r="Y673" s="694"/>
      <c r="Z673" s="694"/>
      <c r="AA673" s="694"/>
      <c r="AB673" s="694"/>
      <c r="AC673" s="694"/>
      <c r="AD673" s="691"/>
    </row>
    <row r="674" spans="18:30" x14ac:dyDescent="0.25">
      <c r="R674" s="694"/>
      <c r="S674" s="694"/>
      <c r="T674" s="694"/>
      <c r="U674" s="694"/>
      <c r="V674" s="694"/>
      <c r="W674" s="694"/>
      <c r="X674" s="694"/>
      <c r="Y674" s="694"/>
      <c r="Z674" s="694"/>
      <c r="AA674" s="694"/>
      <c r="AB674" s="694"/>
      <c r="AC674" s="694"/>
      <c r="AD674" s="691"/>
    </row>
    <row r="675" spans="18:30" x14ac:dyDescent="0.25">
      <c r="R675" s="694"/>
      <c r="S675" s="694"/>
      <c r="T675" s="694"/>
      <c r="U675" s="694"/>
      <c r="V675" s="694"/>
      <c r="W675" s="694"/>
      <c r="X675" s="694"/>
      <c r="Y675" s="694"/>
      <c r="Z675" s="694"/>
      <c r="AA675" s="694"/>
      <c r="AB675" s="694"/>
      <c r="AC675" s="694"/>
      <c r="AD675" s="691"/>
    </row>
    <row r="676" spans="18:30" x14ac:dyDescent="0.25">
      <c r="R676" s="694"/>
      <c r="S676" s="694"/>
      <c r="T676" s="694"/>
      <c r="U676" s="694"/>
      <c r="V676" s="694"/>
      <c r="W676" s="694"/>
      <c r="X676" s="694"/>
      <c r="Y676" s="694"/>
      <c r="Z676" s="694"/>
      <c r="AA676" s="694"/>
      <c r="AB676" s="694"/>
      <c r="AC676" s="694"/>
      <c r="AD676" s="691"/>
    </row>
    <row r="677" spans="18:30" x14ac:dyDescent="0.25">
      <c r="R677" s="694"/>
      <c r="S677" s="694"/>
      <c r="T677" s="694"/>
      <c r="U677" s="694"/>
      <c r="V677" s="694"/>
      <c r="W677" s="694"/>
      <c r="X677" s="694"/>
      <c r="Y677" s="694"/>
      <c r="Z677" s="694"/>
      <c r="AA677" s="694"/>
      <c r="AB677" s="694"/>
      <c r="AC677" s="694"/>
      <c r="AD677" s="691"/>
    </row>
    <row r="678" spans="18:30" x14ac:dyDescent="0.25">
      <c r="R678" s="694"/>
      <c r="S678" s="694"/>
      <c r="T678" s="694"/>
      <c r="U678" s="694"/>
      <c r="V678" s="694"/>
      <c r="W678" s="694"/>
      <c r="X678" s="694"/>
      <c r="Y678" s="694"/>
      <c r="Z678" s="694"/>
      <c r="AA678" s="694"/>
      <c r="AB678" s="694"/>
      <c r="AC678" s="694"/>
      <c r="AD678" s="691"/>
    </row>
    <row r="679" spans="18:30" x14ac:dyDescent="0.25">
      <c r="R679" s="694"/>
      <c r="S679" s="694"/>
      <c r="T679" s="694"/>
      <c r="U679" s="694"/>
      <c r="V679" s="694"/>
      <c r="W679" s="694"/>
      <c r="X679" s="694"/>
      <c r="Y679" s="694"/>
      <c r="Z679" s="694"/>
      <c r="AA679" s="694"/>
      <c r="AB679" s="694"/>
      <c r="AC679" s="694"/>
      <c r="AD679" s="691"/>
    </row>
    <row r="680" spans="18:30" x14ac:dyDescent="0.25">
      <c r="R680" s="694"/>
      <c r="S680" s="694"/>
      <c r="T680" s="694"/>
      <c r="U680" s="694"/>
      <c r="V680" s="694"/>
      <c r="W680" s="694"/>
      <c r="X680" s="694"/>
      <c r="Y680" s="694"/>
      <c r="Z680" s="694"/>
      <c r="AA680" s="694"/>
      <c r="AB680" s="694"/>
      <c r="AC680" s="694"/>
      <c r="AD680" s="691"/>
    </row>
    <row r="681" spans="18:30" x14ac:dyDescent="0.25">
      <c r="R681" s="694"/>
      <c r="S681" s="694"/>
      <c r="T681" s="694"/>
      <c r="U681" s="694"/>
      <c r="V681" s="694"/>
      <c r="W681" s="694"/>
      <c r="X681" s="694"/>
      <c r="Y681" s="694"/>
      <c r="Z681" s="694"/>
      <c r="AA681" s="694"/>
      <c r="AB681" s="694"/>
      <c r="AC681" s="694"/>
      <c r="AD681" s="691"/>
    </row>
    <row r="682" spans="18:30" x14ac:dyDescent="0.25">
      <c r="R682" s="694"/>
      <c r="S682" s="694"/>
      <c r="T682" s="694"/>
      <c r="U682" s="694"/>
      <c r="V682" s="694"/>
      <c r="W682" s="694"/>
      <c r="X682" s="694"/>
      <c r="Y682" s="694"/>
      <c r="Z682" s="694"/>
      <c r="AA682" s="694"/>
      <c r="AB682" s="694"/>
      <c r="AC682" s="694"/>
      <c r="AD682" s="691"/>
    </row>
    <row r="683" spans="18:30" x14ac:dyDescent="0.25">
      <c r="R683" s="694"/>
      <c r="S683" s="694"/>
      <c r="T683" s="694"/>
      <c r="U683" s="694"/>
      <c r="V683" s="694"/>
      <c r="W683" s="694"/>
      <c r="X683" s="694"/>
      <c r="Y683" s="694"/>
      <c r="Z683" s="694"/>
      <c r="AA683" s="694"/>
      <c r="AB683" s="694"/>
      <c r="AC683" s="694"/>
      <c r="AD683" s="691"/>
    </row>
    <row r="684" spans="18:30" x14ac:dyDescent="0.25">
      <c r="R684" s="694"/>
      <c r="S684" s="694"/>
      <c r="T684" s="694"/>
      <c r="U684" s="694"/>
      <c r="V684" s="694"/>
      <c r="W684" s="694"/>
      <c r="X684" s="694"/>
      <c r="Y684" s="694"/>
      <c r="Z684" s="694"/>
      <c r="AA684" s="694"/>
      <c r="AB684" s="694"/>
      <c r="AC684" s="694"/>
      <c r="AD684" s="691"/>
    </row>
    <row r="685" spans="18:30" x14ac:dyDescent="0.25">
      <c r="R685" s="694"/>
      <c r="S685" s="694"/>
      <c r="T685" s="694"/>
      <c r="U685" s="694"/>
      <c r="V685" s="694"/>
      <c r="W685" s="694"/>
      <c r="X685" s="694"/>
      <c r="Y685" s="694"/>
      <c r="Z685" s="694"/>
      <c r="AA685" s="694"/>
      <c r="AB685" s="694"/>
      <c r="AC685" s="694"/>
      <c r="AD685" s="691"/>
    </row>
    <row r="686" spans="18:30" x14ac:dyDescent="0.25">
      <c r="R686" s="694"/>
      <c r="S686" s="694"/>
      <c r="T686" s="694"/>
      <c r="U686" s="694"/>
      <c r="V686" s="694"/>
      <c r="W686" s="694"/>
      <c r="X686" s="694"/>
      <c r="Y686" s="694"/>
      <c r="Z686" s="694"/>
      <c r="AA686" s="694"/>
      <c r="AB686" s="694"/>
      <c r="AC686" s="694"/>
      <c r="AD686" s="691"/>
    </row>
    <row r="687" spans="18:30" x14ac:dyDescent="0.25">
      <c r="R687" s="694"/>
      <c r="S687" s="694"/>
      <c r="T687" s="694"/>
      <c r="U687" s="694"/>
      <c r="V687" s="694"/>
      <c r="W687" s="694"/>
      <c r="X687" s="694"/>
      <c r="Y687" s="694"/>
      <c r="Z687" s="694"/>
      <c r="AA687" s="694"/>
      <c r="AB687" s="694"/>
      <c r="AC687" s="694"/>
      <c r="AD687" s="691"/>
    </row>
    <row r="688" spans="18:30" x14ac:dyDescent="0.25">
      <c r="R688" s="694"/>
      <c r="S688" s="694"/>
      <c r="T688" s="694"/>
      <c r="U688" s="694"/>
      <c r="V688" s="694"/>
      <c r="W688" s="694"/>
      <c r="X688" s="694"/>
      <c r="Y688" s="694"/>
      <c r="Z688" s="694"/>
      <c r="AA688" s="694"/>
      <c r="AB688" s="694"/>
      <c r="AC688" s="694"/>
      <c r="AD688" s="691"/>
    </row>
    <row r="689" spans="18:30" x14ac:dyDescent="0.25">
      <c r="R689" s="694"/>
      <c r="S689" s="694"/>
      <c r="T689" s="694"/>
      <c r="U689" s="694"/>
      <c r="V689" s="694"/>
      <c r="W689" s="694"/>
      <c r="X689" s="694"/>
      <c r="Y689" s="694"/>
      <c r="Z689" s="694"/>
      <c r="AA689" s="694"/>
      <c r="AB689" s="694"/>
      <c r="AC689" s="694"/>
      <c r="AD689" s="691"/>
    </row>
    <row r="690" spans="18:30" x14ac:dyDescent="0.25">
      <c r="R690" s="694"/>
      <c r="S690" s="694"/>
      <c r="T690" s="694"/>
      <c r="U690" s="694"/>
      <c r="V690" s="694"/>
      <c r="W690" s="694"/>
      <c r="X690" s="694"/>
      <c r="Y690" s="694"/>
      <c r="Z690" s="694"/>
      <c r="AA690" s="694"/>
      <c r="AB690" s="694"/>
      <c r="AC690" s="694"/>
      <c r="AD690" s="691"/>
    </row>
    <row r="691" spans="18:30" x14ac:dyDescent="0.25">
      <c r="R691" s="694"/>
      <c r="S691" s="694"/>
      <c r="T691" s="694"/>
      <c r="U691" s="694"/>
      <c r="V691" s="694"/>
      <c r="W691" s="694"/>
      <c r="X691" s="694"/>
      <c r="Y691" s="694"/>
      <c r="Z691" s="694"/>
      <c r="AA691" s="694"/>
      <c r="AB691" s="694"/>
      <c r="AC691" s="694"/>
      <c r="AD691" s="691"/>
    </row>
    <row r="692" spans="18:30" x14ac:dyDescent="0.25">
      <c r="R692" s="694"/>
      <c r="S692" s="694"/>
      <c r="T692" s="694"/>
      <c r="U692" s="694"/>
      <c r="V692" s="694"/>
      <c r="W692" s="694"/>
      <c r="X692" s="694"/>
      <c r="Y692" s="694"/>
      <c r="Z692" s="694"/>
      <c r="AA692" s="694"/>
      <c r="AB692" s="694"/>
      <c r="AC692" s="694"/>
      <c r="AD692" s="691"/>
    </row>
    <row r="693" spans="18:30" x14ac:dyDescent="0.25">
      <c r="R693" s="694"/>
      <c r="S693" s="694"/>
      <c r="T693" s="694"/>
      <c r="U693" s="694"/>
      <c r="V693" s="694"/>
      <c r="W693" s="694"/>
      <c r="X693" s="694"/>
      <c r="Y693" s="694"/>
      <c r="Z693" s="694"/>
      <c r="AA693" s="694"/>
      <c r="AB693" s="694"/>
      <c r="AC693" s="694"/>
      <c r="AD693" s="691"/>
    </row>
    <row r="694" spans="18:30" x14ac:dyDescent="0.25">
      <c r="R694" s="694"/>
      <c r="S694" s="694"/>
      <c r="T694" s="694"/>
      <c r="U694" s="694"/>
      <c r="V694" s="694"/>
      <c r="W694" s="694"/>
      <c r="X694" s="694"/>
      <c r="Y694" s="694"/>
      <c r="Z694" s="694"/>
      <c r="AA694" s="694"/>
      <c r="AB694" s="694"/>
      <c r="AC694" s="694"/>
      <c r="AD694" s="691"/>
    </row>
    <row r="695" spans="18:30" x14ac:dyDescent="0.25">
      <c r="R695" s="694"/>
      <c r="S695" s="694"/>
      <c r="T695" s="694"/>
      <c r="U695" s="694"/>
      <c r="V695" s="694"/>
      <c r="W695" s="694"/>
      <c r="X695" s="694"/>
      <c r="Y695" s="694"/>
      <c r="Z695" s="694"/>
      <c r="AA695" s="694"/>
      <c r="AB695" s="694"/>
      <c r="AC695" s="694"/>
      <c r="AD695" s="691"/>
    </row>
    <row r="696" spans="18:30" x14ac:dyDescent="0.25">
      <c r="R696" s="694"/>
      <c r="S696" s="694"/>
      <c r="T696" s="694"/>
      <c r="U696" s="694"/>
      <c r="V696" s="694"/>
      <c r="W696" s="694"/>
      <c r="X696" s="694"/>
      <c r="Y696" s="694"/>
      <c r="Z696" s="694"/>
      <c r="AA696" s="694"/>
      <c r="AB696" s="694"/>
      <c r="AC696" s="694"/>
      <c r="AD696" s="691"/>
    </row>
    <row r="697" spans="18:30" x14ac:dyDescent="0.25">
      <c r="R697" s="694"/>
      <c r="S697" s="694"/>
      <c r="T697" s="694"/>
      <c r="U697" s="694"/>
      <c r="V697" s="694"/>
      <c r="W697" s="694"/>
      <c r="X697" s="694"/>
      <c r="Y697" s="694"/>
      <c r="Z697" s="694"/>
      <c r="AA697" s="694"/>
      <c r="AB697" s="694"/>
      <c r="AC697" s="694"/>
      <c r="AD697" s="691"/>
    </row>
    <row r="698" spans="18:30" x14ac:dyDescent="0.25">
      <c r="R698" s="694"/>
      <c r="S698" s="694"/>
      <c r="T698" s="694"/>
      <c r="U698" s="694"/>
      <c r="V698" s="694"/>
      <c r="W698" s="694"/>
      <c r="X698" s="694"/>
      <c r="Y698" s="694"/>
      <c r="Z698" s="694"/>
      <c r="AA698" s="694"/>
      <c r="AB698" s="694"/>
      <c r="AC698" s="694"/>
      <c r="AD698" s="691"/>
    </row>
    <row r="699" spans="18:30" x14ac:dyDescent="0.25">
      <c r="R699" s="694"/>
      <c r="S699" s="694"/>
      <c r="T699" s="694"/>
      <c r="U699" s="694"/>
      <c r="V699" s="694"/>
      <c r="W699" s="694"/>
      <c r="X699" s="694"/>
      <c r="Y699" s="694"/>
      <c r="Z699" s="694"/>
      <c r="AA699" s="694"/>
      <c r="AB699" s="694"/>
      <c r="AC699" s="694"/>
      <c r="AD699" s="691"/>
    </row>
    <row r="700" spans="18:30" x14ac:dyDescent="0.25">
      <c r="R700" s="694"/>
      <c r="S700" s="694"/>
      <c r="T700" s="694"/>
      <c r="U700" s="694"/>
      <c r="V700" s="694"/>
      <c r="W700" s="694"/>
      <c r="X700" s="694"/>
      <c r="Y700" s="694"/>
      <c r="Z700" s="694"/>
      <c r="AA700" s="694"/>
      <c r="AB700" s="694"/>
      <c r="AC700" s="694"/>
      <c r="AD700" s="691"/>
    </row>
    <row r="701" spans="18:30" x14ac:dyDescent="0.25">
      <c r="R701" s="694"/>
      <c r="S701" s="694"/>
      <c r="T701" s="694"/>
      <c r="U701" s="694"/>
      <c r="V701" s="694"/>
      <c r="W701" s="694"/>
      <c r="X701" s="694"/>
      <c r="Y701" s="694"/>
      <c r="Z701" s="694"/>
      <c r="AA701" s="694"/>
      <c r="AB701" s="694"/>
      <c r="AC701" s="694"/>
      <c r="AD701" s="691"/>
    </row>
    <row r="702" spans="18:30" x14ac:dyDescent="0.25">
      <c r="R702" s="694"/>
      <c r="S702" s="694"/>
      <c r="T702" s="694"/>
      <c r="U702" s="694"/>
      <c r="V702" s="694"/>
      <c r="W702" s="694"/>
      <c r="X702" s="694"/>
      <c r="Y702" s="694"/>
      <c r="Z702" s="694"/>
      <c r="AA702" s="694"/>
      <c r="AB702" s="694"/>
      <c r="AC702" s="694"/>
      <c r="AD702" s="691"/>
    </row>
    <row r="703" spans="18:30" x14ac:dyDescent="0.25">
      <c r="R703" s="694"/>
      <c r="S703" s="694"/>
      <c r="T703" s="694"/>
      <c r="U703" s="694"/>
      <c r="V703" s="694"/>
      <c r="W703" s="694"/>
      <c r="X703" s="694"/>
      <c r="Y703" s="694"/>
      <c r="Z703" s="694"/>
      <c r="AA703" s="694"/>
      <c r="AB703" s="694"/>
      <c r="AC703" s="694"/>
      <c r="AD703" s="691"/>
    </row>
    <row r="704" spans="18:30" x14ac:dyDescent="0.25">
      <c r="R704" s="694"/>
      <c r="S704" s="694"/>
      <c r="T704" s="694"/>
      <c r="U704" s="694"/>
      <c r="V704" s="694"/>
      <c r="W704" s="694"/>
      <c r="X704" s="694"/>
      <c r="Y704" s="694"/>
      <c r="Z704" s="694"/>
      <c r="AA704" s="694"/>
      <c r="AB704" s="694"/>
      <c r="AC704" s="694"/>
      <c r="AD704" s="691"/>
    </row>
    <row r="705" spans="18:30" x14ac:dyDescent="0.25">
      <c r="R705" s="694"/>
      <c r="S705" s="694"/>
      <c r="T705" s="694"/>
      <c r="U705" s="694"/>
      <c r="V705" s="694"/>
      <c r="W705" s="694"/>
      <c r="X705" s="694"/>
      <c r="Y705" s="694"/>
      <c r="Z705" s="694"/>
      <c r="AA705" s="694"/>
      <c r="AB705" s="694"/>
      <c r="AC705" s="694"/>
      <c r="AD705" s="691"/>
    </row>
    <row r="706" spans="18:30" x14ac:dyDescent="0.25">
      <c r="R706" s="694"/>
      <c r="S706" s="694"/>
      <c r="T706" s="694"/>
      <c r="U706" s="694"/>
      <c r="V706" s="694"/>
      <c r="W706" s="694"/>
      <c r="X706" s="694"/>
      <c r="Y706" s="694"/>
      <c r="Z706" s="694"/>
      <c r="AA706" s="694"/>
      <c r="AB706" s="694"/>
      <c r="AC706" s="694"/>
      <c r="AD706" s="691"/>
    </row>
    <row r="707" spans="18:30" x14ac:dyDescent="0.25">
      <c r="R707" s="694"/>
      <c r="S707" s="694"/>
      <c r="T707" s="694"/>
      <c r="U707" s="694"/>
      <c r="V707" s="694"/>
      <c r="W707" s="694"/>
      <c r="X707" s="694"/>
      <c r="Y707" s="694"/>
      <c r="Z707" s="694"/>
      <c r="AA707" s="694"/>
      <c r="AB707" s="694"/>
      <c r="AC707" s="694"/>
      <c r="AD707" s="691"/>
    </row>
    <row r="708" spans="18:30" x14ac:dyDescent="0.25">
      <c r="R708" s="694"/>
      <c r="S708" s="694"/>
      <c r="T708" s="694"/>
      <c r="U708" s="694"/>
      <c r="V708" s="694"/>
      <c r="W708" s="694"/>
      <c r="X708" s="694"/>
      <c r="Y708" s="694"/>
      <c r="Z708" s="694"/>
      <c r="AA708" s="694"/>
      <c r="AB708" s="694"/>
      <c r="AC708" s="694"/>
      <c r="AD708" s="691"/>
    </row>
    <row r="709" spans="18:30" x14ac:dyDescent="0.25">
      <c r="R709" s="694"/>
      <c r="S709" s="694"/>
      <c r="T709" s="694"/>
      <c r="U709" s="694"/>
      <c r="V709" s="694"/>
      <c r="W709" s="694"/>
      <c r="X709" s="694"/>
      <c r="Y709" s="694"/>
      <c r="Z709" s="694"/>
      <c r="AA709" s="694"/>
      <c r="AB709" s="694"/>
      <c r="AC709" s="694"/>
      <c r="AD709" s="691"/>
    </row>
    <row r="710" spans="18:30" x14ac:dyDescent="0.25">
      <c r="R710" s="694"/>
      <c r="S710" s="694"/>
      <c r="T710" s="694"/>
      <c r="U710" s="694"/>
      <c r="V710" s="694"/>
      <c r="W710" s="694"/>
      <c r="X710" s="694"/>
      <c r="Y710" s="694"/>
      <c r="Z710" s="694"/>
      <c r="AA710" s="694"/>
      <c r="AB710" s="694"/>
      <c r="AC710" s="694"/>
      <c r="AD710" s="691"/>
    </row>
    <row r="711" spans="18:30" x14ac:dyDescent="0.25">
      <c r="R711" s="694"/>
      <c r="S711" s="694"/>
      <c r="T711" s="694"/>
      <c r="U711" s="694"/>
      <c r="V711" s="694"/>
      <c r="W711" s="694"/>
      <c r="X711" s="694"/>
      <c r="Y711" s="694"/>
      <c r="Z711" s="694"/>
      <c r="AA711" s="694"/>
      <c r="AB711" s="694"/>
      <c r="AC711" s="694"/>
      <c r="AD711" s="691"/>
    </row>
    <row r="712" spans="18:30" x14ac:dyDescent="0.25">
      <c r="R712" s="694"/>
      <c r="S712" s="694"/>
      <c r="T712" s="694"/>
      <c r="U712" s="694"/>
      <c r="V712" s="694"/>
      <c r="W712" s="694"/>
      <c r="X712" s="694"/>
      <c r="Y712" s="694"/>
      <c r="Z712" s="694"/>
      <c r="AA712" s="694"/>
      <c r="AB712" s="694"/>
      <c r="AC712" s="694"/>
      <c r="AD712" s="691"/>
    </row>
    <row r="713" spans="18:30" x14ac:dyDescent="0.25">
      <c r="R713" s="694"/>
      <c r="S713" s="694"/>
      <c r="T713" s="694"/>
      <c r="U713" s="694"/>
      <c r="V713" s="694"/>
      <c r="W713" s="694"/>
      <c r="X713" s="694"/>
      <c r="Y713" s="694"/>
      <c r="Z713" s="694"/>
      <c r="AA713" s="694"/>
      <c r="AB713" s="694"/>
      <c r="AC713" s="694"/>
      <c r="AD713" s="691"/>
    </row>
    <row r="714" spans="18:30" x14ac:dyDescent="0.25">
      <c r="R714" s="694"/>
      <c r="S714" s="694"/>
      <c r="T714" s="694"/>
      <c r="U714" s="694"/>
      <c r="V714" s="694"/>
      <c r="W714" s="694"/>
      <c r="X714" s="694"/>
      <c r="Y714" s="694"/>
      <c r="Z714" s="694"/>
      <c r="AA714" s="694"/>
      <c r="AB714" s="694"/>
      <c r="AC714" s="694"/>
      <c r="AD714" s="691"/>
    </row>
    <row r="715" spans="18:30" x14ac:dyDescent="0.25">
      <c r="R715" s="694"/>
      <c r="S715" s="694"/>
      <c r="T715" s="694"/>
      <c r="U715" s="694"/>
      <c r="V715" s="694"/>
      <c r="W715" s="694"/>
      <c r="X715" s="694"/>
      <c r="Y715" s="694"/>
      <c r="Z715" s="694"/>
      <c r="AA715" s="694"/>
      <c r="AB715" s="694"/>
      <c r="AC715" s="694"/>
      <c r="AD715" s="691"/>
    </row>
    <row r="716" spans="18:30" x14ac:dyDescent="0.25">
      <c r="R716" s="694"/>
      <c r="S716" s="694"/>
      <c r="T716" s="694"/>
      <c r="U716" s="694"/>
      <c r="V716" s="694"/>
      <c r="W716" s="694"/>
      <c r="X716" s="694"/>
      <c r="Y716" s="694"/>
      <c r="Z716" s="694"/>
      <c r="AA716" s="694"/>
      <c r="AB716" s="694"/>
      <c r="AC716" s="694"/>
      <c r="AD716" s="691"/>
    </row>
    <row r="717" spans="18:30" x14ac:dyDescent="0.25">
      <c r="R717" s="694"/>
      <c r="S717" s="694"/>
      <c r="T717" s="694"/>
      <c r="U717" s="694"/>
      <c r="V717" s="694"/>
      <c r="W717" s="694"/>
      <c r="X717" s="694"/>
      <c r="Y717" s="694"/>
      <c r="Z717" s="694"/>
      <c r="AA717" s="694"/>
      <c r="AB717" s="694"/>
      <c r="AC717" s="694"/>
      <c r="AD717" s="691"/>
    </row>
    <row r="718" spans="18:30" x14ac:dyDescent="0.25">
      <c r="R718" s="694"/>
      <c r="S718" s="694"/>
      <c r="T718" s="694"/>
      <c r="U718" s="694"/>
      <c r="V718" s="694"/>
      <c r="W718" s="694"/>
      <c r="X718" s="694"/>
      <c r="Y718" s="694"/>
      <c r="Z718" s="694"/>
      <c r="AA718" s="694"/>
      <c r="AB718" s="694"/>
      <c r="AC718" s="694"/>
      <c r="AD718" s="691"/>
    </row>
    <row r="719" spans="18:30" x14ac:dyDescent="0.25">
      <c r="R719" s="694"/>
      <c r="S719" s="694"/>
      <c r="T719" s="694"/>
      <c r="U719" s="694"/>
      <c r="V719" s="694"/>
      <c r="W719" s="694"/>
      <c r="X719" s="694"/>
      <c r="Y719" s="694"/>
      <c r="Z719" s="694"/>
      <c r="AA719" s="694"/>
      <c r="AB719" s="694"/>
      <c r="AC719" s="694"/>
      <c r="AD719" s="691"/>
    </row>
    <row r="720" spans="18:30" x14ac:dyDescent="0.25">
      <c r="R720" s="694"/>
      <c r="S720" s="694"/>
      <c r="T720" s="694"/>
      <c r="U720" s="694"/>
      <c r="V720" s="694"/>
      <c r="W720" s="694"/>
      <c r="X720" s="694"/>
      <c r="Y720" s="694"/>
      <c r="Z720" s="694"/>
      <c r="AA720" s="694"/>
      <c r="AB720" s="694"/>
      <c r="AC720" s="694"/>
      <c r="AD720" s="691"/>
    </row>
    <row r="721" spans="18:30" x14ac:dyDescent="0.25">
      <c r="R721" s="694"/>
      <c r="S721" s="694"/>
      <c r="T721" s="694"/>
      <c r="U721" s="694"/>
      <c r="V721" s="694"/>
      <c r="W721" s="694"/>
      <c r="X721" s="694"/>
      <c r="Y721" s="694"/>
      <c r="Z721" s="694"/>
      <c r="AA721" s="694"/>
      <c r="AB721" s="694"/>
      <c r="AC721" s="694"/>
      <c r="AD721" s="691"/>
    </row>
    <row r="722" spans="18:30" x14ac:dyDescent="0.25">
      <c r="R722" s="694"/>
      <c r="S722" s="694"/>
      <c r="T722" s="694"/>
      <c r="U722" s="694"/>
      <c r="V722" s="694"/>
      <c r="W722" s="694"/>
      <c r="X722" s="694"/>
      <c r="Y722" s="694"/>
      <c r="Z722" s="694"/>
      <c r="AA722" s="694"/>
      <c r="AB722" s="694"/>
      <c r="AC722" s="694"/>
      <c r="AD722" s="691"/>
    </row>
    <row r="723" spans="18:30" x14ac:dyDescent="0.25">
      <c r="R723" s="694"/>
      <c r="S723" s="694"/>
      <c r="T723" s="694"/>
      <c r="U723" s="694"/>
      <c r="V723" s="694"/>
      <c r="W723" s="694"/>
      <c r="X723" s="694"/>
      <c r="Y723" s="694"/>
      <c r="Z723" s="694"/>
      <c r="AA723" s="694"/>
      <c r="AB723" s="694"/>
      <c r="AC723" s="694"/>
      <c r="AD723" s="691"/>
    </row>
    <row r="724" spans="18:30" x14ac:dyDescent="0.25">
      <c r="R724" s="694"/>
      <c r="S724" s="694"/>
      <c r="T724" s="694"/>
      <c r="U724" s="694"/>
      <c r="V724" s="694"/>
      <c r="W724" s="694"/>
      <c r="X724" s="694"/>
      <c r="Y724" s="694"/>
      <c r="Z724" s="694"/>
      <c r="AA724" s="694"/>
      <c r="AB724" s="694"/>
      <c r="AC724" s="694"/>
      <c r="AD724" s="691"/>
    </row>
    <row r="725" spans="18:30" x14ac:dyDescent="0.25">
      <c r="R725" s="694"/>
      <c r="S725" s="694"/>
      <c r="T725" s="694"/>
      <c r="U725" s="694"/>
      <c r="V725" s="694"/>
      <c r="W725" s="694"/>
      <c r="X725" s="694"/>
      <c r="Y725" s="694"/>
      <c r="Z725" s="694"/>
      <c r="AA725" s="694"/>
      <c r="AB725" s="694"/>
      <c r="AC725" s="694"/>
      <c r="AD725" s="691"/>
    </row>
    <row r="726" spans="18:30" x14ac:dyDescent="0.25">
      <c r="R726" s="694"/>
      <c r="S726" s="694"/>
      <c r="T726" s="694"/>
      <c r="U726" s="694"/>
      <c r="V726" s="694"/>
      <c r="W726" s="694"/>
      <c r="X726" s="694"/>
      <c r="Y726" s="694"/>
      <c r="Z726" s="694"/>
      <c r="AA726" s="694"/>
      <c r="AB726" s="694"/>
      <c r="AC726" s="694"/>
      <c r="AD726" s="691"/>
    </row>
    <row r="727" spans="18:30" x14ac:dyDescent="0.25">
      <c r="R727" s="694"/>
      <c r="S727" s="694"/>
      <c r="T727" s="694"/>
      <c r="U727" s="694"/>
      <c r="V727" s="694"/>
      <c r="W727" s="694"/>
      <c r="X727" s="694"/>
      <c r="Y727" s="694"/>
      <c r="Z727" s="694"/>
      <c r="AA727" s="694"/>
      <c r="AB727" s="694"/>
      <c r="AC727" s="694"/>
      <c r="AD727" s="691"/>
    </row>
    <row r="728" spans="18:30" x14ac:dyDescent="0.25">
      <c r="R728" s="694"/>
      <c r="S728" s="694"/>
      <c r="T728" s="694"/>
      <c r="U728" s="694"/>
      <c r="V728" s="694"/>
      <c r="W728" s="694"/>
      <c r="X728" s="694"/>
      <c r="Y728" s="694"/>
      <c r="Z728" s="694"/>
      <c r="AA728" s="694"/>
      <c r="AB728" s="694"/>
      <c r="AC728" s="694"/>
      <c r="AD728" s="691"/>
    </row>
    <row r="729" spans="18:30" x14ac:dyDescent="0.25">
      <c r="R729" s="694"/>
      <c r="S729" s="694"/>
      <c r="T729" s="694"/>
      <c r="U729" s="694"/>
      <c r="V729" s="694"/>
      <c r="W729" s="694"/>
      <c r="X729" s="694"/>
      <c r="Y729" s="694"/>
      <c r="Z729" s="694"/>
      <c r="AA729" s="694"/>
      <c r="AB729" s="694"/>
      <c r="AC729" s="694"/>
      <c r="AD729" s="691"/>
    </row>
    <row r="730" spans="18:30" x14ac:dyDescent="0.25">
      <c r="R730" s="694"/>
      <c r="S730" s="694"/>
      <c r="T730" s="694"/>
      <c r="U730" s="694"/>
      <c r="V730" s="694"/>
      <c r="W730" s="694"/>
      <c r="X730" s="694"/>
      <c r="Y730" s="694"/>
      <c r="Z730" s="694"/>
      <c r="AA730" s="694"/>
      <c r="AB730" s="694"/>
      <c r="AC730" s="694"/>
      <c r="AD730" s="691"/>
    </row>
    <row r="731" spans="18:30" x14ac:dyDescent="0.25">
      <c r="R731" s="694"/>
      <c r="S731" s="694"/>
      <c r="T731" s="694"/>
      <c r="U731" s="694"/>
      <c r="V731" s="694"/>
      <c r="W731" s="694"/>
      <c r="X731" s="694"/>
      <c r="Y731" s="694"/>
      <c r="Z731" s="694"/>
      <c r="AA731" s="694"/>
      <c r="AB731" s="694"/>
      <c r="AC731" s="694"/>
      <c r="AD731" s="691"/>
    </row>
    <row r="732" spans="18:30" x14ac:dyDescent="0.25">
      <c r="R732" s="694"/>
      <c r="S732" s="694"/>
      <c r="T732" s="694"/>
      <c r="U732" s="694"/>
      <c r="V732" s="694"/>
      <c r="W732" s="694"/>
      <c r="X732" s="694"/>
      <c r="Y732" s="694"/>
      <c r="Z732" s="694"/>
      <c r="AA732" s="694"/>
      <c r="AB732" s="694"/>
      <c r="AC732" s="694"/>
      <c r="AD732" s="691"/>
    </row>
    <row r="733" spans="18:30" x14ac:dyDescent="0.25">
      <c r="R733" s="694"/>
      <c r="S733" s="694"/>
      <c r="T733" s="694"/>
      <c r="U733" s="694"/>
      <c r="V733" s="694"/>
      <c r="W733" s="694"/>
      <c r="X733" s="694"/>
      <c r="Y733" s="694"/>
      <c r="Z733" s="694"/>
      <c r="AA733" s="694"/>
      <c r="AB733" s="694"/>
      <c r="AC733" s="694"/>
      <c r="AD733" s="691"/>
    </row>
    <row r="734" spans="18:30" x14ac:dyDescent="0.25">
      <c r="R734" s="694"/>
      <c r="S734" s="694"/>
      <c r="T734" s="694"/>
      <c r="U734" s="694"/>
      <c r="V734" s="694"/>
      <c r="W734" s="694"/>
      <c r="X734" s="694"/>
      <c r="Y734" s="694"/>
      <c r="Z734" s="694"/>
      <c r="AA734" s="694"/>
      <c r="AB734" s="694"/>
      <c r="AC734" s="694"/>
      <c r="AD734" s="691"/>
    </row>
    <row r="735" spans="18:30" x14ac:dyDescent="0.25">
      <c r="R735" s="694"/>
      <c r="S735" s="694"/>
      <c r="T735" s="694"/>
      <c r="U735" s="694"/>
      <c r="V735" s="694"/>
      <c r="W735" s="694"/>
      <c r="X735" s="694"/>
      <c r="Y735" s="694"/>
      <c r="Z735" s="694"/>
      <c r="AA735" s="694"/>
      <c r="AB735" s="694"/>
      <c r="AC735" s="694"/>
      <c r="AD735" s="691"/>
    </row>
    <row r="736" spans="18:30" x14ac:dyDescent="0.25">
      <c r="R736" s="694"/>
      <c r="S736" s="694"/>
      <c r="T736" s="694"/>
      <c r="U736" s="694"/>
      <c r="V736" s="694"/>
      <c r="W736" s="694"/>
      <c r="X736" s="694"/>
      <c r="Y736" s="694"/>
      <c r="Z736" s="694"/>
      <c r="AA736" s="694"/>
      <c r="AB736" s="694"/>
      <c r="AC736" s="694"/>
      <c r="AD736" s="691"/>
    </row>
    <row r="737" spans="18:30" x14ac:dyDescent="0.25">
      <c r="R737" s="694"/>
      <c r="S737" s="694"/>
      <c r="T737" s="694"/>
      <c r="U737" s="694"/>
      <c r="V737" s="694"/>
      <c r="W737" s="694"/>
      <c r="X737" s="694"/>
      <c r="Y737" s="694"/>
      <c r="Z737" s="694"/>
      <c r="AA737" s="694"/>
      <c r="AB737" s="694"/>
      <c r="AC737" s="694"/>
      <c r="AD737" s="691"/>
    </row>
    <row r="738" spans="18:30" x14ac:dyDescent="0.25">
      <c r="R738" s="694"/>
      <c r="S738" s="694"/>
      <c r="T738" s="694"/>
      <c r="U738" s="694"/>
      <c r="V738" s="694"/>
      <c r="W738" s="694"/>
      <c r="X738" s="694"/>
      <c r="Y738" s="694"/>
      <c r="Z738" s="694"/>
      <c r="AA738" s="694"/>
      <c r="AB738" s="694"/>
      <c r="AC738" s="694"/>
      <c r="AD738" s="691"/>
    </row>
    <row r="739" spans="18:30" x14ac:dyDescent="0.25">
      <c r="R739" s="694"/>
      <c r="S739" s="694"/>
      <c r="T739" s="694"/>
      <c r="U739" s="694"/>
      <c r="V739" s="694"/>
      <c r="W739" s="694"/>
      <c r="X739" s="694"/>
      <c r="Y739" s="694"/>
      <c r="Z739" s="694"/>
      <c r="AA739" s="694"/>
      <c r="AB739" s="694"/>
      <c r="AC739" s="694"/>
      <c r="AD739" s="691"/>
    </row>
    <row r="740" spans="18:30" x14ac:dyDescent="0.25">
      <c r="R740" s="694"/>
      <c r="S740" s="694"/>
      <c r="T740" s="694"/>
      <c r="U740" s="694"/>
      <c r="V740" s="694"/>
      <c r="W740" s="694"/>
      <c r="X740" s="694"/>
      <c r="Y740" s="694"/>
      <c r="Z740" s="694"/>
      <c r="AA740" s="694"/>
      <c r="AB740" s="694"/>
      <c r="AC740" s="694"/>
      <c r="AD740" s="691"/>
    </row>
    <row r="741" spans="18:30" x14ac:dyDescent="0.25">
      <c r="R741" s="694"/>
      <c r="S741" s="694"/>
      <c r="T741" s="694"/>
      <c r="U741" s="694"/>
      <c r="V741" s="694"/>
      <c r="W741" s="694"/>
      <c r="X741" s="694"/>
      <c r="Y741" s="694"/>
      <c r="Z741" s="694"/>
      <c r="AA741" s="694"/>
      <c r="AB741" s="694"/>
      <c r="AC741" s="694"/>
      <c r="AD741" s="691"/>
    </row>
    <row r="742" spans="18:30" x14ac:dyDescent="0.25">
      <c r="R742" s="694"/>
      <c r="S742" s="694"/>
      <c r="T742" s="694"/>
      <c r="U742" s="694"/>
      <c r="V742" s="694"/>
      <c r="W742" s="694"/>
      <c r="X742" s="694"/>
      <c r="Y742" s="694"/>
      <c r="Z742" s="694"/>
      <c r="AA742" s="694"/>
      <c r="AB742" s="694"/>
      <c r="AC742" s="694"/>
      <c r="AD742" s="691"/>
    </row>
    <row r="743" spans="18:30" x14ac:dyDescent="0.25">
      <c r="R743" s="694"/>
      <c r="S743" s="694"/>
      <c r="T743" s="694"/>
      <c r="U743" s="694"/>
      <c r="V743" s="694"/>
      <c r="W743" s="694"/>
      <c r="X743" s="694"/>
      <c r="Y743" s="694"/>
      <c r="Z743" s="694"/>
      <c r="AA743" s="694"/>
      <c r="AB743" s="694"/>
      <c r="AC743" s="694"/>
      <c r="AD743" s="691"/>
    </row>
    <row r="744" spans="18:30" x14ac:dyDescent="0.25">
      <c r="R744" s="694"/>
      <c r="S744" s="694"/>
      <c r="T744" s="694"/>
      <c r="U744" s="694"/>
      <c r="V744" s="694"/>
      <c r="W744" s="694"/>
      <c r="X744" s="694"/>
      <c r="Y744" s="694"/>
      <c r="Z744" s="694"/>
      <c r="AA744" s="694"/>
      <c r="AB744" s="694"/>
      <c r="AC744" s="694"/>
      <c r="AD744" s="691"/>
    </row>
    <row r="745" spans="18:30" x14ac:dyDescent="0.25">
      <c r="R745" s="694"/>
      <c r="S745" s="694"/>
      <c r="T745" s="694"/>
      <c r="U745" s="694"/>
      <c r="V745" s="694"/>
      <c r="W745" s="694"/>
      <c r="X745" s="694"/>
      <c r="Y745" s="694"/>
      <c r="Z745" s="694"/>
      <c r="AA745" s="694"/>
      <c r="AB745" s="694"/>
      <c r="AC745" s="694"/>
      <c r="AD745" s="691"/>
    </row>
    <row r="746" spans="18:30" x14ac:dyDescent="0.25">
      <c r="R746" s="694"/>
      <c r="S746" s="694"/>
      <c r="T746" s="694"/>
      <c r="U746" s="694"/>
      <c r="V746" s="694"/>
      <c r="W746" s="694"/>
      <c r="X746" s="694"/>
      <c r="Y746" s="694"/>
      <c r="Z746" s="694"/>
      <c r="AA746" s="694"/>
      <c r="AB746" s="694"/>
      <c r="AC746" s="694"/>
      <c r="AD746" s="691"/>
    </row>
    <row r="747" spans="18:30" x14ac:dyDescent="0.25">
      <c r="R747" s="694"/>
      <c r="S747" s="694"/>
      <c r="T747" s="694"/>
      <c r="U747" s="694"/>
      <c r="V747" s="694"/>
      <c r="W747" s="694"/>
      <c r="X747" s="694"/>
      <c r="Y747" s="694"/>
      <c r="Z747" s="694"/>
      <c r="AA747" s="694"/>
      <c r="AB747" s="694"/>
      <c r="AC747" s="694"/>
      <c r="AD747" s="691"/>
    </row>
    <row r="748" spans="18:30" x14ac:dyDescent="0.25">
      <c r="R748" s="694"/>
      <c r="S748" s="694"/>
      <c r="T748" s="694"/>
      <c r="U748" s="694"/>
      <c r="V748" s="694"/>
      <c r="W748" s="694"/>
      <c r="X748" s="694"/>
      <c r="Y748" s="694"/>
      <c r="Z748" s="694"/>
      <c r="AA748" s="694"/>
      <c r="AB748" s="694"/>
      <c r="AC748" s="694"/>
      <c r="AD748" s="691"/>
    </row>
    <row r="749" spans="18:30" x14ac:dyDescent="0.25">
      <c r="R749" s="694"/>
      <c r="S749" s="694"/>
      <c r="T749" s="694"/>
      <c r="U749" s="694"/>
      <c r="V749" s="694"/>
      <c r="W749" s="694"/>
      <c r="X749" s="694"/>
      <c r="Y749" s="694"/>
      <c r="Z749" s="694"/>
      <c r="AA749" s="694"/>
      <c r="AB749" s="694"/>
      <c r="AC749" s="694"/>
      <c r="AD749" s="691"/>
    </row>
    <row r="750" spans="18:30" x14ac:dyDescent="0.25">
      <c r="R750" s="694"/>
      <c r="S750" s="694"/>
      <c r="T750" s="694"/>
      <c r="U750" s="694"/>
      <c r="V750" s="694"/>
      <c r="W750" s="694"/>
      <c r="X750" s="694"/>
      <c r="Y750" s="694"/>
      <c r="Z750" s="694"/>
      <c r="AA750" s="694"/>
      <c r="AB750" s="694"/>
      <c r="AC750" s="694"/>
      <c r="AD750" s="691"/>
    </row>
    <row r="751" spans="18:30" x14ac:dyDescent="0.25">
      <c r="R751" s="694"/>
      <c r="S751" s="694"/>
      <c r="T751" s="694"/>
      <c r="U751" s="694"/>
      <c r="V751" s="694"/>
      <c r="W751" s="694"/>
      <c r="X751" s="694"/>
      <c r="Y751" s="694"/>
      <c r="Z751" s="694"/>
      <c r="AA751" s="694"/>
      <c r="AB751" s="694"/>
      <c r="AC751" s="694"/>
      <c r="AD751" s="691"/>
    </row>
    <row r="752" spans="18:30" x14ac:dyDescent="0.25">
      <c r="R752" s="694"/>
      <c r="S752" s="694"/>
      <c r="T752" s="694"/>
      <c r="U752" s="694"/>
      <c r="V752" s="694"/>
      <c r="W752" s="694"/>
      <c r="X752" s="694"/>
      <c r="Y752" s="694"/>
      <c r="Z752" s="694"/>
      <c r="AA752" s="694"/>
      <c r="AB752" s="694"/>
      <c r="AC752" s="694"/>
      <c r="AD752" s="691"/>
    </row>
    <row r="753" spans="18:30" x14ac:dyDescent="0.25">
      <c r="R753" s="694"/>
      <c r="S753" s="694"/>
      <c r="T753" s="694"/>
      <c r="U753" s="694"/>
      <c r="V753" s="694"/>
      <c r="W753" s="694"/>
      <c r="X753" s="694"/>
      <c r="Y753" s="694"/>
      <c r="Z753" s="694"/>
      <c r="AA753" s="694"/>
      <c r="AB753" s="694"/>
      <c r="AC753" s="694"/>
      <c r="AD753" s="691"/>
    </row>
    <row r="754" spans="18:30" x14ac:dyDescent="0.25">
      <c r="R754" s="694"/>
      <c r="S754" s="694"/>
      <c r="T754" s="694"/>
      <c r="U754" s="694"/>
      <c r="V754" s="694"/>
      <c r="W754" s="694"/>
      <c r="X754" s="694"/>
      <c r="Y754" s="694"/>
      <c r="Z754" s="694"/>
      <c r="AA754" s="694"/>
      <c r="AB754" s="694"/>
      <c r="AC754" s="694"/>
      <c r="AD754" s="691"/>
    </row>
    <row r="755" spans="18:30" x14ac:dyDescent="0.25">
      <c r="R755" s="694"/>
      <c r="S755" s="694"/>
      <c r="T755" s="694"/>
      <c r="U755" s="694"/>
      <c r="V755" s="694"/>
      <c r="W755" s="694"/>
      <c r="X755" s="694"/>
      <c r="Y755" s="694"/>
      <c r="Z755" s="694"/>
      <c r="AA755" s="694"/>
      <c r="AB755" s="694"/>
      <c r="AC755" s="694"/>
      <c r="AD755" s="691"/>
    </row>
    <row r="756" spans="18:30" x14ac:dyDescent="0.25">
      <c r="R756" s="694"/>
      <c r="S756" s="694"/>
      <c r="T756" s="694"/>
      <c r="U756" s="694"/>
      <c r="V756" s="694"/>
      <c r="W756" s="694"/>
      <c r="X756" s="694"/>
      <c r="Y756" s="694"/>
      <c r="Z756" s="694"/>
      <c r="AA756" s="694"/>
      <c r="AB756" s="694"/>
      <c r="AC756" s="694"/>
      <c r="AD756" s="691"/>
    </row>
    <row r="757" spans="18:30" x14ac:dyDescent="0.25">
      <c r="R757" s="694"/>
      <c r="S757" s="694"/>
      <c r="T757" s="694"/>
      <c r="U757" s="694"/>
      <c r="V757" s="694"/>
      <c r="W757" s="694"/>
      <c r="X757" s="694"/>
      <c r="Y757" s="694"/>
      <c r="Z757" s="694"/>
      <c r="AA757" s="694"/>
      <c r="AB757" s="694"/>
      <c r="AC757" s="694"/>
      <c r="AD757" s="691"/>
    </row>
    <row r="758" spans="18:30" x14ac:dyDescent="0.25">
      <c r="R758" s="694"/>
      <c r="S758" s="694"/>
      <c r="T758" s="694"/>
      <c r="U758" s="694"/>
      <c r="V758" s="694"/>
      <c r="W758" s="694"/>
      <c r="X758" s="694"/>
      <c r="Y758" s="694"/>
      <c r="Z758" s="694"/>
      <c r="AA758" s="694"/>
      <c r="AB758" s="694"/>
      <c r="AC758" s="694"/>
      <c r="AD758" s="691"/>
    </row>
    <row r="759" spans="18:30" x14ac:dyDescent="0.25">
      <c r="R759" s="694"/>
      <c r="S759" s="694"/>
      <c r="T759" s="694"/>
      <c r="U759" s="694"/>
      <c r="V759" s="694"/>
      <c r="W759" s="694"/>
      <c r="X759" s="694"/>
      <c r="Y759" s="694"/>
      <c r="Z759" s="694"/>
      <c r="AA759" s="694"/>
      <c r="AB759" s="694"/>
      <c r="AC759" s="694"/>
      <c r="AD759" s="691"/>
    </row>
    <row r="760" spans="18:30" x14ac:dyDescent="0.25">
      <c r="R760" s="694"/>
      <c r="S760" s="694"/>
      <c r="T760" s="694"/>
      <c r="U760" s="694"/>
      <c r="V760" s="694"/>
      <c r="W760" s="694"/>
      <c r="X760" s="694"/>
      <c r="Y760" s="694"/>
      <c r="Z760" s="694"/>
      <c r="AA760" s="694"/>
      <c r="AB760" s="694"/>
      <c r="AC760" s="694"/>
      <c r="AD760" s="691"/>
    </row>
    <row r="761" spans="18:30" x14ac:dyDescent="0.25">
      <c r="R761" s="694"/>
      <c r="S761" s="694"/>
      <c r="T761" s="694"/>
      <c r="U761" s="694"/>
      <c r="V761" s="694"/>
      <c r="W761" s="694"/>
      <c r="X761" s="694"/>
      <c r="Y761" s="694"/>
      <c r="Z761" s="694"/>
      <c r="AA761" s="694"/>
      <c r="AB761" s="694"/>
      <c r="AC761" s="694"/>
      <c r="AD761" s="691"/>
    </row>
    <row r="762" spans="18:30" x14ac:dyDescent="0.25">
      <c r="R762" s="694"/>
      <c r="S762" s="694"/>
      <c r="T762" s="694"/>
      <c r="U762" s="694"/>
      <c r="V762" s="694"/>
      <c r="W762" s="694"/>
      <c r="X762" s="694"/>
      <c r="Y762" s="694"/>
      <c r="Z762" s="694"/>
      <c r="AA762" s="694"/>
      <c r="AB762" s="694"/>
      <c r="AC762" s="694"/>
      <c r="AD762" s="691"/>
    </row>
    <row r="763" spans="18:30" x14ac:dyDescent="0.25">
      <c r="R763" s="694"/>
      <c r="S763" s="694"/>
      <c r="T763" s="694"/>
      <c r="U763" s="694"/>
      <c r="V763" s="694"/>
      <c r="W763" s="694"/>
      <c r="X763" s="694"/>
      <c r="Y763" s="694"/>
      <c r="Z763" s="694"/>
      <c r="AA763" s="694"/>
      <c r="AB763" s="694"/>
      <c r="AC763" s="694"/>
      <c r="AD763" s="691"/>
    </row>
    <row r="764" spans="18:30" x14ac:dyDescent="0.25">
      <c r="R764" s="694"/>
      <c r="S764" s="694"/>
      <c r="T764" s="694"/>
      <c r="U764" s="694"/>
      <c r="V764" s="694"/>
      <c r="W764" s="694"/>
      <c r="X764" s="694"/>
      <c r="Y764" s="694"/>
      <c r="Z764" s="694"/>
      <c r="AA764" s="694"/>
      <c r="AB764" s="694"/>
      <c r="AC764" s="694"/>
      <c r="AD764" s="691"/>
    </row>
    <row r="765" spans="18:30" x14ac:dyDescent="0.25">
      <c r="R765" s="694"/>
      <c r="S765" s="694"/>
      <c r="T765" s="694"/>
      <c r="U765" s="694"/>
      <c r="V765" s="694"/>
      <c r="W765" s="694"/>
      <c r="X765" s="694"/>
      <c r="Y765" s="694"/>
      <c r="Z765" s="694"/>
      <c r="AA765" s="694"/>
      <c r="AB765" s="694"/>
      <c r="AC765" s="694"/>
      <c r="AD765" s="691"/>
    </row>
    <row r="766" spans="18:30" x14ac:dyDescent="0.25">
      <c r="R766" s="694"/>
      <c r="S766" s="694"/>
      <c r="T766" s="694"/>
      <c r="U766" s="694"/>
      <c r="V766" s="694"/>
      <c r="W766" s="694"/>
      <c r="X766" s="694"/>
      <c r="Y766" s="694"/>
      <c r="Z766" s="694"/>
      <c r="AA766" s="694"/>
      <c r="AB766" s="694"/>
      <c r="AC766" s="694"/>
      <c r="AD766" s="691"/>
    </row>
    <row r="767" spans="18:30" x14ac:dyDescent="0.25">
      <c r="R767" s="694"/>
      <c r="S767" s="694"/>
      <c r="T767" s="694"/>
      <c r="U767" s="694"/>
      <c r="V767" s="694"/>
      <c r="W767" s="694"/>
      <c r="X767" s="694"/>
      <c r="Y767" s="694"/>
      <c r="Z767" s="694"/>
      <c r="AA767" s="694"/>
      <c r="AB767" s="694"/>
      <c r="AC767" s="694"/>
      <c r="AD767" s="691"/>
    </row>
    <row r="768" spans="18:30" x14ac:dyDescent="0.25">
      <c r="R768" s="694"/>
      <c r="S768" s="694"/>
      <c r="T768" s="694"/>
      <c r="U768" s="694"/>
      <c r="V768" s="694"/>
      <c r="W768" s="694"/>
      <c r="X768" s="694"/>
      <c r="Y768" s="694"/>
      <c r="Z768" s="694"/>
      <c r="AA768" s="694"/>
      <c r="AB768" s="694"/>
      <c r="AC768" s="694"/>
      <c r="AD768" s="691"/>
    </row>
    <row r="769" spans="18:30" x14ac:dyDescent="0.25">
      <c r="R769" s="694"/>
      <c r="S769" s="694"/>
      <c r="T769" s="694"/>
      <c r="U769" s="694"/>
      <c r="V769" s="694"/>
      <c r="W769" s="694"/>
      <c r="X769" s="694"/>
      <c r="Y769" s="694"/>
      <c r="Z769" s="694"/>
      <c r="AA769" s="694"/>
      <c r="AB769" s="694"/>
      <c r="AC769" s="694"/>
      <c r="AD769" s="691"/>
    </row>
    <row r="770" spans="18:30" x14ac:dyDescent="0.25">
      <c r="R770" s="694"/>
      <c r="S770" s="694"/>
      <c r="T770" s="694"/>
      <c r="U770" s="694"/>
      <c r="V770" s="694"/>
      <c r="W770" s="694"/>
      <c r="X770" s="694"/>
      <c r="Y770" s="694"/>
      <c r="Z770" s="694"/>
      <c r="AA770" s="694"/>
      <c r="AB770" s="694"/>
      <c r="AC770" s="694"/>
      <c r="AD770" s="691"/>
    </row>
    <row r="771" spans="18:30" x14ac:dyDescent="0.25">
      <c r="R771" s="694"/>
      <c r="S771" s="694"/>
      <c r="T771" s="694"/>
      <c r="U771" s="694"/>
      <c r="V771" s="694"/>
      <c r="W771" s="694"/>
      <c r="X771" s="694"/>
      <c r="Y771" s="694"/>
      <c r="Z771" s="694"/>
      <c r="AA771" s="694"/>
      <c r="AB771" s="694"/>
      <c r="AC771" s="694"/>
      <c r="AD771" s="691"/>
    </row>
    <row r="772" spans="18:30" x14ac:dyDescent="0.25">
      <c r="R772" s="694"/>
      <c r="S772" s="694"/>
      <c r="T772" s="694"/>
      <c r="U772" s="694"/>
      <c r="V772" s="694"/>
      <c r="W772" s="694"/>
      <c r="X772" s="694"/>
      <c r="Y772" s="694"/>
      <c r="Z772" s="694"/>
      <c r="AA772" s="694"/>
      <c r="AB772" s="694"/>
      <c r="AC772" s="694"/>
      <c r="AD772" s="691"/>
    </row>
    <row r="773" spans="18:30" x14ac:dyDescent="0.25">
      <c r="R773" s="694"/>
      <c r="S773" s="694"/>
      <c r="T773" s="694"/>
      <c r="U773" s="694"/>
      <c r="V773" s="694"/>
      <c r="W773" s="694"/>
      <c r="X773" s="694"/>
      <c r="Y773" s="694"/>
      <c r="Z773" s="694"/>
      <c r="AA773" s="694"/>
      <c r="AB773" s="694"/>
      <c r="AC773" s="694"/>
      <c r="AD773" s="691"/>
    </row>
    <row r="774" spans="18:30" x14ac:dyDescent="0.25">
      <c r="R774" s="694"/>
      <c r="S774" s="694"/>
      <c r="T774" s="694"/>
      <c r="U774" s="694"/>
      <c r="V774" s="694"/>
      <c r="W774" s="694"/>
      <c r="X774" s="694"/>
      <c r="Y774" s="694"/>
      <c r="Z774" s="694"/>
      <c r="AA774" s="694"/>
      <c r="AB774" s="694"/>
      <c r="AC774" s="694"/>
      <c r="AD774" s="691"/>
    </row>
    <row r="775" spans="18:30" x14ac:dyDescent="0.25">
      <c r="R775" s="694"/>
      <c r="S775" s="694"/>
      <c r="T775" s="694"/>
      <c r="U775" s="694"/>
      <c r="V775" s="694"/>
      <c r="W775" s="694"/>
      <c r="X775" s="694"/>
      <c r="Y775" s="694"/>
      <c r="Z775" s="694"/>
      <c r="AA775" s="694"/>
      <c r="AB775" s="694"/>
      <c r="AC775" s="694"/>
      <c r="AD775" s="691"/>
    </row>
    <row r="776" spans="18:30" x14ac:dyDescent="0.25">
      <c r="R776" s="694"/>
      <c r="S776" s="694"/>
      <c r="T776" s="694"/>
      <c r="U776" s="694"/>
      <c r="V776" s="694"/>
      <c r="W776" s="694"/>
      <c r="X776" s="694"/>
      <c r="Y776" s="694"/>
      <c r="Z776" s="694"/>
      <c r="AA776" s="694"/>
      <c r="AB776" s="694"/>
      <c r="AC776" s="694"/>
      <c r="AD776" s="691"/>
    </row>
    <row r="777" spans="18:30" x14ac:dyDescent="0.25">
      <c r="R777" s="694"/>
      <c r="S777" s="694"/>
      <c r="T777" s="694"/>
      <c r="U777" s="694"/>
      <c r="V777" s="694"/>
      <c r="W777" s="694"/>
      <c r="X777" s="694"/>
      <c r="Y777" s="694"/>
      <c r="Z777" s="694"/>
      <c r="AA777" s="694"/>
      <c r="AB777" s="694"/>
      <c r="AC777" s="694"/>
      <c r="AD777" s="691"/>
    </row>
    <row r="778" spans="18:30" x14ac:dyDescent="0.25">
      <c r="R778" s="694"/>
      <c r="S778" s="694"/>
      <c r="T778" s="694"/>
      <c r="U778" s="694"/>
      <c r="V778" s="694"/>
      <c r="W778" s="694"/>
      <c r="X778" s="694"/>
      <c r="Y778" s="694"/>
      <c r="Z778" s="694"/>
      <c r="AA778" s="694"/>
      <c r="AB778" s="694"/>
      <c r="AC778" s="694"/>
      <c r="AD778" s="691"/>
    </row>
    <row r="779" spans="18:30" x14ac:dyDescent="0.25">
      <c r="R779" s="694"/>
      <c r="S779" s="694"/>
      <c r="T779" s="694"/>
      <c r="U779" s="694"/>
      <c r="V779" s="694"/>
      <c r="W779" s="694"/>
      <c r="X779" s="694"/>
      <c r="Y779" s="694"/>
      <c r="Z779" s="694"/>
      <c r="AA779" s="694"/>
      <c r="AB779" s="694"/>
      <c r="AC779" s="694"/>
      <c r="AD779" s="691"/>
    </row>
    <row r="780" spans="18:30" x14ac:dyDescent="0.25">
      <c r="R780" s="694"/>
      <c r="S780" s="694"/>
      <c r="T780" s="694"/>
      <c r="U780" s="694"/>
      <c r="V780" s="694"/>
      <c r="W780" s="694"/>
      <c r="X780" s="694"/>
      <c r="Y780" s="694"/>
      <c r="Z780" s="694"/>
      <c r="AA780" s="694"/>
      <c r="AB780" s="694"/>
      <c r="AC780" s="694"/>
      <c r="AD780" s="691"/>
    </row>
    <row r="781" spans="18:30" x14ac:dyDescent="0.25">
      <c r="R781" s="694"/>
      <c r="S781" s="694"/>
      <c r="T781" s="694"/>
      <c r="U781" s="694"/>
      <c r="V781" s="694"/>
      <c r="W781" s="694"/>
      <c r="X781" s="694"/>
      <c r="Y781" s="694"/>
      <c r="Z781" s="694"/>
      <c r="AA781" s="694"/>
      <c r="AB781" s="694"/>
      <c r="AC781" s="694"/>
      <c r="AD781" s="691"/>
    </row>
    <row r="782" spans="18:30" x14ac:dyDescent="0.25">
      <c r="R782" s="694"/>
      <c r="S782" s="694"/>
      <c r="T782" s="694"/>
      <c r="U782" s="694"/>
      <c r="V782" s="694"/>
      <c r="W782" s="694"/>
      <c r="X782" s="694"/>
      <c r="Y782" s="694"/>
      <c r="Z782" s="694"/>
      <c r="AA782" s="694"/>
      <c r="AB782" s="694"/>
      <c r="AC782" s="694"/>
      <c r="AD782" s="691"/>
    </row>
    <row r="783" spans="18:30" x14ac:dyDescent="0.25">
      <c r="R783" s="694"/>
      <c r="S783" s="694"/>
      <c r="T783" s="694"/>
      <c r="U783" s="694"/>
      <c r="V783" s="694"/>
      <c r="W783" s="694"/>
      <c r="X783" s="694"/>
      <c r="Y783" s="694"/>
      <c r="Z783" s="694"/>
      <c r="AA783" s="694"/>
      <c r="AB783" s="694"/>
      <c r="AC783" s="694"/>
      <c r="AD783" s="691"/>
    </row>
    <row r="784" spans="18:30" x14ac:dyDescent="0.25">
      <c r="R784" s="694"/>
      <c r="S784" s="694"/>
      <c r="T784" s="694"/>
      <c r="U784" s="694"/>
      <c r="V784" s="694"/>
      <c r="W784" s="694"/>
      <c r="X784" s="694"/>
      <c r="Y784" s="694"/>
      <c r="Z784" s="694"/>
      <c r="AA784" s="694"/>
      <c r="AB784" s="694"/>
      <c r="AC784" s="694"/>
      <c r="AD784" s="691"/>
    </row>
    <row r="785" spans="18:30" x14ac:dyDescent="0.25">
      <c r="R785" s="694"/>
      <c r="S785" s="694"/>
      <c r="T785" s="694"/>
      <c r="U785" s="694"/>
      <c r="V785" s="694"/>
      <c r="W785" s="694"/>
      <c r="X785" s="694"/>
      <c r="Y785" s="694"/>
      <c r="Z785" s="694"/>
      <c r="AA785" s="694"/>
      <c r="AB785" s="694"/>
      <c r="AC785" s="694"/>
      <c r="AD785" s="691"/>
    </row>
    <row r="786" spans="18:30" x14ac:dyDescent="0.25">
      <c r="R786" s="694"/>
      <c r="S786" s="694"/>
      <c r="T786" s="694"/>
      <c r="U786" s="694"/>
      <c r="V786" s="694"/>
      <c r="W786" s="694"/>
      <c r="X786" s="694"/>
      <c r="Y786" s="694"/>
      <c r="Z786" s="694"/>
      <c r="AA786" s="694"/>
      <c r="AB786" s="694"/>
      <c r="AC786" s="694"/>
      <c r="AD786" s="691"/>
    </row>
    <row r="787" spans="18:30" x14ac:dyDescent="0.25">
      <c r="R787" s="694"/>
      <c r="S787" s="694"/>
      <c r="T787" s="694"/>
      <c r="U787" s="694"/>
      <c r="V787" s="694"/>
      <c r="W787" s="694"/>
      <c r="X787" s="694"/>
      <c r="Y787" s="694"/>
      <c r="Z787" s="694"/>
      <c r="AA787" s="694"/>
      <c r="AB787" s="694"/>
      <c r="AC787" s="694"/>
      <c r="AD787" s="691"/>
    </row>
    <row r="788" spans="18:30" x14ac:dyDescent="0.25">
      <c r="R788" s="694"/>
      <c r="S788" s="694"/>
      <c r="T788" s="694"/>
      <c r="U788" s="694"/>
      <c r="V788" s="694"/>
      <c r="W788" s="694"/>
      <c r="X788" s="694"/>
      <c r="Y788" s="694"/>
      <c r="Z788" s="694"/>
      <c r="AA788" s="694"/>
      <c r="AB788" s="694"/>
      <c r="AC788" s="694"/>
      <c r="AD788" s="691"/>
    </row>
    <row r="789" spans="18:30" x14ac:dyDescent="0.25">
      <c r="R789" s="694"/>
      <c r="S789" s="694"/>
      <c r="T789" s="694"/>
      <c r="U789" s="694"/>
      <c r="V789" s="694"/>
      <c r="W789" s="694"/>
      <c r="X789" s="694"/>
      <c r="Y789" s="694"/>
      <c r="Z789" s="694"/>
      <c r="AA789" s="694"/>
      <c r="AB789" s="694"/>
      <c r="AC789" s="694"/>
      <c r="AD789" s="691"/>
    </row>
    <row r="790" spans="18:30" x14ac:dyDescent="0.25">
      <c r="R790" s="694"/>
      <c r="S790" s="694"/>
      <c r="T790" s="694"/>
      <c r="U790" s="694"/>
      <c r="V790" s="694"/>
      <c r="W790" s="694"/>
      <c r="X790" s="694"/>
      <c r="Y790" s="694"/>
      <c r="Z790" s="694"/>
      <c r="AA790" s="694"/>
      <c r="AB790" s="694"/>
      <c r="AC790" s="694"/>
      <c r="AD790" s="691"/>
    </row>
    <row r="791" spans="18:30" x14ac:dyDescent="0.25">
      <c r="R791" s="694"/>
      <c r="S791" s="694"/>
      <c r="T791" s="694"/>
      <c r="U791" s="694"/>
      <c r="V791" s="694"/>
      <c r="W791" s="694"/>
      <c r="X791" s="694"/>
      <c r="Y791" s="694"/>
      <c r="Z791" s="694"/>
      <c r="AA791" s="694"/>
      <c r="AB791" s="694"/>
      <c r="AC791" s="694"/>
      <c r="AD791" s="691"/>
    </row>
    <row r="792" spans="18:30" x14ac:dyDescent="0.25">
      <c r="R792" s="694"/>
      <c r="S792" s="694"/>
      <c r="T792" s="694"/>
      <c r="U792" s="694"/>
      <c r="V792" s="694"/>
      <c r="W792" s="694"/>
      <c r="X792" s="694"/>
      <c r="Y792" s="694"/>
      <c r="Z792" s="694"/>
      <c r="AA792" s="694"/>
      <c r="AB792" s="694"/>
      <c r="AC792" s="694"/>
      <c r="AD792" s="691"/>
    </row>
    <row r="793" spans="18:30" x14ac:dyDescent="0.25">
      <c r="R793" s="694"/>
      <c r="S793" s="694"/>
      <c r="T793" s="694"/>
      <c r="U793" s="694"/>
      <c r="V793" s="694"/>
      <c r="W793" s="694"/>
      <c r="X793" s="694"/>
      <c r="Y793" s="694"/>
      <c r="Z793" s="694"/>
      <c r="AA793" s="694"/>
      <c r="AB793" s="694"/>
      <c r="AC793" s="694"/>
      <c r="AD793" s="691"/>
    </row>
    <row r="794" spans="18:30" x14ac:dyDescent="0.25">
      <c r="R794" s="694"/>
      <c r="S794" s="694"/>
      <c r="T794" s="694"/>
      <c r="U794" s="694"/>
      <c r="V794" s="694"/>
      <c r="W794" s="694"/>
      <c r="X794" s="694"/>
      <c r="Y794" s="694"/>
      <c r="Z794" s="694"/>
      <c r="AA794" s="694"/>
      <c r="AB794" s="694"/>
      <c r="AC794" s="694"/>
      <c r="AD794" s="691"/>
    </row>
    <row r="795" spans="18:30" x14ac:dyDescent="0.25">
      <c r="R795" s="694"/>
      <c r="S795" s="694"/>
      <c r="T795" s="694"/>
      <c r="U795" s="694"/>
      <c r="V795" s="694"/>
      <c r="W795" s="694"/>
      <c r="X795" s="694"/>
      <c r="Y795" s="694"/>
      <c r="Z795" s="694"/>
      <c r="AA795" s="694"/>
      <c r="AB795" s="694"/>
      <c r="AC795" s="694"/>
      <c r="AD795" s="691"/>
    </row>
    <row r="796" spans="18:30" x14ac:dyDescent="0.25">
      <c r="R796" s="694"/>
      <c r="S796" s="694"/>
      <c r="T796" s="694"/>
      <c r="U796" s="694"/>
      <c r="V796" s="694"/>
      <c r="W796" s="694"/>
      <c r="X796" s="694"/>
      <c r="Y796" s="694"/>
      <c r="Z796" s="694"/>
      <c r="AA796" s="694"/>
      <c r="AB796" s="694"/>
      <c r="AC796" s="694"/>
      <c r="AD796" s="691"/>
    </row>
    <row r="797" spans="18:30" x14ac:dyDescent="0.25">
      <c r="R797" s="694"/>
      <c r="S797" s="694"/>
      <c r="T797" s="694"/>
      <c r="U797" s="694"/>
      <c r="V797" s="694"/>
      <c r="W797" s="694"/>
      <c r="X797" s="694"/>
      <c r="Y797" s="694"/>
      <c r="Z797" s="694"/>
      <c r="AA797" s="694"/>
      <c r="AB797" s="694"/>
      <c r="AC797" s="694"/>
      <c r="AD797" s="691"/>
    </row>
    <row r="798" spans="18:30" x14ac:dyDescent="0.25">
      <c r="R798" s="694"/>
      <c r="S798" s="694"/>
      <c r="T798" s="694"/>
      <c r="U798" s="694"/>
      <c r="V798" s="694"/>
      <c r="W798" s="694"/>
      <c r="X798" s="694"/>
      <c r="Y798" s="694"/>
      <c r="Z798" s="694"/>
      <c r="AA798" s="694"/>
      <c r="AB798" s="694"/>
      <c r="AC798" s="694"/>
      <c r="AD798" s="691"/>
    </row>
    <row r="799" spans="18:30" x14ac:dyDescent="0.25">
      <c r="R799" s="694"/>
      <c r="S799" s="694"/>
      <c r="T799" s="694"/>
      <c r="U799" s="694"/>
      <c r="V799" s="694"/>
      <c r="W799" s="694"/>
      <c r="X799" s="694"/>
      <c r="Y799" s="694"/>
      <c r="Z799" s="694"/>
      <c r="AA799" s="694"/>
      <c r="AB799" s="694"/>
      <c r="AC799" s="694"/>
      <c r="AD799" s="691"/>
    </row>
    <row r="800" spans="18:30" x14ac:dyDescent="0.25">
      <c r="R800" s="694"/>
      <c r="S800" s="694"/>
      <c r="T800" s="694"/>
      <c r="U800" s="694"/>
      <c r="V800" s="694"/>
      <c r="W800" s="694"/>
      <c r="X800" s="694"/>
      <c r="Y800" s="694"/>
      <c r="Z800" s="694"/>
      <c r="AA800" s="694"/>
      <c r="AB800" s="694"/>
      <c r="AC800" s="694"/>
      <c r="AD800" s="691"/>
    </row>
    <row r="801" spans="18:30" x14ac:dyDescent="0.25">
      <c r="R801" s="694"/>
      <c r="S801" s="694"/>
      <c r="T801" s="694"/>
      <c r="U801" s="694"/>
      <c r="V801" s="694"/>
      <c r="W801" s="694"/>
      <c r="X801" s="694"/>
      <c r="Y801" s="694"/>
      <c r="Z801" s="694"/>
      <c r="AA801" s="694"/>
      <c r="AB801" s="694"/>
      <c r="AC801" s="694"/>
      <c r="AD801" s="691"/>
    </row>
    <row r="802" spans="18:30" x14ac:dyDescent="0.25">
      <c r="R802" s="694"/>
      <c r="S802" s="694"/>
      <c r="T802" s="694"/>
      <c r="U802" s="694"/>
      <c r="V802" s="694"/>
      <c r="W802" s="694"/>
      <c r="X802" s="694"/>
      <c r="Y802" s="694"/>
      <c r="Z802" s="694"/>
      <c r="AA802" s="694"/>
      <c r="AB802" s="694"/>
      <c r="AC802" s="694"/>
      <c r="AD802" s="691"/>
    </row>
    <row r="803" spans="18:30" x14ac:dyDescent="0.25">
      <c r="R803" s="694"/>
      <c r="S803" s="694"/>
      <c r="T803" s="694"/>
      <c r="U803" s="694"/>
      <c r="V803" s="694"/>
      <c r="W803" s="694"/>
      <c r="X803" s="694"/>
      <c r="Y803" s="694"/>
      <c r="Z803" s="694"/>
      <c r="AA803" s="694"/>
      <c r="AB803" s="694"/>
      <c r="AC803" s="694"/>
      <c r="AD803" s="691"/>
    </row>
    <row r="804" spans="18:30" x14ac:dyDescent="0.25">
      <c r="R804" s="694"/>
      <c r="S804" s="694"/>
      <c r="T804" s="694"/>
      <c r="U804" s="694"/>
      <c r="V804" s="694"/>
      <c r="W804" s="694"/>
      <c r="X804" s="694"/>
      <c r="Y804" s="694"/>
      <c r="Z804" s="694"/>
      <c r="AA804" s="694"/>
      <c r="AB804" s="694"/>
      <c r="AC804" s="694"/>
      <c r="AD804" s="691"/>
    </row>
    <row r="805" spans="18:30" x14ac:dyDescent="0.25">
      <c r="R805" s="694"/>
      <c r="S805" s="694"/>
      <c r="T805" s="694"/>
      <c r="U805" s="694"/>
      <c r="V805" s="694"/>
      <c r="W805" s="694"/>
      <c r="X805" s="694"/>
      <c r="Y805" s="694"/>
      <c r="Z805" s="694"/>
      <c r="AA805" s="694"/>
      <c r="AB805" s="694"/>
      <c r="AC805" s="694"/>
      <c r="AD805" s="691"/>
    </row>
    <row r="806" spans="18:30" x14ac:dyDescent="0.25">
      <c r="R806" s="694"/>
      <c r="S806" s="694"/>
      <c r="T806" s="694"/>
      <c r="U806" s="694"/>
      <c r="V806" s="694"/>
      <c r="W806" s="694"/>
      <c r="X806" s="694"/>
      <c r="Y806" s="694"/>
      <c r="Z806" s="694"/>
      <c r="AA806" s="694"/>
      <c r="AB806" s="694"/>
      <c r="AC806" s="694"/>
      <c r="AD806" s="691"/>
    </row>
    <row r="807" spans="18:30" x14ac:dyDescent="0.25">
      <c r="R807" s="694"/>
      <c r="S807" s="694"/>
      <c r="T807" s="694"/>
      <c r="U807" s="694"/>
      <c r="V807" s="694"/>
      <c r="W807" s="694"/>
      <c r="X807" s="694"/>
      <c r="Y807" s="694"/>
      <c r="Z807" s="694"/>
      <c r="AA807" s="694"/>
      <c r="AB807" s="694"/>
      <c r="AC807" s="694"/>
      <c r="AD807" s="691"/>
    </row>
    <row r="808" spans="18:30" x14ac:dyDescent="0.25">
      <c r="R808" s="694"/>
      <c r="S808" s="694"/>
      <c r="T808" s="694"/>
      <c r="U808" s="694"/>
      <c r="V808" s="694"/>
      <c r="W808" s="694"/>
      <c r="X808" s="694"/>
      <c r="Y808" s="694"/>
      <c r="Z808" s="694"/>
      <c r="AA808" s="694"/>
      <c r="AB808" s="694"/>
      <c r="AC808" s="694"/>
      <c r="AD808" s="691"/>
    </row>
    <row r="809" spans="18:30" x14ac:dyDescent="0.25">
      <c r="R809" s="694"/>
      <c r="S809" s="694"/>
      <c r="T809" s="694"/>
      <c r="U809" s="694"/>
      <c r="V809" s="694"/>
      <c r="W809" s="694"/>
      <c r="X809" s="694"/>
      <c r="Y809" s="694"/>
      <c r="Z809" s="694"/>
      <c r="AA809" s="694"/>
      <c r="AB809" s="694"/>
      <c r="AC809" s="694"/>
      <c r="AD809" s="691"/>
    </row>
    <row r="810" spans="18:30" x14ac:dyDescent="0.25">
      <c r="R810" s="694"/>
      <c r="S810" s="694"/>
      <c r="T810" s="694"/>
      <c r="U810" s="694"/>
      <c r="V810" s="694"/>
      <c r="W810" s="694"/>
      <c r="X810" s="694"/>
      <c r="Y810" s="694"/>
      <c r="Z810" s="694"/>
      <c r="AA810" s="694"/>
      <c r="AB810" s="694"/>
      <c r="AC810" s="694"/>
      <c r="AD810" s="691"/>
    </row>
    <row r="811" spans="18:30" x14ac:dyDescent="0.25">
      <c r="R811" s="694"/>
      <c r="S811" s="694"/>
      <c r="T811" s="694"/>
      <c r="U811" s="694"/>
      <c r="V811" s="694"/>
      <c r="W811" s="694"/>
      <c r="X811" s="694"/>
      <c r="Y811" s="694"/>
      <c r="Z811" s="694"/>
      <c r="AA811" s="694"/>
      <c r="AB811" s="694"/>
      <c r="AC811" s="694"/>
      <c r="AD811" s="691"/>
    </row>
    <row r="812" spans="18:30" x14ac:dyDescent="0.25">
      <c r="R812" s="694"/>
      <c r="S812" s="694"/>
      <c r="T812" s="694"/>
      <c r="U812" s="694"/>
      <c r="V812" s="694"/>
      <c r="W812" s="694"/>
      <c r="X812" s="694"/>
      <c r="Y812" s="694"/>
      <c r="Z812" s="694"/>
      <c r="AA812" s="694"/>
      <c r="AB812" s="694"/>
      <c r="AC812" s="694"/>
      <c r="AD812" s="691"/>
    </row>
    <row r="813" spans="18:30" x14ac:dyDescent="0.25">
      <c r="R813" s="694"/>
      <c r="S813" s="694"/>
      <c r="T813" s="694"/>
      <c r="U813" s="694"/>
      <c r="V813" s="694"/>
      <c r="W813" s="694"/>
      <c r="X813" s="694"/>
      <c r="Y813" s="694"/>
      <c r="Z813" s="694"/>
      <c r="AA813" s="694"/>
      <c r="AB813" s="694"/>
      <c r="AC813" s="694"/>
      <c r="AD813" s="691"/>
    </row>
    <row r="814" spans="18:30" x14ac:dyDescent="0.25">
      <c r="R814" s="694"/>
      <c r="S814" s="694"/>
      <c r="T814" s="694"/>
      <c r="U814" s="694"/>
      <c r="V814" s="694"/>
      <c r="W814" s="694"/>
      <c r="X814" s="694"/>
      <c r="Y814" s="694"/>
      <c r="Z814" s="694"/>
      <c r="AA814" s="694"/>
      <c r="AB814" s="694"/>
      <c r="AC814" s="694"/>
      <c r="AD814" s="691"/>
    </row>
    <row r="815" spans="18:30" x14ac:dyDescent="0.25">
      <c r="R815" s="694"/>
      <c r="S815" s="694"/>
      <c r="T815" s="694"/>
      <c r="U815" s="694"/>
      <c r="V815" s="694"/>
      <c r="W815" s="694"/>
      <c r="X815" s="694"/>
      <c r="Y815" s="694"/>
      <c r="Z815" s="694"/>
      <c r="AA815" s="694"/>
      <c r="AB815" s="694"/>
      <c r="AC815" s="694"/>
      <c r="AD815" s="691"/>
    </row>
    <row r="816" spans="18:30" x14ac:dyDescent="0.25">
      <c r="R816" s="694"/>
      <c r="S816" s="694"/>
      <c r="T816" s="694"/>
      <c r="U816" s="694"/>
      <c r="V816" s="694"/>
      <c r="W816" s="694"/>
      <c r="X816" s="694"/>
      <c r="Y816" s="694"/>
      <c r="Z816" s="694"/>
      <c r="AA816" s="694"/>
      <c r="AB816" s="694"/>
      <c r="AC816" s="694"/>
      <c r="AD816" s="691"/>
    </row>
    <row r="817" spans="18:30" x14ac:dyDescent="0.25">
      <c r="R817" s="694"/>
      <c r="S817" s="694"/>
      <c r="T817" s="694"/>
      <c r="U817" s="694"/>
      <c r="V817" s="694"/>
      <c r="W817" s="694"/>
      <c r="X817" s="694"/>
      <c r="Y817" s="694"/>
      <c r="Z817" s="694"/>
      <c r="AA817" s="694"/>
      <c r="AB817" s="694"/>
      <c r="AC817" s="694"/>
      <c r="AD817" s="691"/>
    </row>
    <row r="818" spans="18:30" x14ac:dyDescent="0.25">
      <c r="R818" s="694"/>
      <c r="S818" s="694"/>
      <c r="T818" s="694"/>
      <c r="U818" s="694"/>
      <c r="V818" s="694"/>
      <c r="W818" s="694"/>
      <c r="X818" s="694"/>
      <c r="Y818" s="694"/>
      <c r="Z818" s="694"/>
      <c r="AA818" s="694"/>
      <c r="AB818" s="694"/>
      <c r="AC818" s="694"/>
      <c r="AD818" s="691"/>
    </row>
    <row r="819" spans="18:30" x14ac:dyDescent="0.25">
      <c r="R819" s="694"/>
      <c r="S819" s="694"/>
      <c r="T819" s="694"/>
      <c r="U819" s="694"/>
      <c r="V819" s="694"/>
      <c r="W819" s="694"/>
      <c r="X819" s="694"/>
      <c r="Y819" s="694"/>
      <c r="Z819" s="694"/>
      <c r="AA819" s="694"/>
      <c r="AB819" s="694"/>
      <c r="AC819" s="694"/>
      <c r="AD819" s="691"/>
    </row>
    <row r="820" spans="18:30" x14ac:dyDescent="0.25">
      <c r="R820" s="694"/>
      <c r="S820" s="694"/>
      <c r="T820" s="694"/>
      <c r="U820" s="694"/>
      <c r="V820" s="694"/>
      <c r="W820" s="694"/>
      <c r="X820" s="694"/>
      <c r="Y820" s="694"/>
      <c r="Z820" s="694"/>
      <c r="AA820" s="694"/>
      <c r="AB820" s="694"/>
      <c r="AC820" s="694"/>
      <c r="AD820" s="691"/>
    </row>
    <row r="821" spans="18:30" x14ac:dyDescent="0.25">
      <c r="R821" s="694"/>
      <c r="S821" s="694"/>
      <c r="T821" s="694"/>
      <c r="U821" s="694"/>
      <c r="V821" s="694"/>
      <c r="W821" s="694"/>
      <c r="X821" s="694"/>
      <c r="Y821" s="694"/>
      <c r="Z821" s="694"/>
      <c r="AA821" s="694"/>
      <c r="AB821" s="694"/>
      <c r="AC821" s="694"/>
      <c r="AD821" s="691"/>
    </row>
    <row r="822" spans="18:30" x14ac:dyDescent="0.25">
      <c r="R822" s="694"/>
      <c r="S822" s="694"/>
      <c r="T822" s="694"/>
      <c r="U822" s="694"/>
      <c r="V822" s="694"/>
      <c r="W822" s="694"/>
      <c r="X822" s="694"/>
      <c r="Y822" s="694"/>
      <c r="Z822" s="694"/>
      <c r="AA822" s="694"/>
      <c r="AB822" s="694"/>
      <c r="AC822" s="694"/>
      <c r="AD822" s="691"/>
    </row>
    <row r="823" spans="18:30" x14ac:dyDescent="0.25">
      <c r="R823" s="694"/>
      <c r="S823" s="694"/>
      <c r="T823" s="694"/>
      <c r="U823" s="694"/>
      <c r="V823" s="694"/>
      <c r="W823" s="694"/>
      <c r="X823" s="694"/>
      <c r="Y823" s="694"/>
      <c r="Z823" s="694"/>
      <c r="AA823" s="694"/>
      <c r="AB823" s="694"/>
      <c r="AC823" s="694"/>
      <c r="AD823" s="691"/>
    </row>
    <row r="824" spans="18:30" x14ac:dyDescent="0.25">
      <c r="R824" s="694"/>
      <c r="S824" s="694"/>
      <c r="T824" s="694"/>
      <c r="U824" s="694"/>
      <c r="V824" s="694"/>
      <c r="W824" s="694"/>
      <c r="X824" s="694"/>
      <c r="Y824" s="694"/>
      <c r="Z824" s="694"/>
      <c r="AA824" s="694"/>
      <c r="AB824" s="694"/>
      <c r="AC824" s="694"/>
      <c r="AD824" s="691"/>
    </row>
    <row r="825" spans="18:30" x14ac:dyDescent="0.25">
      <c r="R825" s="694"/>
      <c r="S825" s="694"/>
      <c r="T825" s="694"/>
      <c r="U825" s="694"/>
      <c r="V825" s="694"/>
      <c r="W825" s="694"/>
      <c r="X825" s="694"/>
      <c r="Y825" s="694"/>
      <c r="Z825" s="694"/>
      <c r="AA825" s="694"/>
      <c r="AB825" s="694"/>
      <c r="AC825" s="694"/>
      <c r="AD825" s="691"/>
    </row>
    <row r="826" spans="18:30" x14ac:dyDescent="0.25">
      <c r="R826" s="694"/>
      <c r="S826" s="694"/>
      <c r="T826" s="694"/>
      <c r="U826" s="694"/>
      <c r="V826" s="694"/>
      <c r="W826" s="694"/>
      <c r="X826" s="694"/>
      <c r="Y826" s="694"/>
      <c r="Z826" s="694"/>
      <c r="AA826" s="694"/>
      <c r="AB826" s="694"/>
      <c r="AC826" s="694"/>
      <c r="AD826" s="691"/>
    </row>
    <row r="827" spans="18:30" x14ac:dyDescent="0.25">
      <c r="R827" s="694"/>
      <c r="S827" s="694"/>
      <c r="T827" s="694"/>
      <c r="U827" s="694"/>
      <c r="V827" s="694"/>
      <c r="W827" s="694"/>
      <c r="X827" s="694"/>
      <c r="Y827" s="694"/>
      <c r="Z827" s="694"/>
      <c r="AA827" s="694"/>
      <c r="AB827" s="694"/>
      <c r="AC827" s="694"/>
      <c r="AD827" s="691"/>
    </row>
    <row r="828" spans="18:30" x14ac:dyDescent="0.25">
      <c r="R828" s="694"/>
      <c r="S828" s="694"/>
      <c r="T828" s="694"/>
      <c r="U828" s="694"/>
      <c r="V828" s="694"/>
      <c r="W828" s="694"/>
      <c r="X828" s="694"/>
      <c r="Y828" s="694"/>
      <c r="Z828" s="694"/>
      <c r="AA828" s="694"/>
      <c r="AB828" s="694"/>
      <c r="AC828" s="694"/>
      <c r="AD828" s="691"/>
    </row>
    <row r="829" spans="18:30" x14ac:dyDescent="0.25">
      <c r="R829" s="694"/>
      <c r="S829" s="694"/>
      <c r="T829" s="694"/>
      <c r="U829" s="694"/>
      <c r="V829" s="694"/>
      <c r="W829" s="694"/>
      <c r="X829" s="694"/>
      <c r="Y829" s="694"/>
      <c r="Z829" s="694"/>
      <c r="AA829" s="694"/>
      <c r="AB829" s="694"/>
      <c r="AC829" s="694"/>
      <c r="AD829" s="691"/>
    </row>
    <row r="830" spans="18:30" x14ac:dyDescent="0.25">
      <c r="R830" s="694"/>
      <c r="S830" s="694"/>
      <c r="T830" s="694"/>
      <c r="U830" s="694"/>
      <c r="V830" s="694"/>
      <c r="W830" s="694"/>
      <c r="X830" s="694"/>
      <c r="Y830" s="694"/>
      <c r="Z830" s="694"/>
      <c r="AA830" s="694"/>
      <c r="AB830" s="694"/>
      <c r="AC830" s="694"/>
      <c r="AD830" s="691"/>
    </row>
    <row r="831" spans="18:30" x14ac:dyDescent="0.25">
      <c r="R831" s="694"/>
      <c r="S831" s="694"/>
      <c r="T831" s="694"/>
      <c r="U831" s="694"/>
      <c r="V831" s="694"/>
      <c r="W831" s="694"/>
      <c r="X831" s="694"/>
      <c r="Y831" s="694"/>
      <c r="Z831" s="694"/>
      <c r="AA831" s="694"/>
      <c r="AB831" s="694"/>
      <c r="AC831" s="694"/>
      <c r="AD831" s="691"/>
    </row>
    <row r="832" spans="18:30" x14ac:dyDescent="0.25">
      <c r="R832" s="694"/>
      <c r="S832" s="694"/>
      <c r="T832" s="694"/>
      <c r="U832" s="694"/>
      <c r="V832" s="694"/>
      <c r="W832" s="694"/>
      <c r="X832" s="694"/>
      <c r="Y832" s="694"/>
      <c r="Z832" s="694"/>
      <c r="AA832" s="694"/>
      <c r="AB832" s="694"/>
      <c r="AC832" s="694"/>
      <c r="AD832" s="691"/>
    </row>
    <row r="833" spans="18:30" x14ac:dyDescent="0.25">
      <c r="R833" s="694"/>
      <c r="S833" s="694"/>
      <c r="T833" s="694"/>
      <c r="U833" s="694"/>
      <c r="V833" s="694"/>
      <c r="W833" s="694"/>
      <c r="X833" s="694"/>
      <c r="Y833" s="694"/>
      <c r="Z833" s="694"/>
      <c r="AA833" s="694"/>
      <c r="AB833" s="694"/>
      <c r="AC833" s="694"/>
      <c r="AD833" s="691"/>
    </row>
    <row r="834" spans="18:30" x14ac:dyDescent="0.25">
      <c r="R834" s="694"/>
      <c r="S834" s="694"/>
      <c r="T834" s="694"/>
      <c r="U834" s="694"/>
      <c r="V834" s="694"/>
      <c r="W834" s="694"/>
      <c r="X834" s="694"/>
      <c r="Y834" s="694"/>
      <c r="Z834" s="694"/>
      <c r="AA834" s="694"/>
      <c r="AB834" s="694"/>
      <c r="AC834" s="694"/>
      <c r="AD834" s="691"/>
    </row>
    <row r="835" spans="18:30" x14ac:dyDescent="0.25">
      <c r="R835" s="694"/>
      <c r="S835" s="694"/>
      <c r="T835" s="694"/>
      <c r="U835" s="694"/>
      <c r="V835" s="694"/>
      <c r="W835" s="694"/>
      <c r="X835" s="694"/>
      <c r="Y835" s="694"/>
      <c r="Z835" s="694"/>
      <c r="AA835" s="694"/>
      <c r="AB835" s="694"/>
      <c r="AC835" s="694"/>
      <c r="AD835" s="691"/>
    </row>
    <row r="836" spans="18:30" x14ac:dyDescent="0.25">
      <c r="R836" s="694"/>
      <c r="S836" s="694"/>
      <c r="T836" s="694"/>
      <c r="U836" s="694"/>
      <c r="V836" s="694"/>
      <c r="W836" s="694"/>
      <c r="X836" s="694"/>
      <c r="Y836" s="694"/>
      <c r="Z836" s="694"/>
      <c r="AA836" s="694"/>
      <c r="AB836" s="694"/>
      <c r="AC836" s="694"/>
      <c r="AD836" s="691"/>
    </row>
    <row r="837" spans="18:30" x14ac:dyDescent="0.25">
      <c r="R837" s="694"/>
      <c r="S837" s="694"/>
      <c r="T837" s="694"/>
      <c r="U837" s="694"/>
      <c r="V837" s="694"/>
      <c r="W837" s="694"/>
      <c r="X837" s="694"/>
      <c r="Y837" s="694"/>
      <c r="Z837" s="694"/>
      <c r="AA837" s="694"/>
      <c r="AB837" s="694"/>
      <c r="AC837" s="694"/>
      <c r="AD837" s="691"/>
    </row>
    <row r="838" spans="18:30" x14ac:dyDescent="0.25">
      <c r="R838" s="694"/>
      <c r="S838" s="694"/>
      <c r="T838" s="694"/>
      <c r="U838" s="694"/>
      <c r="V838" s="694"/>
      <c r="W838" s="694"/>
      <c r="X838" s="694"/>
      <c r="Y838" s="694"/>
      <c r="Z838" s="694"/>
      <c r="AA838" s="694"/>
      <c r="AB838" s="694"/>
      <c r="AC838" s="694"/>
      <c r="AD838" s="691"/>
    </row>
    <row r="839" spans="18:30" x14ac:dyDescent="0.25">
      <c r="R839" s="694"/>
      <c r="S839" s="694"/>
      <c r="T839" s="694"/>
      <c r="U839" s="694"/>
      <c r="V839" s="694"/>
      <c r="W839" s="694"/>
      <c r="X839" s="694"/>
      <c r="Y839" s="694"/>
      <c r="Z839" s="694"/>
      <c r="AA839" s="694"/>
      <c r="AB839" s="694"/>
      <c r="AC839" s="694"/>
      <c r="AD839" s="691"/>
    </row>
    <row r="840" spans="18:30" x14ac:dyDescent="0.25">
      <c r="R840" s="694"/>
      <c r="S840" s="694"/>
      <c r="T840" s="694"/>
      <c r="U840" s="694"/>
      <c r="V840" s="694"/>
      <c r="W840" s="694"/>
      <c r="X840" s="694"/>
      <c r="Y840" s="694"/>
      <c r="Z840" s="694"/>
      <c r="AA840" s="694"/>
      <c r="AB840" s="694"/>
      <c r="AC840" s="694"/>
      <c r="AD840" s="691"/>
    </row>
    <row r="841" spans="18:30" x14ac:dyDescent="0.25">
      <c r="R841" s="694"/>
      <c r="S841" s="694"/>
      <c r="T841" s="694"/>
      <c r="U841" s="694"/>
      <c r="V841" s="694"/>
      <c r="W841" s="694"/>
      <c r="X841" s="694"/>
      <c r="Y841" s="694"/>
      <c r="Z841" s="694"/>
      <c r="AA841" s="694"/>
      <c r="AB841" s="694"/>
      <c r="AC841" s="694"/>
      <c r="AD841" s="691"/>
    </row>
    <row r="842" spans="18:30" x14ac:dyDescent="0.25">
      <c r="R842" s="694"/>
      <c r="S842" s="694"/>
      <c r="T842" s="694"/>
      <c r="U842" s="694"/>
      <c r="V842" s="694"/>
      <c r="W842" s="694"/>
      <c r="X842" s="694"/>
      <c r="Y842" s="694"/>
      <c r="Z842" s="694"/>
      <c r="AA842" s="694"/>
      <c r="AB842" s="694"/>
      <c r="AC842" s="694"/>
      <c r="AD842" s="691"/>
    </row>
    <row r="843" spans="18:30" x14ac:dyDescent="0.25">
      <c r="R843" s="694"/>
      <c r="S843" s="694"/>
      <c r="T843" s="694"/>
      <c r="U843" s="694"/>
      <c r="V843" s="694"/>
      <c r="W843" s="694"/>
      <c r="X843" s="694"/>
      <c r="Y843" s="694"/>
      <c r="Z843" s="694"/>
      <c r="AA843" s="694"/>
      <c r="AB843" s="694"/>
      <c r="AC843" s="694"/>
      <c r="AD843" s="691"/>
    </row>
    <row r="844" spans="18:30" x14ac:dyDescent="0.25">
      <c r="R844" s="694"/>
      <c r="S844" s="694"/>
      <c r="T844" s="694"/>
      <c r="U844" s="694"/>
      <c r="V844" s="694"/>
      <c r="W844" s="694"/>
      <c r="X844" s="694"/>
      <c r="Y844" s="694"/>
      <c r="Z844" s="694"/>
      <c r="AA844" s="694"/>
      <c r="AB844" s="694"/>
      <c r="AC844" s="694"/>
      <c r="AD844" s="691"/>
    </row>
    <row r="845" spans="18:30" x14ac:dyDescent="0.25">
      <c r="R845" s="694"/>
      <c r="S845" s="694"/>
      <c r="T845" s="694"/>
      <c r="U845" s="694"/>
      <c r="V845" s="694"/>
      <c r="W845" s="694"/>
      <c r="X845" s="694"/>
      <c r="Y845" s="694"/>
      <c r="Z845" s="694"/>
      <c r="AA845" s="694"/>
      <c r="AB845" s="694"/>
      <c r="AC845" s="694"/>
      <c r="AD845" s="691"/>
    </row>
    <row r="846" spans="18:30" x14ac:dyDescent="0.25">
      <c r="R846" s="694"/>
      <c r="S846" s="694"/>
      <c r="T846" s="694"/>
      <c r="U846" s="694"/>
      <c r="V846" s="694"/>
      <c r="W846" s="694"/>
      <c r="X846" s="694"/>
      <c r="Y846" s="694"/>
      <c r="Z846" s="694"/>
      <c r="AA846" s="694"/>
      <c r="AB846" s="694"/>
      <c r="AC846" s="694"/>
      <c r="AD846" s="691"/>
    </row>
    <row r="847" spans="18:30" x14ac:dyDescent="0.25">
      <c r="R847" s="694"/>
      <c r="S847" s="694"/>
      <c r="T847" s="694"/>
      <c r="U847" s="694"/>
      <c r="V847" s="694"/>
      <c r="W847" s="694"/>
      <c r="X847" s="694"/>
      <c r="Y847" s="694"/>
      <c r="Z847" s="694"/>
      <c r="AA847" s="694"/>
      <c r="AB847" s="694"/>
      <c r="AC847" s="694"/>
      <c r="AD847" s="691"/>
    </row>
    <row r="848" spans="18:30" x14ac:dyDescent="0.25">
      <c r="R848" s="694"/>
      <c r="S848" s="694"/>
      <c r="T848" s="694"/>
      <c r="U848" s="694"/>
      <c r="V848" s="694"/>
      <c r="W848" s="694"/>
      <c r="X848" s="694"/>
      <c r="Y848" s="694"/>
      <c r="Z848" s="694"/>
      <c r="AA848" s="694"/>
      <c r="AB848" s="694"/>
      <c r="AC848" s="694"/>
      <c r="AD848" s="691"/>
    </row>
    <row r="849" spans="18:30" x14ac:dyDescent="0.25">
      <c r="R849" s="694"/>
      <c r="S849" s="694"/>
      <c r="T849" s="694"/>
      <c r="U849" s="694"/>
      <c r="V849" s="694"/>
      <c r="W849" s="694"/>
      <c r="X849" s="694"/>
      <c r="Y849" s="694"/>
      <c r="Z849" s="694"/>
      <c r="AA849" s="694"/>
      <c r="AB849" s="694"/>
      <c r="AC849" s="694"/>
      <c r="AD849" s="691"/>
    </row>
    <row r="850" spans="18:30" x14ac:dyDescent="0.25">
      <c r="R850" s="694"/>
      <c r="S850" s="694"/>
      <c r="T850" s="694"/>
      <c r="U850" s="694"/>
      <c r="V850" s="694"/>
      <c r="W850" s="694"/>
      <c r="X850" s="694"/>
      <c r="Y850" s="694"/>
      <c r="Z850" s="694"/>
      <c r="AA850" s="694"/>
      <c r="AB850" s="694"/>
      <c r="AC850" s="694"/>
      <c r="AD850" s="691"/>
    </row>
    <row r="851" spans="18:30" x14ac:dyDescent="0.25">
      <c r="R851" s="694"/>
      <c r="S851" s="694"/>
      <c r="T851" s="694"/>
      <c r="U851" s="694"/>
      <c r="V851" s="694"/>
      <c r="W851" s="694"/>
      <c r="X851" s="694"/>
      <c r="Y851" s="694"/>
      <c r="Z851" s="694"/>
      <c r="AA851" s="694"/>
      <c r="AB851" s="694"/>
      <c r="AC851" s="694"/>
      <c r="AD851" s="691"/>
    </row>
    <row r="852" spans="18:30" x14ac:dyDescent="0.25">
      <c r="R852" s="694"/>
      <c r="S852" s="694"/>
      <c r="T852" s="694"/>
      <c r="U852" s="694"/>
      <c r="V852" s="694"/>
      <c r="W852" s="694"/>
      <c r="X852" s="694"/>
      <c r="Y852" s="694"/>
      <c r="Z852" s="694"/>
      <c r="AA852" s="694"/>
      <c r="AB852" s="694"/>
      <c r="AC852" s="694"/>
      <c r="AD852" s="691"/>
    </row>
    <row r="853" spans="18:30" x14ac:dyDescent="0.25">
      <c r="R853" s="694"/>
      <c r="S853" s="694"/>
      <c r="T853" s="694"/>
      <c r="U853" s="694"/>
      <c r="V853" s="694"/>
      <c r="W853" s="694"/>
      <c r="X853" s="694"/>
      <c r="Y853" s="694"/>
      <c r="Z853" s="694"/>
      <c r="AA853" s="694"/>
      <c r="AB853" s="694"/>
      <c r="AC853" s="694"/>
      <c r="AD853" s="691"/>
    </row>
    <row r="854" spans="18:30" x14ac:dyDescent="0.25">
      <c r="R854" s="694"/>
      <c r="S854" s="694"/>
      <c r="T854" s="694"/>
      <c r="U854" s="694"/>
      <c r="V854" s="694"/>
      <c r="W854" s="694"/>
      <c r="X854" s="694"/>
      <c r="Y854" s="694"/>
      <c r="Z854" s="694"/>
      <c r="AA854" s="694"/>
      <c r="AB854" s="694"/>
      <c r="AC854" s="694"/>
      <c r="AD854" s="691"/>
    </row>
    <row r="855" spans="18:30" x14ac:dyDescent="0.25">
      <c r="R855" s="694"/>
      <c r="S855" s="694"/>
      <c r="T855" s="694"/>
      <c r="U855" s="694"/>
      <c r="V855" s="694"/>
      <c r="W855" s="694"/>
      <c r="X855" s="694"/>
      <c r="Y855" s="694"/>
      <c r="Z855" s="694"/>
      <c r="AA855" s="694"/>
      <c r="AB855" s="694"/>
      <c r="AC855" s="694"/>
      <c r="AD855" s="691"/>
    </row>
    <row r="856" spans="18:30" x14ac:dyDescent="0.25">
      <c r="R856" s="694"/>
      <c r="S856" s="694"/>
      <c r="T856" s="694"/>
      <c r="U856" s="694"/>
      <c r="V856" s="694"/>
      <c r="W856" s="694"/>
      <c r="X856" s="694"/>
      <c r="Y856" s="694"/>
      <c r="Z856" s="694"/>
      <c r="AA856" s="694"/>
      <c r="AB856" s="694"/>
      <c r="AC856" s="694"/>
      <c r="AD856" s="691"/>
    </row>
    <row r="857" spans="18:30" x14ac:dyDescent="0.25">
      <c r="R857" s="694"/>
      <c r="S857" s="694"/>
      <c r="T857" s="694"/>
      <c r="U857" s="694"/>
      <c r="V857" s="694"/>
      <c r="W857" s="694"/>
      <c r="X857" s="694"/>
      <c r="Y857" s="694"/>
      <c r="Z857" s="694"/>
      <c r="AA857" s="694"/>
      <c r="AB857" s="694"/>
      <c r="AC857" s="694"/>
      <c r="AD857" s="691"/>
    </row>
    <row r="858" spans="18:30" x14ac:dyDescent="0.25">
      <c r="R858" s="694"/>
      <c r="S858" s="694"/>
      <c r="T858" s="694"/>
      <c r="U858" s="694"/>
      <c r="V858" s="694"/>
      <c r="W858" s="694"/>
      <c r="X858" s="694"/>
      <c r="Y858" s="694"/>
      <c r="Z858" s="694"/>
      <c r="AA858" s="694"/>
      <c r="AB858" s="694"/>
      <c r="AC858" s="694"/>
      <c r="AD858" s="691"/>
    </row>
    <row r="859" spans="18:30" x14ac:dyDescent="0.25">
      <c r="R859" s="694"/>
      <c r="S859" s="694"/>
      <c r="T859" s="694"/>
      <c r="U859" s="694"/>
      <c r="V859" s="694"/>
      <c r="W859" s="694"/>
      <c r="X859" s="694"/>
      <c r="Y859" s="694"/>
      <c r="Z859" s="694"/>
      <c r="AA859" s="694"/>
      <c r="AB859" s="694"/>
      <c r="AC859" s="694"/>
      <c r="AD859" s="691"/>
    </row>
    <row r="860" spans="18:30" x14ac:dyDescent="0.25">
      <c r="R860" s="694"/>
      <c r="S860" s="694"/>
      <c r="T860" s="694"/>
      <c r="U860" s="694"/>
      <c r="V860" s="694"/>
      <c r="W860" s="694"/>
      <c r="X860" s="694"/>
      <c r="Y860" s="694"/>
      <c r="Z860" s="694"/>
      <c r="AA860" s="694"/>
      <c r="AB860" s="694"/>
      <c r="AC860" s="694"/>
      <c r="AD860" s="691"/>
    </row>
    <row r="861" spans="18:30" x14ac:dyDescent="0.25">
      <c r="R861" s="694"/>
      <c r="S861" s="694"/>
      <c r="T861" s="694"/>
      <c r="U861" s="694"/>
      <c r="V861" s="694"/>
      <c r="W861" s="694"/>
      <c r="X861" s="694"/>
      <c r="Y861" s="694"/>
      <c r="Z861" s="694"/>
      <c r="AA861" s="694"/>
      <c r="AB861" s="694"/>
      <c r="AC861" s="694"/>
      <c r="AD861" s="691"/>
    </row>
    <row r="862" spans="18:30" x14ac:dyDescent="0.25">
      <c r="R862" s="694"/>
      <c r="S862" s="694"/>
      <c r="T862" s="694"/>
      <c r="U862" s="694"/>
      <c r="V862" s="694"/>
      <c r="W862" s="694"/>
      <c r="X862" s="694"/>
      <c r="Y862" s="694"/>
      <c r="Z862" s="694"/>
      <c r="AA862" s="694"/>
      <c r="AB862" s="694"/>
      <c r="AC862" s="694"/>
      <c r="AD862" s="691"/>
    </row>
    <row r="863" spans="18:30" x14ac:dyDescent="0.25">
      <c r="R863" s="694"/>
      <c r="S863" s="694"/>
      <c r="T863" s="694"/>
      <c r="U863" s="694"/>
      <c r="V863" s="694"/>
      <c r="W863" s="694"/>
      <c r="X863" s="694"/>
      <c r="Y863" s="694"/>
      <c r="Z863" s="694"/>
      <c r="AA863" s="694"/>
      <c r="AB863" s="694"/>
      <c r="AC863" s="694"/>
      <c r="AD863" s="691"/>
    </row>
    <row r="864" spans="18:30" x14ac:dyDescent="0.25">
      <c r="R864" s="694"/>
      <c r="S864" s="694"/>
      <c r="T864" s="694"/>
      <c r="U864" s="694"/>
      <c r="V864" s="694"/>
      <c r="W864" s="694"/>
      <c r="X864" s="694"/>
      <c r="Y864" s="694"/>
      <c r="Z864" s="694"/>
      <c r="AA864" s="694"/>
      <c r="AB864" s="694"/>
      <c r="AC864" s="694"/>
      <c r="AD864" s="691"/>
    </row>
    <row r="865" spans="18:30" x14ac:dyDescent="0.25">
      <c r="R865" s="694"/>
      <c r="S865" s="694"/>
      <c r="T865" s="694"/>
      <c r="U865" s="694"/>
      <c r="V865" s="694"/>
      <c r="W865" s="694"/>
      <c r="X865" s="694"/>
      <c r="Y865" s="694"/>
      <c r="Z865" s="694"/>
      <c r="AA865" s="694"/>
      <c r="AB865" s="694"/>
      <c r="AC865" s="694"/>
      <c r="AD865" s="691"/>
    </row>
    <row r="866" spans="18:30" x14ac:dyDescent="0.25">
      <c r="R866" s="694"/>
      <c r="S866" s="694"/>
      <c r="T866" s="694"/>
      <c r="U866" s="694"/>
      <c r="V866" s="694"/>
      <c r="W866" s="694"/>
      <c r="X866" s="694"/>
      <c r="Y866" s="694"/>
      <c r="Z866" s="694"/>
      <c r="AA866" s="694"/>
      <c r="AB866" s="694"/>
      <c r="AC866" s="694"/>
      <c r="AD866" s="691"/>
    </row>
    <row r="867" spans="18:30" x14ac:dyDescent="0.25">
      <c r="R867" s="694"/>
      <c r="S867" s="694"/>
      <c r="T867" s="694"/>
      <c r="U867" s="694"/>
      <c r="V867" s="694"/>
      <c r="W867" s="694"/>
      <c r="X867" s="694"/>
      <c r="Y867" s="694"/>
      <c r="Z867" s="694"/>
      <c r="AA867" s="694"/>
      <c r="AB867" s="694"/>
      <c r="AC867" s="694"/>
      <c r="AD867" s="691"/>
    </row>
    <row r="868" spans="18:30" x14ac:dyDescent="0.25">
      <c r="R868" s="694"/>
      <c r="S868" s="694"/>
      <c r="T868" s="694"/>
      <c r="U868" s="694"/>
      <c r="V868" s="694"/>
      <c r="W868" s="694"/>
      <c r="X868" s="694"/>
      <c r="Y868" s="694"/>
      <c r="Z868" s="694"/>
      <c r="AA868" s="694"/>
      <c r="AB868" s="694"/>
      <c r="AC868" s="694"/>
      <c r="AD868" s="691"/>
    </row>
    <row r="869" spans="18:30" x14ac:dyDescent="0.25">
      <c r="R869" s="694"/>
      <c r="S869" s="694"/>
      <c r="T869" s="694"/>
      <c r="U869" s="694"/>
      <c r="V869" s="694"/>
      <c r="W869" s="694"/>
      <c r="X869" s="694"/>
      <c r="Y869" s="694"/>
      <c r="Z869" s="694"/>
      <c r="AA869" s="694"/>
      <c r="AB869" s="694"/>
      <c r="AC869" s="694"/>
      <c r="AD869" s="691"/>
    </row>
    <row r="870" spans="18:30" x14ac:dyDescent="0.25">
      <c r="R870" s="694"/>
      <c r="S870" s="694"/>
      <c r="T870" s="694"/>
      <c r="U870" s="694"/>
      <c r="V870" s="694"/>
      <c r="W870" s="694"/>
      <c r="X870" s="694"/>
      <c r="Y870" s="694"/>
      <c r="Z870" s="694"/>
      <c r="AA870" s="694"/>
      <c r="AB870" s="694"/>
      <c r="AC870" s="694"/>
      <c r="AD870" s="691"/>
    </row>
    <row r="871" spans="18:30" x14ac:dyDescent="0.25">
      <c r="R871" s="694"/>
      <c r="S871" s="694"/>
      <c r="T871" s="694"/>
      <c r="U871" s="694"/>
      <c r="V871" s="694"/>
      <c r="W871" s="694"/>
      <c r="X871" s="694"/>
      <c r="Y871" s="694"/>
      <c r="Z871" s="694"/>
      <c r="AA871" s="694"/>
      <c r="AB871" s="694"/>
      <c r="AC871" s="694"/>
      <c r="AD871" s="691"/>
    </row>
    <row r="872" spans="18:30" x14ac:dyDescent="0.25">
      <c r="R872" s="694"/>
      <c r="S872" s="694"/>
      <c r="T872" s="694"/>
      <c r="U872" s="694"/>
      <c r="V872" s="694"/>
      <c r="W872" s="694"/>
      <c r="X872" s="694"/>
      <c r="Y872" s="694"/>
      <c r="Z872" s="694"/>
      <c r="AA872" s="694"/>
      <c r="AB872" s="694"/>
      <c r="AC872" s="694"/>
      <c r="AD872" s="691"/>
    </row>
    <row r="873" spans="18:30" x14ac:dyDescent="0.25">
      <c r="R873" s="694"/>
      <c r="S873" s="694"/>
      <c r="T873" s="694"/>
      <c r="U873" s="694"/>
      <c r="V873" s="694"/>
      <c r="W873" s="694"/>
      <c r="X873" s="694"/>
      <c r="Y873" s="694"/>
      <c r="Z873" s="694"/>
      <c r="AA873" s="694"/>
      <c r="AB873" s="694"/>
      <c r="AC873" s="694"/>
      <c r="AD873" s="691"/>
    </row>
    <row r="874" spans="18:30" x14ac:dyDescent="0.25">
      <c r="R874" s="694"/>
      <c r="S874" s="694"/>
      <c r="T874" s="694"/>
      <c r="U874" s="694"/>
      <c r="V874" s="694"/>
      <c r="W874" s="694"/>
      <c r="X874" s="694"/>
      <c r="Y874" s="694"/>
      <c r="Z874" s="694"/>
      <c r="AA874" s="694"/>
      <c r="AB874" s="694"/>
      <c r="AC874" s="694"/>
      <c r="AD874" s="691"/>
    </row>
    <row r="875" spans="18:30" x14ac:dyDescent="0.25">
      <c r="R875" s="694"/>
      <c r="S875" s="694"/>
      <c r="T875" s="694"/>
      <c r="U875" s="694"/>
      <c r="V875" s="694"/>
      <c r="W875" s="694"/>
      <c r="X875" s="694"/>
      <c r="Y875" s="694"/>
      <c r="Z875" s="694"/>
      <c r="AA875" s="694"/>
      <c r="AB875" s="694"/>
      <c r="AC875" s="694"/>
      <c r="AD875" s="691"/>
    </row>
    <row r="876" spans="18:30" x14ac:dyDescent="0.25">
      <c r="R876" s="694"/>
      <c r="S876" s="694"/>
      <c r="T876" s="694"/>
      <c r="U876" s="694"/>
      <c r="V876" s="694"/>
      <c r="W876" s="694"/>
      <c r="X876" s="694"/>
      <c r="Y876" s="694"/>
      <c r="Z876" s="694"/>
      <c r="AA876" s="694"/>
      <c r="AB876" s="694"/>
      <c r="AC876" s="694"/>
      <c r="AD876" s="691"/>
    </row>
    <row r="877" spans="18:30" x14ac:dyDescent="0.25">
      <c r="R877" s="694"/>
      <c r="S877" s="694"/>
      <c r="T877" s="694"/>
      <c r="U877" s="694"/>
      <c r="V877" s="694"/>
      <c r="W877" s="694"/>
      <c r="X877" s="694"/>
      <c r="Y877" s="694"/>
      <c r="Z877" s="694"/>
      <c r="AA877" s="694"/>
      <c r="AB877" s="694"/>
      <c r="AC877" s="694"/>
      <c r="AD877" s="691"/>
    </row>
    <row r="878" spans="18:30" x14ac:dyDescent="0.25">
      <c r="R878" s="694"/>
      <c r="S878" s="694"/>
      <c r="T878" s="694"/>
      <c r="U878" s="694"/>
      <c r="V878" s="694"/>
      <c r="W878" s="694"/>
      <c r="X878" s="694"/>
      <c r="Y878" s="694"/>
      <c r="Z878" s="694"/>
      <c r="AA878" s="694"/>
      <c r="AB878" s="694"/>
      <c r="AC878" s="694"/>
      <c r="AD878" s="691"/>
    </row>
    <row r="879" spans="18:30" x14ac:dyDescent="0.25">
      <c r="R879" s="694"/>
      <c r="S879" s="694"/>
      <c r="T879" s="694"/>
      <c r="U879" s="694"/>
      <c r="V879" s="694"/>
      <c r="W879" s="694"/>
      <c r="X879" s="694"/>
      <c r="Y879" s="694"/>
      <c r="Z879" s="694"/>
      <c r="AA879" s="694"/>
      <c r="AB879" s="694"/>
      <c r="AC879" s="694"/>
      <c r="AD879" s="691"/>
    </row>
    <row r="880" spans="18:30" x14ac:dyDescent="0.25">
      <c r="R880" s="694"/>
      <c r="S880" s="694"/>
      <c r="T880" s="694"/>
      <c r="U880" s="694"/>
      <c r="V880" s="694"/>
      <c r="W880" s="694"/>
      <c r="X880" s="694"/>
      <c r="Y880" s="694"/>
      <c r="Z880" s="694"/>
      <c r="AA880" s="694"/>
      <c r="AB880" s="694"/>
      <c r="AC880" s="694"/>
      <c r="AD880" s="691"/>
    </row>
    <row r="881" spans="18:30" x14ac:dyDescent="0.25">
      <c r="R881" s="694"/>
      <c r="S881" s="694"/>
      <c r="T881" s="694"/>
      <c r="U881" s="694"/>
      <c r="V881" s="694"/>
      <c r="W881" s="694"/>
      <c r="X881" s="694"/>
      <c r="Y881" s="694"/>
      <c r="Z881" s="694"/>
      <c r="AA881" s="694"/>
      <c r="AB881" s="694"/>
      <c r="AC881" s="694"/>
      <c r="AD881" s="691"/>
    </row>
    <row r="882" spans="18:30" x14ac:dyDescent="0.25">
      <c r="R882" s="694"/>
      <c r="S882" s="694"/>
      <c r="T882" s="694"/>
      <c r="U882" s="694"/>
      <c r="V882" s="694"/>
      <c r="W882" s="694"/>
      <c r="X882" s="694"/>
      <c r="Y882" s="694"/>
      <c r="Z882" s="694"/>
      <c r="AA882" s="694"/>
      <c r="AB882" s="694"/>
      <c r="AC882" s="694"/>
      <c r="AD882" s="691"/>
    </row>
    <row r="883" spans="18:30" x14ac:dyDescent="0.25">
      <c r="R883" s="694"/>
      <c r="S883" s="694"/>
      <c r="T883" s="694"/>
      <c r="U883" s="694"/>
      <c r="V883" s="694"/>
      <c r="W883" s="694"/>
      <c r="X883" s="694"/>
      <c r="Y883" s="694"/>
      <c r="Z883" s="694"/>
      <c r="AA883" s="694"/>
      <c r="AB883" s="694"/>
      <c r="AC883" s="694"/>
      <c r="AD883" s="691"/>
    </row>
    <row r="884" spans="18:30" x14ac:dyDescent="0.25">
      <c r="R884" s="694"/>
      <c r="S884" s="694"/>
      <c r="T884" s="694"/>
      <c r="U884" s="694"/>
      <c r="V884" s="694"/>
      <c r="W884" s="694"/>
      <c r="X884" s="694"/>
      <c r="Y884" s="694"/>
      <c r="Z884" s="694"/>
      <c r="AA884" s="694"/>
      <c r="AB884" s="694"/>
      <c r="AC884" s="694"/>
      <c r="AD884" s="691"/>
    </row>
    <row r="885" spans="18:30" x14ac:dyDescent="0.25">
      <c r="R885" s="694"/>
      <c r="S885" s="694"/>
      <c r="T885" s="694"/>
      <c r="U885" s="694"/>
      <c r="V885" s="694"/>
      <c r="W885" s="694"/>
      <c r="X885" s="694"/>
      <c r="Y885" s="694"/>
      <c r="Z885" s="694"/>
      <c r="AA885" s="694"/>
      <c r="AB885" s="694"/>
      <c r="AC885" s="694"/>
      <c r="AD885" s="691"/>
    </row>
    <row r="886" spans="18:30" x14ac:dyDescent="0.25">
      <c r="R886" s="694"/>
      <c r="S886" s="694"/>
      <c r="T886" s="694"/>
      <c r="U886" s="694"/>
      <c r="V886" s="694"/>
      <c r="W886" s="694"/>
      <c r="X886" s="694"/>
      <c r="Y886" s="694"/>
      <c r="Z886" s="694"/>
      <c r="AA886" s="694"/>
      <c r="AB886" s="694"/>
      <c r="AC886" s="694"/>
      <c r="AD886" s="691"/>
    </row>
    <row r="887" spans="18:30" x14ac:dyDescent="0.25">
      <c r="R887" s="694"/>
      <c r="S887" s="694"/>
      <c r="T887" s="694"/>
      <c r="U887" s="694"/>
      <c r="V887" s="694"/>
      <c r="W887" s="694"/>
      <c r="X887" s="694"/>
      <c r="Y887" s="694"/>
      <c r="Z887" s="694"/>
      <c r="AA887" s="694"/>
      <c r="AB887" s="694"/>
      <c r="AC887" s="694"/>
      <c r="AD887" s="691"/>
    </row>
    <row r="888" spans="18:30" x14ac:dyDescent="0.25">
      <c r="R888" s="694"/>
      <c r="S888" s="694"/>
      <c r="T888" s="694"/>
      <c r="U888" s="694"/>
      <c r="V888" s="694"/>
      <c r="W888" s="694"/>
      <c r="X888" s="694"/>
      <c r="Y888" s="694"/>
      <c r="Z888" s="694"/>
      <c r="AA888" s="694"/>
      <c r="AB888" s="694"/>
      <c r="AC888" s="694"/>
      <c r="AD888" s="691"/>
    </row>
    <row r="889" spans="18:30" x14ac:dyDescent="0.25">
      <c r="R889" s="694"/>
      <c r="S889" s="694"/>
      <c r="T889" s="694"/>
      <c r="U889" s="694"/>
      <c r="V889" s="694"/>
      <c r="W889" s="694"/>
      <c r="X889" s="694"/>
      <c r="Y889" s="694"/>
      <c r="Z889" s="694"/>
      <c r="AA889" s="694"/>
      <c r="AB889" s="694"/>
      <c r="AC889" s="694"/>
      <c r="AD889" s="691"/>
    </row>
    <row r="890" spans="18:30" x14ac:dyDescent="0.25">
      <c r="R890" s="694"/>
      <c r="S890" s="694"/>
      <c r="T890" s="694"/>
      <c r="U890" s="694"/>
      <c r="V890" s="694"/>
      <c r="W890" s="694"/>
      <c r="X890" s="694"/>
      <c r="Y890" s="694"/>
      <c r="Z890" s="694"/>
      <c r="AA890" s="694"/>
      <c r="AB890" s="694"/>
      <c r="AC890" s="694"/>
      <c r="AD890" s="691"/>
    </row>
    <row r="891" spans="18:30" x14ac:dyDescent="0.25">
      <c r="R891" s="694"/>
      <c r="S891" s="694"/>
      <c r="T891" s="694"/>
      <c r="U891" s="694"/>
      <c r="V891" s="694"/>
      <c r="W891" s="694"/>
      <c r="X891" s="694"/>
      <c r="Y891" s="694"/>
      <c r="Z891" s="694"/>
      <c r="AA891" s="694"/>
      <c r="AB891" s="694"/>
      <c r="AC891" s="694"/>
      <c r="AD891" s="691"/>
    </row>
    <row r="892" spans="18:30" x14ac:dyDescent="0.25">
      <c r="R892" s="694"/>
      <c r="S892" s="694"/>
      <c r="T892" s="694"/>
      <c r="U892" s="694"/>
      <c r="V892" s="694"/>
      <c r="W892" s="694"/>
      <c r="X892" s="694"/>
      <c r="Y892" s="694"/>
      <c r="Z892" s="694"/>
      <c r="AA892" s="694"/>
      <c r="AB892" s="694"/>
      <c r="AC892" s="694"/>
      <c r="AD892" s="691"/>
    </row>
    <row r="893" spans="18:30" x14ac:dyDescent="0.25">
      <c r="R893" s="694"/>
      <c r="S893" s="694"/>
      <c r="T893" s="694"/>
      <c r="U893" s="694"/>
      <c r="V893" s="694"/>
      <c r="W893" s="694"/>
      <c r="X893" s="694"/>
      <c r="Y893" s="694"/>
      <c r="Z893" s="694"/>
      <c r="AA893" s="694"/>
      <c r="AB893" s="694"/>
      <c r="AC893" s="694"/>
      <c r="AD893" s="691"/>
    </row>
    <row r="894" spans="18:30" x14ac:dyDescent="0.25">
      <c r="R894" s="694"/>
      <c r="S894" s="694"/>
      <c r="T894" s="694"/>
      <c r="U894" s="694"/>
      <c r="V894" s="694"/>
      <c r="W894" s="694"/>
      <c r="X894" s="694"/>
      <c r="Y894" s="694"/>
      <c r="Z894" s="694"/>
      <c r="AA894" s="694"/>
      <c r="AB894" s="694"/>
      <c r="AC894" s="694"/>
      <c r="AD894" s="691"/>
    </row>
    <row r="895" spans="18:30" x14ac:dyDescent="0.25">
      <c r="R895" s="694"/>
      <c r="S895" s="694"/>
      <c r="T895" s="694"/>
      <c r="U895" s="694"/>
      <c r="V895" s="694"/>
      <c r="W895" s="694"/>
      <c r="X895" s="694"/>
      <c r="Y895" s="694"/>
      <c r="Z895" s="694"/>
      <c r="AA895" s="694"/>
      <c r="AB895" s="694"/>
      <c r="AC895" s="694"/>
      <c r="AD895" s="691"/>
    </row>
    <row r="896" spans="18:30" x14ac:dyDescent="0.25">
      <c r="R896" s="694"/>
      <c r="S896" s="694"/>
      <c r="T896" s="694"/>
      <c r="U896" s="694"/>
      <c r="V896" s="694"/>
      <c r="W896" s="694"/>
      <c r="X896" s="694"/>
      <c r="Y896" s="694"/>
      <c r="Z896" s="694"/>
      <c r="AA896" s="694"/>
      <c r="AB896" s="694"/>
      <c r="AC896" s="694"/>
      <c r="AD896" s="691"/>
    </row>
    <row r="897" spans="18:30" x14ac:dyDescent="0.25">
      <c r="R897" s="694"/>
      <c r="S897" s="694"/>
      <c r="T897" s="694"/>
      <c r="U897" s="694"/>
      <c r="V897" s="694"/>
      <c r="W897" s="694"/>
      <c r="X897" s="694"/>
      <c r="Y897" s="694"/>
      <c r="Z897" s="694"/>
      <c r="AA897" s="694"/>
      <c r="AB897" s="694"/>
      <c r="AC897" s="694"/>
      <c r="AD897" s="691"/>
    </row>
    <row r="898" spans="18:30" x14ac:dyDescent="0.25">
      <c r="R898" s="694"/>
      <c r="S898" s="694"/>
      <c r="T898" s="694"/>
      <c r="U898" s="694"/>
      <c r="V898" s="694"/>
      <c r="W898" s="694"/>
      <c r="X898" s="694"/>
      <c r="Y898" s="694"/>
      <c r="Z898" s="694"/>
      <c r="AA898" s="694"/>
      <c r="AB898" s="694"/>
      <c r="AC898" s="694"/>
      <c r="AD898" s="691"/>
    </row>
    <row r="899" spans="18:30" x14ac:dyDescent="0.25">
      <c r="R899" s="694"/>
      <c r="S899" s="694"/>
      <c r="T899" s="694"/>
      <c r="U899" s="694"/>
      <c r="V899" s="694"/>
      <c r="W899" s="694"/>
      <c r="X899" s="694"/>
      <c r="Y899" s="694"/>
      <c r="Z899" s="694"/>
      <c r="AA899" s="694"/>
      <c r="AB899" s="694"/>
      <c r="AC899" s="694"/>
      <c r="AD899" s="691"/>
    </row>
    <row r="900" spans="18:30" x14ac:dyDescent="0.25">
      <c r="R900" s="694"/>
      <c r="S900" s="694"/>
      <c r="T900" s="694"/>
      <c r="U900" s="694"/>
      <c r="V900" s="694"/>
      <c r="W900" s="694"/>
      <c r="X900" s="694"/>
      <c r="Y900" s="694"/>
      <c r="Z900" s="694"/>
      <c r="AA900" s="694"/>
      <c r="AB900" s="694"/>
      <c r="AC900" s="694"/>
      <c r="AD900" s="691"/>
    </row>
    <row r="901" spans="18:30" x14ac:dyDescent="0.25">
      <c r="R901" s="694"/>
      <c r="S901" s="694"/>
      <c r="T901" s="694"/>
      <c r="U901" s="694"/>
      <c r="V901" s="694"/>
      <c r="W901" s="694"/>
      <c r="X901" s="694"/>
      <c r="Y901" s="694"/>
      <c r="Z901" s="694"/>
      <c r="AA901" s="694"/>
      <c r="AB901" s="694"/>
      <c r="AC901" s="694"/>
      <c r="AD901" s="691"/>
    </row>
    <row r="902" spans="18:30" x14ac:dyDescent="0.25">
      <c r="R902" s="694"/>
      <c r="S902" s="694"/>
      <c r="T902" s="694"/>
      <c r="U902" s="694"/>
      <c r="V902" s="694"/>
      <c r="W902" s="694"/>
      <c r="X902" s="694"/>
      <c r="Y902" s="694"/>
      <c r="Z902" s="694"/>
      <c r="AA902" s="694"/>
      <c r="AB902" s="694"/>
      <c r="AC902" s="694"/>
      <c r="AD902" s="691"/>
    </row>
    <row r="903" spans="18:30" x14ac:dyDescent="0.25">
      <c r="R903" s="694"/>
      <c r="S903" s="694"/>
      <c r="T903" s="694"/>
      <c r="U903" s="694"/>
      <c r="V903" s="694"/>
      <c r="W903" s="694"/>
      <c r="X903" s="694"/>
      <c r="Y903" s="694"/>
      <c r="Z903" s="694"/>
      <c r="AA903" s="694"/>
      <c r="AB903" s="694"/>
      <c r="AC903" s="694"/>
      <c r="AD903" s="691"/>
    </row>
    <row r="904" spans="18:30" x14ac:dyDescent="0.25">
      <c r="R904" s="694"/>
      <c r="S904" s="694"/>
      <c r="T904" s="694"/>
      <c r="U904" s="694"/>
      <c r="V904" s="694"/>
      <c r="W904" s="694"/>
      <c r="X904" s="694"/>
      <c r="Y904" s="694"/>
      <c r="Z904" s="694"/>
      <c r="AA904" s="694"/>
      <c r="AB904" s="694"/>
      <c r="AC904" s="694"/>
      <c r="AD904" s="691"/>
    </row>
    <row r="905" spans="18:30" x14ac:dyDescent="0.25">
      <c r="R905" s="694"/>
      <c r="S905" s="694"/>
      <c r="T905" s="694"/>
      <c r="U905" s="694"/>
      <c r="V905" s="694"/>
      <c r="W905" s="694"/>
      <c r="X905" s="694"/>
      <c r="Y905" s="694"/>
      <c r="Z905" s="694"/>
      <c r="AA905" s="694"/>
      <c r="AB905" s="694"/>
      <c r="AC905" s="694"/>
      <c r="AD905" s="691"/>
    </row>
    <row r="906" spans="18:30" x14ac:dyDescent="0.25">
      <c r="R906" s="694"/>
      <c r="S906" s="694"/>
      <c r="T906" s="694"/>
      <c r="U906" s="694"/>
      <c r="V906" s="694"/>
      <c r="W906" s="694"/>
      <c r="X906" s="694"/>
      <c r="Y906" s="694"/>
      <c r="Z906" s="694"/>
      <c r="AA906" s="694"/>
      <c r="AB906" s="694"/>
      <c r="AC906" s="694"/>
      <c r="AD906" s="691"/>
    </row>
    <row r="907" spans="18:30" x14ac:dyDescent="0.25">
      <c r="R907" s="694"/>
      <c r="S907" s="694"/>
      <c r="T907" s="694"/>
      <c r="U907" s="694"/>
      <c r="V907" s="694"/>
      <c r="W907" s="694"/>
      <c r="X907" s="694"/>
      <c r="Y907" s="694"/>
      <c r="Z907" s="694"/>
      <c r="AA907" s="694"/>
      <c r="AB907" s="694"/>
      <c r="AC907" s="694"/>
      <c r="AD907" s="691"/>
    </row>
    <row r="908" spans="18:30" x14ac:dyDescent="0.25">
      <c r="R908" s="694"/>
      <c r="S908" s="694"/>
      <c r="T908" s="694"/>
      <c r="U908" s="694"/>
      <c r="V908" s="694"/>
      <c r="W908" s="694"/>
      <c r="X908" s="694"/>
      <c r="Y908" s="694"/>
      <c r="Z908" s="694"/>
      <c r="AA908" s="694"/>
      <c r="AB908" s="694"/>
      <c r="AC908" s="694"/>
      <c r="AD908" s="691"/>
    </row>
    <row r="909" spans="18:30" x14ac:dyDescent="0.25">
      <c r="R909" s="694"/>
      <c r="S909" s="694"/>
      <c r="T909" s="694"/>
      <c r="U909" s="694"/>
      <c r="V909" s="694"/>
      <c r="W909" s="694"/>
      <c r="X909" s="694"/>
      <c r="Y909" s="694"/>
      <c r="Z909" s="694"/>
      <c r="AA909" s="694"/>
      <c r="AB909" s="694"/>
      <c r="AC909" s="694"/>
      <c r="AD909" s="691"/>
    </row>
    <row r="910" spans="18:30" x14ac:dyDescent="0.25">
      <c r="R910" s="694"/>
      <c r="S910" s="694"/>
      <c r="T910" s="694"/>
      <c r="U910" s="694"/>
      <c r="V910" s="694"/>
      <c r="W910" s="694"/>
      <c r="X910" s="694"/>
      <c r="Y910" s="694"/>
      <c r="Z910" s="694"/>
      <c r="AA910" s="694"/>
      <c r="AB910" s="694"/>
      <c r="AC910" s="694"/>
      <c r="AD910" s="691"/>
    </row>
    <row r="911" spans="18:30" x14ac:dyDescent="0.25">
      <c r="R911" s="694"/>
      <c r="S911" s="694"/>
      <c r="T911" s="694"/>
      <c r="U911" s="694"/>
      <c r="V911" s="694"/>
      <c r="W911" s="694"/>
      <c r="X911" s="694"/>
      <c r="Y911" s="694"/>
      <c r="Z911" s="694"/>
      <c r="AA911" s="694"/>
      <c r="AB911" s="694"/>
      <c r="AC911" s="694"/>
      <c r="AD911" s="691"/>
    </row>
    <row r="912" spans="18:30" x14ac:dyDescent="0.25">
      <c r="R912" s="694"/>
      <c r="S912" s="694"/>
      <c r="T912" s="694"/>
      <c r="U912" s="694"/>
      <c r="V912" s="694"/>
      <c r="W912" s="694"/>
      <c r="X912" s="694"/>
      <c r="Y912" s="694"/>
      <c r="Z912" s="694"/>
      <c r="AA912" s="694"/>
      <c r="AB912" s="694"/>
      <c r="AC912" s="694"/>
      <c r="AD912" s="691"/>
    </row>
    <row r="913" spans="18:30" x14ac:dyDescent="0.25">
      <c r="R913" s="694"/>
      <c r="S913" s="694"/>
      <c r="T913" s="694"/>
      <c r="U913" s="694"/>
      <c r="V913" s="694"/>
      <c r="W913" s="694"/>
      <c r="X913" s="694"/>
      <c r="Y913" s="694"/>
      <c r="Z913" s="694"/>
      <c r="AA913" s="694"/>
      <c r="AB913" s="694"/>
      <c r="AC913" s="694"/>
      <c r="AD913" s="691"/>
    </row>
    <row r="914" spans="18:30" x14ac:dyDescent="0.25">
      <c r="R914" s="694"/>
      <c r="S914" s="694"/>
      <c r="T914" s="694"/>
      <c r="U914" s="694"/>
      <c r="V914" s="694"/>
      <c r="W914" s="694"/>
      <c r="X914" s="694"/>
      <c r="Y914" s="694"/>
      <c r="Z914" s="694"/>
      <c r="AA914" s="694"/>
      <c r="AB914" s="694"/>
      <c r="AC914" s="694"/>
      <c r="AD914" s="691"/>
    </row>
    <row r="915" spans="18:30" x14ac:dyDescent="0.25">
      <c r="R915" s="694"/>
      <c r="S915" s="694"/>
      <c r="T915" s="694"/>
      <c r="U915" s="694"/>
      <c r="V915" s="694"/>
      <c r="W915" s="694"/>
      <c r="X915" s="694"/>
      <c r="Y915" s="694"/>
      <c r="Z915" s="694"/>
      <c r="AA915" s="694"/>
      <c r="AB915" s="694"/>
      <c r="AC915" s="694"/>
      <c r="AD915" s="691"/>
    </row>
    <row r="916" spans="18:30" x14ac:dyDescent="0.25">
      <c r="R916" s="694"/>
      <c r="S916" s="694"/>
      <c r="T916" s="694"/>
      <c r="U916" s="694"/>
      <c r="V916" s="694"/>
      <c r="W916" s="694"/>
      <c r="X916" s="694"/>
      <c r="Y916" s="694"/>
      <c r="Z916" s="694"/>
      <c r="AA916" s="694"/>
      <c r="AB916" s="694"/>
      <c r="AC916" s="694"/>
      <c r="AD916" s="691"/>
    </row>
    <row r="917" spans="18:30" x14ac:dyDescent="0.25">
      <c r="R917" s="694"/>
      <c r="S917" s="694"/>
      <c r="T917" s="694"/>
      <c r="U917" s="694"/>
      <c r="V917" s="694"/>
      <c r="W917" s="694"/>
      <c r="X917" s="694"/>
      <c r="Y917" s="694"/>
      <c r="Z917" s="694"/>
      <c r="AA917" s="694"/>
      <c r="AB917" s="694"/>
      <c r="AC917" s="694"/>
      <c r="AD917" s="691"/>
    </row>
    <row r="918" spans="18:30" x14ac:dyDescent="0.25">
      <c r="R918" s="694"/>
      <c r="S918" s="694"/>
      <c r="T918" s="694"/>
      <c r="U918" s="694"/>
      <c r="V918" s="694"/>
      <c r="W918" s="694"/>
      <c r="X918" s="694"/>
      <c r="Y918" s="694"/>
      <c r="Z918" s="694"/>
      <c r="AA918" s="694"/>
      <c r="AB918" s="694"/>
      <c r="AC918" s="694"/>
      <c r="AD918" s="691"/>
    </row>
    <row r="919" spans="18:30" x14ac:dyDescent="0.25">
      <c r="R919" s="694"/>
      <c r="S919" s="694"/>
      <c r="T919" s="694"/>
      <c r="U919" s="694"/>
      <c r="V919" s="694"/>
      <c r="W919" s="694"/>
      <c r="X919" s="694"/>
      <c r="Y919" s="694"/>
      <c r="Z919" s="694"/>
      <c r="AA919" s="694"/>
      <c r="AB919" s="694"/>
      <c r="AC919" s="694"/>
      <c r="AD919" s="691"/>
    </row>
    <row r="920" spans="18:30" x14ac:dyDescent="0.25">
      <c r="R920" s="694"/>
      <c r="S920" s="694"/>
      <c r="T920" s="694"/>
      <c r="U920" s="694"/>
      <c r="V920" s="694"/>
      <c r="W920" s="694"/>
      <c r="X920" s="694"/>
      <c r="Y920" s="694"/>
      <c r="Z920" s="694"/>
      <c r="AA920" s="694"/>
      <c r="AB920" s="694"/>
      <c r="AC920" s="694"/>
      <c r="AD920" s="691"/>
    </row>
    <row r="921" spans="18:30" x14ac:dyDescent="0.25">
      <c r="R921" s="694"/>
      <c r="S921" s="694"/>
      <c r="T921" s="694"/>
      <c r="U921" s="694"/>
      <c r="V921" s="694"/>
      <c r="W921" s="694"/>
      <c r="X921" s="694"/>
      <c r="Y921" s="694"/>
      <c r="Z921" s="694"/>
      <c r="AA921" s="694"/>
      <c r="AB921" s="694"/>
      <c r="AC921" s="694"/>
      <c r="AD921" s="691"/>
    </row>
    <row r="922" spans="18:30" x14ac:dyDescent="0.25">
      <c r="R922" s="694"/>
      <c r="S922" s="694"/>
      <c r="T922" s="694"/>
      <c r="U922" s="694"/>
      <c r="V922" s="694"/>
      <c r="W922" s="694"/>
      <c r="X922" s="694"/>
      <c r="Y922" s="694"/>
      <c r="Z922" s="694"/>
      <c r="AA922" s="694"/>
      <c r="AB922" s="694"/>
      <c r="AC922" s="694"/>
      <c r="AD922" s="691"/>
    </row>
    <row r="923" spans="18:30" x14ac:dyDescent="0.25">
      <c r="R923" s="694"/>
      <c r="S923" s="694"/>
      <c r="T923" s="694"/>
      <c r="U923" s="694"/>
      <c r="V923" s="694"/>
      <c r="W923" s="694"/>
      <c r="X923" s="694"/>
      <c r="Y923" s="694"/>
      <c r="Z923" s="694"/>
      <c r="AA923" s="694"/>
      <c r="AB923" s="694"/>
      <c r="AC923" s="694"/>
      <c r="AD923" s="691"/>
    </row>
    <row r="924" spans="18:30" x14ac:dyDescent="0.25">
      <c r="R924" s="694"/>
      <c r="S924" s="694"/>
      <c r="T924" s="694"/>
      <c r="U924" s="694"/>
      <c r="V924" s="694"/>
      <c r="W924" s="694"/>
      <c r="X924" s="694"/>
      <c r="Y924" s="694"/>
      <c r="Z924" s="694"/>
      <c r="AA924" s="694"/>
      <c r="AB924" s="694"/>
      <c r="AC924" s="694"/>
      <c r="AD924" s="691"/>
    </row>
    <row r="925" spans="18:30" x14ac:dyDescent="0.25">
      <c r="R925" s="694"/>
      <c r="S925" s="694"/>
      <c r="T925" s="694"/>
      <c r="U925" s="694"/>
      <c r="V925" s="694"/>
      <c r="W925" s="694"/>
      <c r="X925" s="694"/>
      <c r="Y925" s="694"/>
      <c r="Z925" s="694"/>
      <c r="AA925" s="694"/>
      <c r="AB925" s="694"/>
      <c r="AC925" s="694"/>
      <c r="AD925" s="691"/>
    </row>
    <row r="926" spans="18:30" x14ac:dyDescent="0.25">
      <c r="R926" s="694"/>
      <c r="S926" s="694"/>
      <c r="T926" s="694"/>
      <c r="U926" s="694"/>
      <c r="V926" s="694"/>
      <c r="W926" s="694"/>
      <c r="X926" s="694"/>
      <c r="Y926" s="694"/>
      <c r="Z926" s="694"/>
      <c r="AA926" s="694"/>
      <c r="AB926" s="694"/>
      <c r="AC926" s="694"/>
      <c r="AD926" s="691"/>
    </row>
    <row r="927" spans="18:30" x14ac:dyDescent="0.25">
      <c r="R927" s="694"/>
      <c r="S927" s="694"/>
      <c r="T927" s="694"/>
      <c r="U927" s="694"/>
      <c r="V927" s="694"/>
      <c r="W927" s="694"/>
      <c r="X927" s="694"/>
      <c r="Y927" s="694"/>
      <c r="Z927" s="694"/>
      <c r="AA927" s="694"/>
      <c r="AB927" s="694"/>
      <c r="AC927" s="694"/>
      <c r="AD927" s="691"/>
    </row>
    <row r="928" spans="18:30" x14ac:dyDescent="0.25">
      <c r="R928" s="694"/>
      <c r="S928" s="694"/>
      <c r="T928" s="694"/>
      <c r="U928" s="694"/>
      <c r="V928" s="694"/>
      <c r="W928" s="694"/>
      <c r="X928" s="694"/>
      <c r="Y928" s="694"/>
      <c r="Z928" s="694"/>
      <c r="AA928" s="694"/>
      <c r="AB928" s="694"/>
      <c r="AC928" s="694"/>
      <c r="AD928" s="691"/>
    </row>
    <row r="929" spans="18:30" x14ac:dyDescent="0.25">
      <c r="R929" s="694"/>
      <c r="S929" s="694"/>
      <c r="T929" s="694"/>
      <c r="U929" s="694"/>
      <c r="V929" s="694"/>
      <c r="W929" s="694"/>
      <c r="X929" s="694"/>
      <c r="Y929" s="694"/>
      <c r="Z929" s="694"/>
      <c r="AA929" s="694"/>
      <c r="AB929" s="694"/>
      <c r="AC929" s="694"/>
      <c r="AD929" s="691"/>
    </row>
    <row r="930" spans="18:30" x14ac:dyDescent="0.25">
      <c r="R930" s="694"/>
      <c r="S930" s="694"/>
      <c r="T930" s="694"/>
      <c r="U930" s="694"/>
      <c r="V930" s="694"/>
      <c r="W930" s="694"/>
      <c r="X930" s="694"/>
      <c r="Y930" s="694"/>
      <c r="Z930" s="694"/>
      <c r="AA930" s="694"/>
      <c r="AB930" s="694"/>
      <c r="AC930" s="694"/>
      <c r="AD930" s="691"/>
    </row>
    <row r="931" spans="18:30" x14ac:dyDescent="0.25">
      <c r="R931" s="694"/>
      <c r="S931" s="694"/>
      <c r="T931" s="694"/>
      <c r="U931" s="694"/>
      <c r="V931" s="694"/>
      <c r="W931" s="694"/>
      <c r="X931" s="694"/>
      <c r="Y931" s="694"/>
      <c r="Z931" s="694"/>
      <c r="AA931" s="694"/>
      <c r="AB931" s="694"/>
      <c r="AC931" s="694"/>
      <c r="AD931" s="691"/>
    </row>
    <row r="932" spans="18:30" x14ac:dyDescent="0.25">
      <c r="R932" s="694"/>
      <c r="S932" s="694"/>
      <c r="T932" s="694"/>
      <c r="U932" s="694"/>
      <c r="V932" s="694"/>
      <c r="W932" s="694"/>
      <c r="X932" s="694"/>
      <c r="Y932" s="694"/>
      <c r="Z932" s="694"/>
      <c r="AA932" s="694"/>
      <c r="AB932" s="694"/>
      <c r="AC932" s="694"/>
      <c r="AD932" s="691"/>
    </row>
    <row r="933" spans="18:30" x14ac:dyDescent="0.25">
      <c r="R933" s="694"/>
      <c r="S933" s="694"/>
      <c r="T933" s="694"/>
      <c r="U933" s="694"/>
      <c r="V933" s="694"/>
      <c r="W933" s="694"/>
      <c r="X933" s="694"/>
      <c r="Y933" s="694"/>
      <c r="Z933" s="694"/>
      <c r="AA933" s="694"/>
      <c r="AB933" s="694"/>
      <c r="AC933" s="694"/>
      <c r="AD933" s="691"/>
    </row>
    <row r="934" spans="18:30" x14ac:dyDescent="0.25">
      <c r="R934" s="694"/>
      <c r="S934" s="694"/>
      <c r="T934" s="694"/>
      <c r="U934" s="694"/>
      <c r="V934" s="694"/>
      <c r="W934" s="694"/>
      <c r="X934" s="694"/>
      <c r="Y934" s="694"/>
      <c r="Z934" s="694"/>
      <c r="AA934" s="694"/>
      <c r="AB934" s="694"/>
      <c r="AC934" s="694"/>
      <c r="AD934" s="691"/>
    </row>
    <row r="935" spans="18:30" x14ac:dyDescent="0.25">
      <c r="R935" s="694"/>
      <c r="S935" s="694"/>
      <c r="T935" s="694"/>
      <c r="U935" s="694"/>
      <c r="V935" s="694"/>
      <c r="W935" s="694"/>
      <c r="X935" s="694"/>
      <c r="Y935" s="694"/>
      <c r="Z935" s="694"/>
      <c r="AA935" s="694"/>
      <c r="AB935" s="694"/>
      <c r="AC935" s="694"/>
      <c r="AD935" s="691"/>
    </row>
    <row r="936" spans="18:30" x14ac:dyDescent="0.25">
      <c r="R936" s="694"/>
      <c r="S936" s="694"/>
      <c r="T936" s="694"/>
      <c r="U936" s="694"/>
      <c r="V936" s="694"/>
      <c r="W936" s="694"/>
      <c r="X936" s="694"/>
      <c r="Y936" s="694"/>
      <c r="Z936" s="694"/>
      <c r="AA936" s="694"/>
      <c r="AB936" s="694"/>
      <c r="AC936" s="694"/>
      <c r="AD936" s="691"/>
    </row>
    <row r="937" spans="18:30" x14ac:dyDescent="0.25">
      <c r="R937" s="694"/>
      <c r="S937" s="694"/>
      <c r="T937" s="694"/>
      <c r="U937" s="694"/>
      <c r="V937" s="694"/>
      <c r="W937" s="694"/>
      <c r="X937" s="694"/>
      <c r="Y937" s="694"/>
      <c r="Z937" s="694"/>
      <c r="AA937" s="694"/>
      <c r="AB937" s="694"/>
      <c r="AC937" s="694"/>
      <c r="AD937" s="691"/>
    </row>
    <row r="938" spans="18:30" x14ac:dyDescent="0.25">
      <c r="R938" s="694"/>
      <c r="S938" s="694"/>
      <c r="T938" s="694"/>
      <c r="U938" s="694"/>
      <c r="V938" s="694"/>
      <c r="W938" s="694"/>
      <c r="X938" s="694"/>
      <c r="Y938" s="694"/>
      <c r="Z938" s="694"/>
      <c r="AA938" s="694"/>
      <c r="AB938" s="694"/>
      <c r="AC938" s="694"/>
      <c r="AD938" s="691"/>
    </row>
    <row r="939" spans="18:30" x14ac:dyDescent="0.25">
      <c r="R939" s="694"/>
      <c r="S939" s="694"/>
      <c r="T939" s="694"/>
      <c r="U939" s="694"/>
      <c r="V939" s="694"/>
      <c r="W939" s="694"/>
      <c r="X939" s="694"/>
      <c r="Y939" s="694"/>
      <c r="Z939" s="694"/>
      <c r="AA939" s="694"/>
      <c r="AB939" s="694"/>
      <c r="AC939" s="694"/>
      <c r="AD939" s="691"/>
    </row>
    <row r="940" spans="18:30" x14ac:dyDescent="0.25">
      <c r="R940" s="694"/>
      <c r="S940" s="694"/>
      <c r="T940" s="694"/>
      <c r="U940" s="694"/>
      <c r="V940" s="694"/>
      <c r="W940" s="694"/>
      <c r="X940" s="694"/>
      <c r="Y940" s="694"/>
      <c r="Z940" s="694"/>
      <c r="AA940" s="694"/>
      <c r="AB940" s="694"/>
      <c r="AC940" s="694"/>
      <c r="AD940" s="691"/>
    </row>
    <row r="941" spans="18:30" x14ac:dyDescent="0.25">
      <c r="R941" s="694"/>
      <c r="S941" s="694"/>
      <c r="T941" s="694"/>
      <c r="U941" s="694"/>
      <c r="V941" s="694"/>
      <c r="W941" s="694"/>
      <c r="X941" s="694"/>
      <c r="Y941" s="694"/>
      <c r="Z941" s="694"/>
      <c r="AA941" s="694"/>
      <c r="AB941" s="694"/>
      <c r="AC941" s="694"/>
      <c r="AD941" s="691"/>
    </row>
    <row r="942" spans="18:30" x14ac:dyDescent="0.25">
      <c r="R942" s="694"/>
      <c r="S942" s="694"/>
      <c r="T942" s="694"/>
      <c r="U942" s="694"/>
      <c r="V942" s="694"/>
      <c r="W942" s="694"/>
      <c r="X942" s="694"/>
      <c r="Y942" s="694"/>
      <c r="Z942" s="694"/>
      <c r="AA942" s="694"/>
      <c r="AB942" s="694"/>
      <c r="AC942" s="694"/>
      <c r="AD942" s="691"/>
    </row>
    <row r="943" spans="18:30" x14ac:dyDescent="0.25">
      <c r="R943" s="694"/>
      <c r="S943" s="694"/>
      <c r="T943" s="694"/>
      <c r="U943" s="694"/>
      <c r="V943" s="694"/>
      <c r="W943" s="694"/>
      <c r="X943" s="694"/>
      <c r="Y943" s="694"/>
      <c r="Z943" s="694"/>
      <c r="AA943" s="694"/>
      <c r="AB943" s="694"/>
      <c r="AC943" s="694"/>
      <c r="AD943" s="691"/>
    </row>
    <row r="944" spans="18:30" x14ac:dyDescent="0.25">
      <c r="R944" s="694"/>
      <c r="S944" s="694"/>
      <c r="T944" s="694"/>
      <c r="U944" s="694"/>
      <c r="V944" s="694"/>
      <c r="W944" s="694"/>
      <c r="X944" s="694"/>
      <c r="Y944" s="694"/>
      <c r="Z944" s="694"/>
      <c r="AA944" s="694"/>
      <c r="AB944" s="694"/>
      <c r="AC944" s="694"/>
      <c r="AD944" s="691"/>
    </row>
    <row r="945" spans="18:30" x14ac:dyDescent="0.25">
      <c r="R945" s="694"/>
      <c r="S945" s="694"/>
      <c r="T945" s="694"/>
      <c r="U945" s="694"/>
      <c r="V945" s="694"/>
      <c r="W945" s="694"/>
      <c r="X945" s="694"/>
      <c r="Y945" s="694"/>
      <c r="Z945" s="694"/>
      <c r="AA945" s="694"/>
      <c r="AB945" s="694"/>
      <c r="AC945" s="694"/>
      <c r="AD945" s="691"/>
    </row>
    <row r="946" spans="18:30" x14ac:dyDescent="0.25">
      <c r="R946" s="694"/>
      <c r="S946" s="694"/>
      <c r="T946" s="694"/>
      <c r="U946" s="694"/>
      <c r="V946" s="694"/>
      <c r="W946" s="694"/>
      <c r="X946" s="694"/>
      <c r="Y946" s="694"/>
      <c r="Z946" s="694"/>
      <c r="AA946" s="694"/>
      <c r="AB946" s="694"/>
      <c r="AC946" s="694"/>
      <c r="AD946" s="691"/>
    </row>
    <row r="947" spans="18:30" x14ac:dyDescent="0.25">
      <c r="R947" s="694"/>
      <c r="S947" s="694"/>
      <c r="T947" s="694"/>
      <c r="U947" s="694"/>
      <c r="V947" s="694"/>
      <c r="W947" s="694"/>
      <c r="X947" s="694"/>
      <c r="Y947" s="694"/>
      <c r="Z947" s="694"/>
      <c r="AA947" s="694"/>
      <c r="AB947" s="694"/>
      <c r="AC947" s="694"/>
      <c r="AD947" s="691"/>
    </row>
    <row r="948" spans="18:30" x14ac:dyDescent="0.25">
      <c r="R948" s="694"/>
      <c r="S948" s="694"/>
      <c r="T948" s="694"/>
      <c r="U948" s="694"/>
      <c r="V948" s="694"/>
      <c r="W948" s="694"/>
      <c r="X948" s="694"/>
      <c r="Y948" s="694"/>
      <c r="Z948" s="694"/>
      <c r="AA948" s="694"/>
      <c r="AB948" s="694"/>
      <c r="AC948" s="694"/>
      <c r="AD948" s="691"/>
    </row>
    <row r="949" spans="18:30" x14ac:dyDescent="0.25">
      <c r="R949" s="694"/>
      <c r="S949" s="694"/>
      <c r="T949" s="694"/>
      <c r="U949" s="694"/>
      <c r="V949" s="694"/>
      <c r="W949" s="694"/>
      <c r="X949" s="694"/>
      <c r="Y949" s="694"/>
      <c r="Z949" s="694"/>
      <c r="AA949" s="694"/>
      <c r="AB949" s="694"/>
      <c r="AC949" s="694"/>
      <c r="AD949" s="691"/>
    </row>
    <row r="950" spans="18:30" x14ac:dyDescent="0.25">
      <c r="R950" s="694"/>
      <c r="S950" s="694"/>
      <c r="T950" s="694"/>
      <c r="U950" s="694"/>
      <c r="V950" s="694"/>
      <c r="W950" s="694"/>
      <c r="X950" s="694"/>
      <c r="Y950" s="694"/>
      <c r="Z950" s="694"/>
      <c r="AA950" s="694"/>
      <c r="AB950" s="694"/>
      <c r="AC950" s="694"/>
      <c r="AD950" s="691"/>
    </row>
    <row r="951" spans="18:30" x14ac:dyDescent="0.25">
      <c r="R951" s="694"/>
      <c r="S951" s="694"/>
      <c r="T951" s="694"/>
      <c r="U951" s="694"/>
      <c r="V951" s="694"/>
      <c r="W951" s="694"/>
      <c r="X951" s="694"/>
      <c r="Y951" s="694"/>
      <c r="Z951" s="694"/>
      <c r="AA951" s="694"/>
      <c r="AB951" s="694"/>
      <c r="AC951" s="694"/>
      <c r="AD951" s="691"/>
    </row>
    <row r="952" spans="18:30" x14ac:dyDescent="0.25">
      <c r="R952" s="694"/>
      <c r="S952" s="694"/>
      <c r="T952" s="694"/>
      <c r="U952" s="694"/>
      <c r="V952" s="694"/>
      <c r="W952" s="694"/>
      <c r="X952" s="694"/>
      <c r="Y952" s="694"/>
      <c r="Z952" s="694"/>
      <c r="AA952" s="694"/>
      <c r="AB952" s="694"/>
      <c r="AC952" s="694"/>
      <c r="AD952" s="691"/>
    </row>
    <row r="953" spans="18:30" x14ac:dyDescent="0.25">
      <c r="R953" s="694"/>
      <c r="S953" s="694"/>
      <c r="T953" s="694"/>
      <c r="U953" s="694"/>
      <c r="V953" s="694"/>
      <c r="W953" s="694"/>
      <c r="X953" s="694"/>
      <c r="Y953" s="694"/>
      <c r="Z953" s="694"/>
      <c r="AA953" s="694"/>
      <c r="AB953" s="694"/>
      <c r="AC953" s="694"/>
      <c r="AD953" s="691"/>
    </row>
    <row r="954" spans="18:30" x14ac:dyDescent="0.25">
      <c r="R954" s="694"/>
      <c r="S954" s="694"/>
      <c r="T954" s="694"/>
      <c r="U954" s="694"/>
      <c r="V954" s="694"/>
      <c r="W954" s="694"/>
      <c r="X954" s="694"/>
      <c r="Y954" s="694"/>
      <c r="Z954" s="694"/>
      <c r="AA954" s="694"/>
      <c r="AB954" s="694"/>
      <c r="AC954" s="694"/>
      <c r="AD954" s="691"/>
    </row>
    <row r="955" spans="18:30" x14ac:dyDescent="0.25">
      <c r="R955" s="694"/>
      <c r="S955" s="694"/>
      <c r="T955" s="694"/>
      <c r="U955" s="694"/>
      <c r="V955" s="694"/>
      <c r="W955" s="694"/>
      <c r="X955" s="694"/>
      <c r="Y955" s="694"/>
      <c r="Z955" s="694"/>
      <c r="AA955" s="694"/>
      <c r="AB955" s="694"/>
      <c r="AC955" s="694"/>
      <c r="AD955" s="691"/>
    </row>
    <row r="956" spans="18:30" x14ac:dyDescent="0.25">
      <c r="R956" s="694"/>
      <c r="S956" s="694"/>
      <c r="T956" s="694"/>
      <c r="U956" s="694"/>
      <c r="V956" s="694"/>
      <c r="W956" s="694"/>
      <c r="X956" s="694"/>
      <c r="Y956" s="694"/>
      <c r="Z956" s="694"/>
      <c r="AA956" s="694"/>
      <c r="AB956" s="694"/>
      <c r="AC956" s="694"/>
      <c r="AD956" s="691"/>
    </row>
    <row r="957" spans="18:30" x14ac:dyDescent="0.25">
      <c r="R957" s="694"/>
      <c r="S957" s="694"/>
      <c r="T957" s="694"/>
      <c r="U957" s="694"/>
      <c r="V957" s="694"/>
      <c r="W957" s="694"/>
      <c r="X957" s="694"/>
      <c r="Y957" s="694"/>
      <c r="Z957" s="694"/>
      <c r="AA957" s="694"/>
      <c r="AB957" s="694"/>
      <c r="AC957" s="694"/>
      <c r="AD957" s="691"/>
    </row>
    <row r="958" spans="18:30" x14ac:dyDescent="0.25">
      <c r="R958" s="694"/>
      <c r="S958" s="694"/>
      <c r="T958" s="694"/>
      <c r="U958" s="694"/>
      <c r="V958" s="694"/>
      <c r="W958" s="694"/>
      <c r="X958" s="694"/>
      <c r="Y958" s="694"/>
      <c r="Z958" s="694"/>
      <c r="AA958" s="694"/>
      <c r="AB958" s="694"/>
      <c r="AC958" s="694"/>
      <c r="AD958" s="691"/>
    </row>
    <row r="959" spans="18:30" x14ac:dyDescent="0.25">
      <c r="R959" s="694"/>
      <c r="S959" s="694"/>
      <c r="T959" s="694"/>
      <c r="U959" s="694"/>
      <c r="V959" s="694"/>
      <c r="W959" s="694"/>
      <c r="X959" s="694"/>
      <c r="Y959" s="694"/>
      <c r="Z959" s="694"/>
      <c r="AA959" s="694"/>
      <c r="AB959" s="694"/>
      <c r="AC959" s="694"/>
      <c r="AD959" s="691"/>
    </row>
    <row r="960" spans="18:30" x14ac:dyDescent="0.25">
      <c r="R960" s="694"/>
      <c r="S960" s="694"/>
      <c r="T960" s="694"/>
      <c r="U960" s="694"/>
      <c r="V960" s="694"/>
      <c r="W960" s="694"/>
      <c r="X960" s="694"/>
      <c r="Y960" s="694"/>
      <c r="Z960" s="694"/>
      <c r="AA960" s="694"/>
      <c r="AB960" s="694"/>
      <c r="AC960" s="694"/>
      <c r="AD960" s="691"/>
    </row>
    <row r="961" spans="18:30" x14ac:dyDescent="0.25">
      <c r="R961" s="694"/>
      <c r="S961" s="694"/>
      <c r="T961" s="694"/>
      <c r="U961" s="694"/>
      <c r="V961" s="694"/>
      <c r="W961" s="694"/>
      <c r="X961" s="694"/>
      <c r="Y961" s="694"/>
      <c r="Z961" s="694"/>
      <c r="AA961" s="694"/>
      <c r="AB961" s="694"/>
      <c r="AC961" s="694"/>
      <c r="AD961" s="691"/>
    </row>
    <row r="962" spans="18:30" x14ac:dyDescent="0.25">
      <c r="R962" s="694"/>
      <c r="S962" s="694"/>
      <c r="T962" s="694"/>
      <c r="U962" s="694"/>
      <c r="V962" s="694"/>
      <c r="W962" s="694"/>
      <c r="X962" s="694"/>
      <c r="Y962" s="694"/>
      <c r="Z962" s="694"/>
      <c r="AA962" s="694"/>
      <c r="AB962" s="694"/>
      <c r="AC962" s="694"/>
      <c r="AD962" s="691"/>
    </row>
    <row r="963" spans="18:30" x14ac:dyDescent="0.25">
      <c r="R963" s="694"/>
      <c r="S963" s="694"/>
      <c r="T963" s="694"/>
      <c r="U963" s="694"/>
      <c r="V963" s="694"/>
      <c r="W963" s="694"/>
      <c r="X963" s="694"/>
      <c r="Y963" s="694"/>
      <c r="Z963" s="694"/>
      <c r="AA963" s="694"/>
      <c r="AB963" s="694"/>
      <c r="AC963" s="694"/>
      <c r="AD963" s="691"/>
    </row>
    <row r="964" spans="18:30" x14ac:dyDescent="0.25">
      <c r="R964" s="694"/>
      <c r="S964" s="694"/>
      <c r="T964" s="694"/>
      <c r="U964" s="694"/>
      <c r="V964" s="694"/>
      <c r="W964" s="694"/>
      <c r="X964" s="694"/>
      <c r="Y964" s="694"/>
      <c r="Z964" s="694"/>
      <c r="AA964" s="694"/>
      <c r="AB964" s="694"/>
      <c r="AC964" s="694"/>
      <c r="AD964" s="691"/>
    </row>
    <row r="965" spans="18:30" x14ac:dyDescent="0.25">
      <c r="R965" s="694"/>
      <c r="S965" s="694"/>
      <c r="T965" s="694"/>
      <c r="U965" s="694"/>
      <c r="V965" s="694"/>
      <c r="W965" s="694"/>
      <c r="X965" s="694"/>
      <c r="Y965" s="694"/>
      <c r="Z965" s="694"/>
      <c r="AA965" s="694"/>
      <c r="AB965" s="694"/>
      <c r="AC965" s="694"/>
      <c r="AD965" s="691"/>
    </row>
    <row r="966" spans="18:30" x14ac:dyDescent="0.25">
      <c r="R966" s="694"/>
      <c r="S966" s="694"/>
      <c r="T966" s="694"/>
      <c r="U966" s="694"/>
      <c r="V966" s="694"/>
      <c r="W966" s="694"/>
      <c r="X966" s="694"/>
      <c r="Y966" s="694"/>
      <c r="Z966" s="694"/>
      <c r="AA966" s="694"/>
      <c r="AB966" s="694"/>
      <c r="AC966" s="694"/>
      <c r="AD966" s="691"/>
    </row>
    <row r="967" spans="18:30" x14ac:dyDescent="0.25">
      <c r="R967" s="694"/>
      <c r="S967" s="694"/>
      <c r="T967" s="694"/>
      <c r="U967" s="694"/>
      <c r="V967" s="694"/>
      <c r="W967" s="694"/>
      <c r="X967" s="694"/>
      <c r="Y967" s="694"/>
      <c r="Z967" s="694"/>
      <c r="AA967" s="694"/>
      <c r="AB967" s="694"/>
      <c r="AC967" s="694"/>
      <c r="AD967" s="691"/>
    </row>
    <row r="968" spans="18:30" x14ac:dyDescent="0.25">
      <c r="R968" s="694"/>
      <c r="S968" s="694"/>
      <c r="T968" s="694"/>
      <c r="U968" s="694"/>
      <c r="V968" s="694"/>
      <c r="W968" s="694"/>
      <c r="X968" s="694"/>
      <c r="Y968" s="694"/>
      <c r="Z968" s="694"/>
      <c r="AA968" s="694"/>
      <c r="AB968" s="694"/>
      <c r="AC968" s="694"/>
      <c r="AD968" s="691"/>
    </row>
    <row r="969" spans="18:30" x14ac:dyDescent="0.25">
      <c r="R969" s="694"/>
      <c r="S969" s="694"/>
      <c r="T969" s="694"/>
      <c r="U969" s="694"/>
      <c r="V969" s="694"/>
      <c r="W969" s="694"/>
      <c r="X969" s="694"/>
      <c r="Y969" s="694"/>
      <c r="Z969" s="694"/>
      <c r="AA969" s="694"/>
      <c r="AB969" s="694"/>
      <c r="AC969" s="694"/>
      <c r="AD969" s="691"/>
    </row>
    <row r="970" spans="18:30" x14ac:dyDescent="0.25">
      <c r="R970" s="694"/>
      <c r="S970" s="694"/>
      <c r="T970" s="694"/>
      <c r="U970" s="694"/>
      <c r="V970" s="694"/>
      <c r="W970" s="694"/>
      <c r="X970" s="694"/>
      <c r="Y970" s="694"/>
      <c r="Z970" s="694"/>
      <c r="AA970" s="694"/>
      <c r="AB970" s="694"/>
      <c r="AC970" s="694"/>
      <c r="AD970" s="691"/>
    </row>
    <row r="971" spans="18:30" x14ac:dyDescent="0.25">
      <c r="R971" s="694"/>
      <c r="S971" s="694"/>
      <c r="T971" s="694"/>
      <c r="U971" s="694"/>
      <c r="V971" s="694"/>
      <c r="W971" s="694"/>
      <c r="X971" s="694"/>
      <c r="Y971" s="694"/>
      <c r="Z971" s="694"/>
      <c r="AA971" s="694"/>
      <c r="AB971" s="694"/>
      <c r="AC971" s="694"/>
      <c r="AD971" s="691"/>
    </row>
    <row r="972" spans="18:30" x14ac:dyDescent="0.25">
      <c r="R972" s="694"/>
      <c r="S972" s="694"/>
      <c r="T972" s="694"/>
      <c r="U972" s="694"/>
      <c r="V972" s="694"/>
      <c r="W972" s="694"/>
      <c r="X972" s="694"/>
      <c r="Y972" s="694"/>
      <c r="Z972" s="694"/>
      <c r="AA972" s="694"/>
      <c r="AB972" s="694"/>
      <c r="AC972" s="694"/>
      <c r="AD972" s="691"/>
    </row>
    <row r="973" spans="18:30" x14ac:dyDescent="0.25">
      <c r="R973" s="694"/>
      <c r="S973" s="694"/>
      <c r="T973" s="694"/>
      <c r="U973" s="694"/>
      <c r="V973" s="694"/>
      <c r="W973" s="694"/>
      <c r="X973" s="694"/>
      <c r="Y973" s="694"/>
      <c r="Z973" s="694"/>
      <c r="AA973" s="694"/>
      <c r="AB973" s="694"/>
      <c r="AC973" s="694"/>
      <c r="AD973" s="691"/>
    </row>
    <row r="974" spans="18:30" x14ac:dyDescent="0.25">
      <c r="R974" s="694"/>
      <c r="S974" s="694"/>
      <c r="T974" s="694"/>
      <c r="U974" s="694"/>
      <c r="V974" s="694"/>
      <c r="W974" s="694"/>
      <c r="X974" s="694"/>
      <c r="Y974" s="694"/>
      <c r="Z974" s="694"/>
      <c r="AA974" s="694"/>
      <c r="AB974" s="694"/>
      <c r="AC974" s="694"/>
      <c r="AD974" s="691"/>
    </row>
    <row r="975" spans="18:30" x14ac:dyDescent="0.25">
      <c r="R975" s="694"/>
      <c r="S975" s="694"/>
      <c r="T975" s="694"/>
      <c r="U975" s="694"/>
      <c r="V975" s="694"/>
      <c r="W975" s="694"/>
      <c r="X975" s="694"/>
      <c r="Y975" s="694"/>
      <c r="Z975" s="694"/>
      <c r="AA975" s="694"/>
      <c r="AB975" s="694"/>
      <c r="AC975" s="694"/>
      <c r="AD975" s="691"/>
    </row>
    <row r="976" spans="18:30" x14ac:dyDescent="0.25">
      <c r="R976" s="694"/>
      <c r="S976" s="694"/>
      <c r="T976" s="694"/>
      <c r="U976" s="694"/>
      <c r="V976" s="694"/>
      <c r="W976" s="694"/>
      <c r="X976" s="694"/>
      <c r="Y976" s="694"/>
      <c r="Z976" s="694"/>
      <c r="AA976" s="694"/>
      <c r="AB976" s="694"/>
      <c r="AC976" s="694"/>
      <c r="AD976" s="691"/>
    </row>
    <row r="977" spans="18:30" x14ac:dyDescent="0.25">
      <c r="R977" s="694"/>
      <c r="S977" s="694"/>
      <c r="T977" s="694"/>
      <c r="U977" s="694"/>
      <c r="V977" s="694"/>
      <c r="W977" s="694"/>
      <c r="X977" s="694"/>
      <c r="Y977" s="694"/>
      <c r="Z977" s="694"/>
      <c r="AA977" s="694"/>
      <c r="AB977" s="694"/>
      <c r="AC977" s="694"/>
      <c r="AD977" s="691"/>
    </row>
    <row r="978" spans="18:30" x14ac:dyDescent="0.25">
      <c r="R978" s="694"/>
      <c r="S978" s="694"/>
      <c r="T978" s="694"/>
      <c r="U978" s="694"/>
      <c r="V978" s="694"/>
      <c r="W978" s="694"/>
      <c r="X978" s="694"/>
      <c r="Y978" s="694"/>
      <c r="Z978" s="694"/>
      <c r="AA978" s="694"/>
      <c r="AB978" s="694"/>
      <c r="AC978" s="694"/>
      <c r="AD978" s="691"/>
    </row>
    <row r="979" spans="18:30" x14ac:dyDescent="0.25">
      <c r="R979" s="694"/>
      <c r="S979" s="694"/>
      <c r="T979" s="694"/>
      <c r="U979" s="694"/>
      <c r="V979" s="694"/>
      <c r="W979" s="694"/>
      <c r="X979" s="694"/>
      <c r="Y979" s="694"/>
      <c r="Z979" s="694"/>
      <c r="AA979" s="694"/>
      <c r="AB979" s="694"/>
      <c r="AC979" s="694"/>
      <c r="AD979" s="691"/>
    </row>
    <row r="980" spans="18:30" x14ac:dyDescent="0.25">
      <c r="R980" s="694"/>
      <c r="S980" s="694"/>
      <c r="T980" s="694"/>
      <c r="U980" s="694"/>
      <c r="V980" s="694"/>
      <c r="W980" s="694"/>
      <c r="X980" s="694"/>
      <c r="Y980" s="694"/>
      <c r="Z980" s="694"/>
      <c r="AA980" s="694"/>
      <c r="AB980" s="694"/>
      <c r="AC980" s="694"/>
      <c r="AD980" s="691"/>
    </row>
    <row r="981" spans="18:30" x14ac:dyDescent="0.25">
      <c r="R981" s="694"/>
      <c r="S981" s="694"/>
      <c r="T981" s="694"/>
      <c r="U981" s="694"/>
      <c r="V981" s="694"/>
      <c r="W981" s="694"/>
      <c r="X981" s="694"/>
      <c r="Y981" s="694"/>
      <c r="Z981" s="694"/>
      <c r="AA981" s="694"/>
      <c r="AB981" s="694"/>
      <c r="AC981" s="694"/>
      <c r="AD981" s="691"/>
    </row>
    <row r="982" spans="18:30" x14ac:dyDescent="0.25">
      <c r="R982" s="694"/>
      <c r="S982" s="694"/>
      <c r="T982" s="694"/>
      <c r="U982" s="694"/>
      <c r="V982" s="694"/>
      <c r="W982" s="694"/>
      <c r="X982" s="694"/>
      <c r="Y982" s="694"/>
      <c r="Z982" s="694"/>
      <c r="AA982" s="694"/>
      <c r="AB982" s="694"/>
      <c r="AC982" s="694"/>
      <c r="AD982" s="691"/>
    </row>
    <row r="983" spans="18:30" x14ac:dyDescent="0.25">
      <c r="R983" s="694"/>
      <c r="S983" s="694"/>
      <c r="T983" s="694"/>
      <c r="U983" s="694"/>
      <c r="V983" s="694"/>
      <c r="W983" s="694"/>
      <c r="X983" s="694"/>
      <c r="Y983" s="694"/>
      <c r="Z983" s="694"/>
      <c r="AA983" s="694"/>
      <c r="AB983" s="694"/>
      <c r="AC983" s="694"/>
      <c r="AD983" s="691"/>
    </row>
    <row r="984" spans="18:30" x14ac:dyDescent="0.25">
      <c r="R984" s="694"/>
      <c r="S984" s="694"/>
      <c r="T984" s="694"/>
      <c r="U984" s="694"/>
      <c r="V984" s="694"/>
      <c r="W984" s="694"/>
      <c r="X984" s="694"/>
      <c r="Y984" s="694"/>
      <c r="Z984" s="694"/>
      <c r="AA984" s="694"/>
      <c r="AB984" s="694"/>
      <c r="AC984" s="694"/>
      <c r="AD984" s="691"/>
    </row>
    <row r="985" spans="18:30" x14ac:dyDescent="0.25">
      <c r="R985" s="694"/>
      <c r="S985" s="694"/>
      <c r="T985" s="694"/>
      <c r="U985" s="694"/>
      <c r="V985" s="694"/>
      <c r="W985" s="694"/>
      <c r="X985" s="694"/>
      <c r="Y985" s="694"/>
      <c r="Z985" s="694"/>
      <c r="AA985" s="694"/>
      <c r="AB985" s="694"/>
      <c r="AC985" s="694"/>
      <c r="AD985" s="691"/>
    </row>
    <row r="986" spans="18:30" x14ac:dyDescent="0.25">
      <c r="R986" s="694"/>
      <c r="S986" s="694"/>
      <c r="T986" s="694"/>
      <c r="U986" s="694"/>
      <c r="V986" s="694"/>
      <c r="W986" s="694"/>
      <c r="X986" s="694"/>
      <c r="Y986" s="694"/>
      <c r="Z986" s="694"/>
      <c r="AA986" s="694"/>
      <c r="AB986" s="694"/>
      <c r="AC986" s="694"/>
      <c r="AD986" s="691"/>
    </row>
    <row r="987" spans="18:30" x14ac:dyDescent="0.25">
      <c r="R987" s="694"/>
      <c r="S987" s="694"/>
      <c r="T987" s="694"/>
      <c r="U987" s="694"/>
      <c r="V987" s="694"/>
      <c r="W987" s="694"/>
      <c r="X987" s="694"/>
      <c r="Y987" s="694"/>
      <c r="Z987" s="694"/>
      <c r="AA987" s="694"/>
      <c r="AB987" s="694"/>
      <c r="AC987" s="694"/>
      <c r="AD987" s="691"/>
    </row>
    <row r="988" spans="18:30" x14ac:dyDescent="0.25">
      <c r="R988" s="694"/>
      <c r="S988" s="694"/>
      <c r="T988" s="694"/>
      <c r="U988" s="694"/>
      <c r="V988" s="694"/>
      <c r="W988" s="694"/>
      <c r="X988" s="694"/>
      <c r="Y988" s="694"/>
      <c r="Z988" s="694"/>
      <c r="AA988" s="694"/>
      <c r="AB988" s="694"/>
      <c r="AC988" s="694"/>
      <c r="AD988" s="691"/>
    </row>
    <row r="989" spans="18:30" x14ac:dyDescent="0.25">
      <c r="R989" s="694"/>
      <c r="S989" s="694"/>
      <c r="T989" s="694"/>
      <c r="U989" s="694"/>
      <c r="V989" s="694"/>
      <c r="W989" s="694"/>
      <c r="X989" s="694"/>
      <c r="Y989" s="694"/>
      <c r="Z989" s="694"/>
      <c r="AA989" s="694"/>
      <c r="AB989" s="694"/>
      <c r="AC989" s="694"/>
      <c r="AD989" s="691"/>
    </row>
    <row r="990" spans="18:30" x14ac:dyDescent="0.25">
      <c r="R990" s="694"/>
      <c r="S990" s="694"/>
      <c r="T990" s="694"/>
      <c r="U990" s="694"/>
      <c r="V990" s="694"/>
      <c r="W990" s="694"/>
      <c r="X990" s="694"/>
      <c r="Y990" s="694"/>
      <c r="Z990" s="694"/>
      <c r="AA990" s="694"/>
      <c r="AB990" s="694"/>
      <c r="AC990" s="694"/>
      <c r="AD990" s="691"/>
    </row>
    <row r="991" spans="18:30" x14ac:dyDescent="0.25">
      <c r="R991" s="694"/>
      <c r="S991" s="694"/>
      <c r="T991" s="694"/>
      <c r="U991" s="694"/>
      <c r="V991" s="694"/>
      <c r="W991" s="694"/>
      <c r="X991" s="694"/>
      <c r="Y991" s="694"/>
      <c r="Z991" s="694"/>
      <c r="AA991" s="694"/>
      <c r="AB991" s="694"/>
      <c r="AC991" s="694"/>
      <c r="AD991" s="691"/>
    </row>
    <row r="992" spans="18:30" x14ac:dyDescent="0.25">
      <c r="R992" s="694"/>
      <c r="S992" s="694"/>
      <c r="T992" s="694"/>
      <c r="U992" s="694"/>
      <c r="V992" s="694"/>
      <c r="W992" s="694"/>
      <c r="X992" s="694"/>
      <c r="Y992" s="694"/>
      <c r="Z992" s="694"/>
      <c r="AA992" s="694"/>
      <c r="AB992" s="694"/>
      <c r="AC992" s="694"/>
      <c r="AD992" s="691"/>
    </row>
    <row r="993" spans="18:30" x14ac:dyDescent="0.25">
      <c r="R993" s="694"/>
      <c r="S993" s="694"/>
      <c r="T993" s="694"/>
      <c r="U993" s="694"/>
      <c r="V993" s="694"/>
      <c r="W993" s="694"/>
      <c r="X993" s="694"/>
      <c r="Y993" s="694"/>
      <c r="Z993" s="694"/>
      <c r="AA993" s="694"/>
      <c r="AB993" s="694"/>
      <c r="AC993" s="694"/>
      <c r="AD993" s="691"/>
    </row>
    <row r="994" spans="18:30" x14ac:dyDescent="0.25">
      <c r="R994" s="694"/>
      <c r="S994" s="694"/>
      <c r="T994" s="694"/>
      <c r="U994" s="694"/>
      <c r="V994" s="694"/>
      <c r="W994" s="694"/>
      <c r="X994" s="694"/>
      <c r="Y994" s="694"/>
      <c r="Z994" s="694"/>
      <c r="AA994" s="694"/>
      <c r="AB994" s="694"/>
      <c r="AC994" s="694"/>
      <c r="AD994" s="691"/>
    </row>
    <row r="995" spans="18:30" x14ac:dyDescent="0.25">
      <c r="R995" s="694"/>
      <c r="S995" s="694"/>
      <c r="T995" s="694"/>
      <c r="U995" s="694"/>
      <c r="V995" s="694"/>
      <c r="W995" s="694"/>
      <c r="X995" s="694"/>
      <c r="Y995" s="694"/>
      <c r="Z995" s="694"/>
      <c r="AA995" s="694"/>
      <c r="AB995" s="694"/>
      <c r="AC995" s="694"/>
      <c r="AD995" s="691"/>
    </row>
    <row r="996" spans="18:30" x14ac:dyDescent="0.25">
      <c r="R996" s="694"/>
      <c r="S996" s="694"/>
      <c r="T996" s="694"/>
      <c r="U996" s="694"/>
      <c r="V996" s="694"/>
      <c r="W996" s="694"/>
      <c r="X996" s="694"/>
      <c r="Y996" s="694"/>
      <c r="Z996" s="694"/>
      <c r="AA996" s="694"/>
      <c r="AB996" s="694"/>
      <c r="AC996" s="694"/>
      <c r="AD996" s="691"/>
    </row>
    <row r="997" spans="18:30" x14ac:dyDescent="0.25">
      <c r="R997" s="694"/>
      <c r="S997" s="694"/>
      <c r="T997" s="694"/>
      <c r="U997" s="694"/>
      <c r="V997" s="694"/>
      <c r="W997" s="694"/>
      <c r="X997" s="694"/>
      <c r="Y997" s="694"/>
      <c r="Z997" s="694"/>
      <c r="AA997" s="694"/>
      <c r="AB997" s="694"/>
      <c r="AC997" s="694"/>
      <c r="AD997" s="691"/>
    </row>
    <row r="998" spans="18:30" x14ac:dyDescent="0.25">
      <c r="R998" s="694"/>
      <c r="S998" s="694"/>
      <c r="T998" s="694"/>
      <c r="U998" s="694"/>
      <c r="V998" s="694"/>
      <c r="W998" s="694"/>
      <c r="X998" s="694"/>
      <c r="Y998" s="694"/>
      <c r="Z998" s="694"/>
      <c r="AA998" s="694"/>
      <c r="AB998" s="694"/>
      <c r="AC998" s="694"/>
      <c r="AD998" s="691"/>
    </row>
    <row r="999" spans="18:30" x14ac:dyDescent="0.25">
      <c r="R999" s="694"/>
      <c r="S999" s="694"/>
      <c r="T999" s="694"/>
      <c r="U999" s="694"/>
      <c r="V999" s="694"/>
      <c r="W999" s="694"/>
      <c r="X999" s="694"/>
      <c r="Y999" s="694"/>
      <c r="Z999" s="694"/>
      <c r="AA999" s="694"/>
      <c r="AB999" s="694"/>
      <c r="AC999" s="694"/>
      <c r="AD999" s="691"/>
    </row>
    <row r="1000" spans="18:30" x14ac:dyDescent="0.25">
      <c r="R1000" s="694"/>
      <c r="S1000" s="694"/>
      <c r="T1000" s="694"/>
      <c r="U1000" s="694"/>
      <c r="V1000" s="694"/>
      <c r="W1000" s="694"/>
      <c r="X1000" s="694"/>
      <c r="Y1000" s="694"/>
      <c r="Z1000" s="694"/>
      <c r="AA1000" s="694"/>
      <c r="AB1000" s="694"/>
      <c r="AC1000" s="694"/>
      <c r="AD1000" s="691"/>
    </row>
    <row r="1001" spans="18:30" x14ac:dyDescent="0.25">
      <c r="R1001" s="694"/>
      <c r="S1001" s="694"/>
      <c r="T1001" s="694"/>
      <c r="U1001" s="694"/>
      <c r="V1001" s="694"/>
      <c r="W1001" s="694"/>
      <c r="X1001" s="694"/>
      <c r="Y1001" s="694"/>
      <c r="Z1001" s="694"/>
      <c r="AA1001" s="694"/>
      <c r="AB1001" s="694"/>
      <c r="AC1001" s="694"/>
      <c r="AD1001" s="691"/>
    </row>
    <row r="1002" spans="18:30" x14ac:dyDescent="0.25">
      <c r="R1002" s="694"/>
      <c r="S1002" s="694"/>
      <c r="T1002" s="694"/>
      <c r="U1002" s="694"/>
      <c r="V1002" s="694"/>
      <c r="W1002" s="694"/>
      <c r="X1002" s="694"/>
      <c r="Y1002" s="694"/>
      <c r="Z1002" s="694"/>
      <c r="AA1002" s="694"/>
      <c r="AB1002" s="694"/>
      <c r="AC1002" s="694"/>
      <c r="AD1002" s="691"/>
    </row>
    <row r="1003" spans="18:30" x14ac:dyDescent="0.25">
      <c r="R1003" s="694"/>
      <c r="S1003" s="694"/>
      <c r="T1003" s="694"/>
      <c r="U1003" s="694"/>
      <c r="V1003" s="694"/>
      <c r="W1003" s="694"/>
      <c r="X1003" s="694"/>
      <c r="Y1003" s="694"/>
      <c r="Z1003" s="694"/>
      <c r="AA1003" s="694"/>
      <c r="AB1003" s="694"/>
      <c r="AC1003" s="694"/>
      <c r="AD1003" s="691"/>
    </row>
    <row r="1004" spans="18:30" x14ac:dyDescent="0.25">
      <c r="R1004" s="694"/>
      <c r="S1004" s="694"/>
      <c r="T1004" s="694"/>
      <c r="U1004" s="694"/>
      <c r="V1004" s="694"/>
      <c r="W1004" s="694"/>
      <c r="X1004" s="694"/>
      <c r="Y1004" s="694"/>
      <c r="Z1004" s="694"/>
      <c r="AA1004" s="694"/>
      <c r="AB1004" s="694"/>
      <c r="AC1004" s="694"/>
      <c r="AD1004" s="691"/>
    </row>
    <row r="1005" spans="18:30" x14ac:dyDescent="0.25">
      <c r="R1005" s="694"/>
      <c r="S1005" s="694"/>
      <c r="T1005" s="694"/>
      <c r="U1005" s="694"/>
      <c r="V1005" s="694"/>
      <c r="W1005" s="694"/>
      <c r="X1005" s="694"/>
      <c r="Y1005" s="694"/>
      <c r="Z1005" s="694"/>
      <c r="AA1005" s="694"/>
      <c r="AB1005" s="694"/>
      <c r="AC1005" s="694"/>
      <c r="AD1005" s="691"/>
    </row>
    <row r="1006" spans="18:30" x14ac:dyDescent="0.25">
      <c r="R1006" s="694"/>
      <c r="S1006" s="694"/>
      <c r="T1006" s="694"/>
      <c r="U1006" s="694"/>
      <c r="V1006" s="694"/>
      <c r="W1006" s="694"/>
      <c r="X1006" s="694"/>
      <c r="Y1006" s="694"/>
      <c r="Z1006" s="694"/>
      <c r="AA1006" s="694"/>
      <c r="AB1006" s="694"/>
      <c r="AC1006" s="694"/>
      <c r="AD1006" s="691"/>
    </row>
    <row r="1007" spans="18:30" x14ac:dyDescent="0.25">
      <c r="R1007" s="694"/>
      <c r="S1007" s="694"/>
      <c r="T1007" s="694"/>
      <c r="U1007" s="694"/>
      <c r="V1007" s="694"/>
      <c r="W1007" s="694"/>
      <c r="X1007" s="694"/>
      <c r="Y1007" s="694"/>
      <c r="Z1007" s="694"/>
      <c r="AA1007" s="694"/>
      <c r="AB1007" s="694"/>
      <c r="AC1007" s="694"/>
      <c r="AD1007" s="691"/>
    </row>
    <row r="1008" spans="18:30" x14ac:dyDescent="0.25">
      <c r="R1008" s="694"/>
      <c r="S1008" s="694"/>
      <c r="T1008" s="694"/>
      <c r="U1008" s="694"/>
      <c r="V1008" s="694"/>
      <c r="W1008" s="694"/>
      <c r="X1008" s="694"/>
      <c r="Y1008" s="694"/>
      <c r="Z1008" s="694"/>
      <c r="AA1008" s="694"/>
      <c r="AB1008" s="694"/>
      <c r="AC1008" s="694"/>
      <c r="AD1008" s="691"/>
    </row>
    <row r="1009" spans="18:30" x14ac:dyDescent="0.25">
      <c r="R1009" s="694"/>
      <c r="S1009" s="694"/>
      <c r="T1009" s="694"/>
      <c r="U1009" s="694"/>
      <c r="V1009" s="694"/>
      <c r="W1009" s="694"/>
      <c r="X1009" s="694"/>
      <c r="Y1009" s="694"/>
      <c r="Z1009" s="694"/>
      <c r="AA1009" s="694"/>
      <c r="AB1009" s="694"/>
      <c r="AC1009" s="694"/>
      <c r="AD1009" s="691"/>
    </row>
    <row r="1010" spans="18:30" x14ac:dyDescent="0.25">
      <c r="R1010" s="694"/>
      <c r="S1010" s="694"/>
      <c r="T1010" s="694"/>
      <c r="U1010" s="694"/>
      <c r="V1010" s="694"/>
      <c r="W1010" s="694"/>
      <c r="X1010" s="694"/>
      <c r="Y1010" s="694"/>
      <c r="Z1010" s="694"/>
      <c r="AA1010" s="694"/>
      <c r="AB1010" s="694"/>
      <c r="AC1010" s="694"/>
      <c r="AD1010" s="691"/>
    </row>
    <row r="1011" spans="18:30" x14ac:dyDescent="0.25">
      <c r="R1011" s="694"/>
      <c r="S1011" s="694"/>
      <c r="T1011" s="694"/>
      <c r="U1011" s="694"/>
      <c r="V1011" s="694"/>
      <c r="W1011" s="694"/>
      <c r="X1011" s="694"/>
      <c r="Y1011" s="694"/>
      <c r="Z1011" s="694"/>
      <c r="AA1011" s="694"/>
      <c r="AB1011" s="694"/>
      <c r="AC1011" s="694"/>
      <c r="AD1011" s="691"/>
    </row>
    <row r="1012" spans="18:30" x14ac:dyDescent="0.25">
      <c r="R1012" s="694"/>
      <c r="S1012" s="694"/>
      <c r="T1012" s="694"/>
      <c r="U1012" s="694"/>
      <c r="V1012" s="694"/>
      <c r="W1012" s="694"/>
      <c r="X1012" s="694"/>
      <c r="Y1012" s="694"/>
      <c r="Z1012" s="694"/>
      <c r="AA1012" s="694"/>
      <c r="AB1012" s="694"/>
      <c r="AC1012" s="694"/>
      <c r="AD1012" s="691"/>
    </row>
    <row r="1013" spans="18:30" x14ac:dyDescent="0.25">
      <c r="R1013" s="694"/>
      <c r="S1013" s="694"/>
      <c r="T1013" s="694"/>
      <c r="U1013" s="694"/>
      <c r="V1013" s="694"/>
      <c r="W1013" s="694"/>
      <c r="X1013" s="694"/>
      <c r="Y1013" s="694"/>
      <c r="Z1013" s="694"/>
      <c r="AA1013" s="694"/>
      <c r="AB1013" s="694"/>
      <c r="AC1013" s="694"/>
      <c r="AD1013" s="691"/>
    </row>
    <row r="1014" spans="18:30" x14ac:dyDescent="0.25">
      <c r="R1014" s="694"/>
      <c r="S1014" s="694"/>
      <c r="T1014" s="694"/>
      <c r="U1014" s="694"/>
      <c r="V1014" s="694"/>
      <c r="W1014" s="694"/>
      <c r="X1014" s="694"/>
      <c r="Y1014" s="694"/>
      <c r="Z1014" s="694"/>
      <c r="AA1014" s="694"/>
      <c r="AB1014" s="694"/>
      <c r="AC1014" s="694"/>
      <c r="AD1014" s="691"/>
    </row>
    <row r="1015" spans="18:30" x14ac:dyDescent="0.25">
      <c r="R1015" s="694"/>
      <c r="S1015" s="694"/>
      <c r="T1015" s="694"/>
      <c r="U1015" s="694"/>
      <c r="V1015" s="694"/>
      <c r="W1015" s="694"/>
      <c r="X1015" s="694"/>
      <c r="Y1015" s="694"/>
      <c r="Z1015" s="694"/>
      <c r="AA1015" s="694"/>
      <c r="AB1015" s="694"/>
      <c r="AC1015" s="694"/>
      <c r="AD1015" s="691"/>
    </row>
    <row r="1016" spans="18:30" x14ac:dyDescent="0.25">
      <c r="R1016" s="694"/>
      <c r="S1016" s="694"/>
      <c r="T1016" s="694"/>
      <c r="U1016" s="694"/>
      <c r="V1016" s="694"/>
      <c r="W1016" s="694"/>
      <c r="X1016" s="694"/>
      <c r="Y1016" s="694"/>
      <c r="Z1016" s="694"/>
      <c r="AA1016" s="694"/>
      <c r="AB1016" s="694"/>
      <c r="AC1016" s="694"/>
      <c r="AD1016" s="691"/>
    </row>
    <row r="1017" spans="18:30" x14ac:dyDescent="0.25">
      <c r="R1017" s="694"/>
      <c r="S1017" s="694"/>
      <c r="T1017" s="694"/>
      <c r="U1017" s="694"/>
      <c r="V1017" s="694"/>
      <c r="W1017" s="694"/>
      <c r="X1017" s="694"/>
      <c r="Y1017" s="694"/>
      <c r="Z1017" s="694"/>
      <c r="AA1017" s="694"/>
      <c r="AB1017" s="694"/>
      <c r="AC1017" s="694"/>
      <c r="AD1017" s="691"/>
    </row>
    <row r="1018" spans="18:30" x14ac:dyDescent="0.25">
      <c r="R1018" s="694"/>
      <c r="S1018" s="694"/>
      <c r="T1018" s="694"/>
      <c r="U1018" s="694"/>
      <c r="V1018" s="694"/>
      <c r="W1018" s="694"/>
      <c r="X1018" s="694"/>
      <c r="Y1018" s="694"/>
      <c r="Z1018" s="694"/>
      <c r="AA1018" s="694"/>
      <c r="AB1018" s="694"/>
      <c r="AC1018" s="694"/>
      <c r="AD1018" s="691"/>
    </row>
    <row r="1019" spans="18:30" x14ac:dyDescent="0.25">
      <c r="R1019" s="694"/>
      <c r="S1019" s="694"/>
      <c r="T1019" s="694"/>
      <c r="U1019" s="694"/>
      <c r="V1019" s="694"/>
      <c r="W1019" s="694"/>
      <c r="X1019" s="694"/>
      <c r="Y1019" s="694"/>
      <c r="Z1019" s="694"/>
      <c r="AA1019" s="694"/>
      <c r="AB1019" s="694"/>
      <c r="AC1019" s="694"/>
      <c r="AD1019" s="691"/>
    </row>
    <row r="1020" spans="18:30" x14ac:dyDescent="0.25">
      <c r="R1020" s="694"/>
      <c r="S1020" s="694"/>
      <c r="T1020" s="694"/>
      <c r="U1020" s="694"/>
      <c r="V1020" s="694"/>
      <c r="W1020" s="694"/>
      <c r="X1020" s="694"/>
      <c r="Y1020" s="694"/>
      <c r="Z1020" s="694"/>
      <c r="AA1020" s="694"/>
      <c r="AB1020" s="694"/>
      <c r="AC1020" s="694"/>
      <c r="AD1020" s="691"/>
    </row>
    <row r="1021" spans="18:30" x14ac:dyDescent="0.25">
      <c r="R1021" s="694"/>
      <c r="S1021" s="694"/>
      <c r="T1021" s="694"/>
      <c r="U1021" s="694"/>
      <c r="V1021" s="694"/>
      <c r="W1021" s="694"/>
      <c r="X1021" s="694"/>
      <c r="Y1021" s="694"/>
      <c r="Z1021" s="694"/>
      <c r="AA1021" s="694"/>
      <c r="AB1021" s="694"/>
      <c r="AC1021" s="694"/>
      <c r="AD1021" s="691"/>
    </row>
    <row r="1022" spans="18:30" x14ac:dyDescent="0.25">
      <c r="R1022" s="694"/>
      <c r="S1022" s="694"/>
      <c r="T1022" s="694"/>
      <c r="U1022" s="694"/>
      <c r="V1022" s="694"/>
      <c r="W1022" s="694"/>
      <c r="X1022" s="694"/>
      <c r="Y1022" s="694"/>
      <c r="Z1022" s="694"/>
      <c r="AA1022" s="694"/>
      <c r="AB1022" s="694"/>
      <c r="AC1022" s="694"/>
      <c r="AD1022" s="691"/>
    </row>
    <row r="1023" spans="18:30" x14ac:dyDescent="0.25">
      <c r="R1023" s="694"/>
      <c r="S1023" s="694"/>
      <c r="T1023" s="694"/>
      <c r="U1023" s="694"/>
      <c r="V1023" s="694"/>
      <c r="W1023" s="694"/>
      <c r="X1023" s="694"/>
      <c r="Y1023" s="694"/>
      <c r="Z1023" s="694"/>
      <c r="AA1023" s="694"/>
      <c r="AB1023" s="694"/>
      <c r="AC1023" s="694"/>
      <c r="AD1023" s="691"/>
    </row>
    <row r="1024" spans="18:30" x14ac:dyDescent="0.25">
      <c r="R1024" s="694"/>
      <c r="S1024" s="694"/>
      <c r="T1024" s="694"/>
      <c r="U1024" s="694"/>
      <c r="V1024" s="694"/>
      <c r="W1024" s="694"/>
      <c r="X1024" s="694"/>
      <c r="Y1024" s="694"/>
      <c r="Z1024" s="694"/>
      <c r="AA1024" s="694"/>
      <c r="AB1024" s="694"/>
      <c r="AC1024" s="694"/>
      <c r="AD1024" s="691"/>
    </row>
    <row r="1025" spans="18:30" x14ac:dyDescent="0.25">
      <c r="R1025" s="694"/>
      <c r="S1025" s="694"/>
      <c r="T1025" s="694"/>
      <c r="U1025" s="694"/>
      <c r="V1025" s="694"/>
      <c r="W1025" s="694"/>
      <c r="X1025" s="694"/>
      <c r="Y1025" s="694"/>
      <c r="Z1025" s="694"/>
      <c r="AA1025" s="694"/>
      <c r="AB1025" s="694"/>
      <c r="AC1025" s="694"/>
      <c r="AD1025" s="691"/>
    </row>
    <row r="1026" spans="18:30" x14ac:dyDescent="0.25">
      <c r="R1026" s="694"/>
      <c r="S1026" s="694"/>
      <c r="T1026" s="694"/>
      <c r="U1026" s="694"/>
      <c r="V1026" s="694"/>
      <c r="W1026" s="694"/>
      <c r="X1026" s="694"/>
      <c r="Y1026" s="694"/>
      <c r="Z1026" s="694"/>
      <c r="AA1026" s="694"/>
      <c r="AB1026" s="694"/>
      <c r="AC1026" s="694"/>
      <c r="AD1026" s="691"/>
    </row>
    <row r="1027" spans="18:30" x14ac:dyDescent="0.25">
      <c r="R1027" s="694"/>
      <c r="S1027" s="694"/>
      <c r="T1027" s="694"/>
      <c r="U1027" s="694"/>
      <c r="V1027" s="694"/>
      <c r="W1027" s="694"/>
      <c r="X1027" s="694"/>
      <c r="Y1027" s="694"/>
      <c r="Z1027" s="694"/>
      <c r="AA1027" s="694"/>
      <c r="AB1027" s="694"/>
      <c r="AC1027" s="694"/>
      <c r="AD1027" s="691"/>
    </row>
    <row r="1028" spans="18:30" x14ac:dyDescent="0.25">
      <c r="R1028" s="694"/>
      <c r="S1028" s="694"/>
      <c r="T1028" s="694"/>
      <c r="U1028" s="694"/>
      <c r="V1028" s="694"/>
      <c r="W1028" s="694"/>
      <c r="X1028" s="694"/>
      <c r="Y1028" s="694"/>
      <c r="Z1028" s="694"/>
      <c r="AA1028" s="694"/>
      <c r="AB1028" s="694"/>
      <c r="AC1028" s="694"/>
      <c r="AD1028" s="691"/>
    </row>
    <row r="1029" spans="18:30" x14ac:dyDescent="0.25">
      <c r="R1029" s="694"/>
      <c r="S1029" s="694"/>
      <c r="T1029" s="694"/>
      <c r="U1029" s="694"/>
      <c r="V1029" s="694"/>
      <c r="W1029" s="694"/>
      <c r="X1029" s="694"/>
      <c r="Y1029" s="694"/>
      <c r="Z1029" s="694"/>
      <c r="AA1029" s="694"/>
      <c r="AB1029" s="694"/>
      <c r="AC1029" s="694"/>
      <c r="AD1029" s="691"/>
    </row>
    <row r="1030" spans="18:30" x14ac:dyDescent="0.25">
      <c r="R1030" s="694"/>
      <c r="S1030" s="694"/>
      <c r="T1030" s="694"/>
      <c r="U1030" s="694"/>
      <c r="V1030" s="694"/>
      <c r="W1030" s="694"/>
      <c r="X1030" s="694"/>
      <c r="Y1030" s="694"/>
      <c r="Z1030" s="694"/>
      <c r="AA1030" s="694"/>
      <c r="AB1030" s="694"/>
      <c r="AC1030" s="694"/>
      <c r="AD1030" s="691"/>
    </row>
    <row r="1031" spans="18:30" x14ac:dyDescent="0.25">
      <c r="R1031" s="694"/>
      <c r="S1031" s="694"/>
      <c r="T1031" s="694"/>
      <c r="U1031" s="694"/>
      <c r="V1031" s="694"/>
      <c r="W1031" s="694"/>
      <c r="X1031" s="694"/>
      <c r="Y1031" s="694"/>
      <c r="Z1031" s="694"/>
      <c r="AA1031" s="694"/>
      <c r="AB1031" s="694"/>
      <c r="AC1031" s="694"/>
      <c r="AD1031" s="691"/>
    </row>
    <row r="1032" spans="18:30" x14ac:dyDescent="0.25">
      <c r="R1032" s="694"/>
      <c r="S1032" s="694"/>
      <c r="T1032" s="694"/>
      <c r="U1032" s="694"/>
      <c r="V1032" s="694"/>
      <c r="W1032" s="694"/>
      <c r="X1032" s="694"/>
      <c r="Y1032" s="694"/>
      <c r="Z1032" s="694"/>
      <c r="AA1032" s="694"/>
      <c r="AB1032" s="694"/>
      <c r="AC1032" s="694"/>
      <c r="AD1032" s="691"/>
    </row>
    <row r="1033" spans="18:30" x14ac:dyDescent="0.25">
      <c r="R1033" s="694"/>
      <c r="S1033" s="694"/>
      <c r="T1033" s="694"/>
      <c r="U1033" s="694"/>
      <c r="V1033" s="694"/>
      <c r="W1033" s="694"/>
      <c r="X1033" s="694"/>
      <c r="Y1033" s="694"/>
      <c r="Z1033" s="694"/>
      <c r="AA1033" s="694"/>
      <c r="AB1033" s="694"/>
      <c r="AC1033" s="694"/>
      <c r="AD1033" s="691"/>
    </row>
    <row r="1034" spans="18:30" x14ac:dyDescent="0.25">
      <c r="R1034" s="694"/>
      <c r="S1034" s="694"/>
      <c r="T1034" s="694"/>
      <c r="U1034" s="694"/>
      <c r="V1034" s="694"/>
      <c r="W1034" s="694"/>
      <c r="X1034" s="694"/>
      <c r="Y1034" s="694"/>
      <c r="Z1034" s="694"/>
      <c r="AA1034" s="694"/>
      <c r="AB1034" s="694"/>
      <c r="AC1034" s="694"/>
      <c r="AD1034" s="691"/>
    </row>
    <row r="1035" spans="18:30" x14ac:dyDescent="0.25">
      <c r="R1035" s="694"/>
      <c r="S1035" s="694"/>
      <c r="T1035" s="694"/>
      <c r="U1035" s="694"/>
      <c r="V1035" s="694"/>
      <c r="W1035" s="694"/>
      <c r="X1035" s="694"/>
      <c r="Y1035" s="694"/>
      <c r="Z1035" s="694"/>
      <c r="AA1035" s="694"/>
      <c r="AB1035" s="694"/>
      <c r="AC1035" s="694"/>
      <c r="AD1035" s="691"/>
    </row>
    <row r="1036" spans="18:30" x14ac:dyDescent="0.25">
      <c r="R1036" s="694"/>
      <c r="S1036" s="694"/>
      <c r="T1036" s="694"/>
      <c r="U1036" s="694"/>
      <c r="V1036" s="694"/>
      <c r="W1036" s="694"/>
      <c r="X1036" s="694"/>
      <c r="Y1036" s="694"/>
      <c r="Z1036" s="694"/>
      <c r="AA1036" s="694"/>
      <c r="AB1036" s="694"/>
      <c r="AC1036" s="694"/>
      <c r="AD1036" s="691"/>
    </row>
    <row r="1037" spans="18:30" x14ac:dyDescent="0.25">
      <c r="R1037" s="694"/>
      <c r="S1037" s="694"/>
      <c r="T1037" s="694"/>
      <c r="U1037" s="694"/>
      <c r="V1037" s="694"/>
      <c r="W1037" s="694"/>
      <c r="X1037" s="694"/>
      <c r="Y1037" s="694"/>
      <c r="Z1037" s="694"/>
      <c r="AA1037" s="694"/>
      <c r="AB1037" s="694"/>
      <c r="AC1037" s="694"/>
      <c r="AD1037" s="691"/>
    </row>
    <row r="1038" spans="18:30" x14ac:dyDescent="0.25">
      <c r="R1038" s="694"/>
      <c r="S1038" s="694"/>
      <c r="T1038" s="694"/>
      <c r="U1038" s="694"/>
      <c r="V1038" s="694"/>
      <c r="W1038" s="694"/>
      <c r="X1038" s="694"/>
      <c r="Y1038" s="694"/>
      <c r="Z1038" s="694"/>
      <c r="AA1038" s="694"/>
      <c r="AB1038" s="694"/>
      <c r="AC1038" s="694"/>
      <c r="AD1038" s="691"/>
    </row>
    <row r="1039" spans="18:30" x14ac:dyDescent="0.25">
      <c r="R1039" s="694"/>
      <c r="S1039" s="694"/>
      <c r="T1039" s="694"/>
      <c r="U1039" s="694"/>
      <c r="V1039" s="694"/>
      <c r="W1039" s="694"/>
      <c r="X1039" s="694"/>
      <c r="Y1039" s="694"/>
      <c r="Z1039" s="694"/>
      <c r="AA1039" s="694"/>
      <c r="AB1039" s="694"/>
      <c r="AC1039" s="694"/>
      <c r="AD1039" s="691"/>
    </row>
    <row r="1040" spans="18:30" x14ac:dyDescent="0.25">
      <c r="R1040" s="694"/>
      <c r="S1040" s="694"/>
      <c r="T1040" s="694"/>
      <c r="U1040" s="694"/>
      <c r="V1040" s="694"/>
      <c r="W1040" s="694"/>
      <c r="X1040" s="694"/>
      <c r="Y1040" s="694"/>
      <c r="Z1040" s="694"/>
      <c r="AA1040" s="694"/>
      <c r="AB1040" s="694"/>
      <c r="AC1040" s="694"/>
      <c r="AD1040" s="691"/>
    </row>
    <row r="1041" spans="18:30" x14ac:dyDescent="0.25">
      <c r="R1041" s="694"/>
      <c r="S1041" s="694"/>
      <c r="T1041" s="694"/>
      <c r="U1041" s="694"/>
      <c r="V1041" s="694"/>
      <c r="W1041" s="694"/>
      <c r="X1041" s="694"/>
      <c r="Y1041" s="694"/>
      <c r="Z1041" s="694"/>
      <c r="AA1041" s="694"/>
      <c r="AB1041" s="694"/>
      <c r="AC1041" s="694"/>
      <c r="AD1041" s="691"/>
    </row>
    <row r="1042" spans="18:30" x14ac:dyDescent="0.25">
      <c r="R1042" s="694"/>
      <c r="S1042" s="694"/>
      <c r="T1042" s="694"/>
      <c r="U1042" s="694"/>
      <c r="V1042" s="694"/>
      <c r="W1042" s="694"/>
      <c r="X1042" s="694"/>
      <c r="Y1042" s="694"/>
      <c r="Z1042" s="694"/>
      <c r="AA1042" s="694"/>
      <c r="AB1042" s="694"/>
      <c r="AC1042" s="694"/>
      <c r="AD1042" s="691"/>
    </row>
    <row r="1043" spans="18:30" x14ac:dyDescent="0.25">
      <c r="R1043" s="694"/>
      <c r="S1043" s="694"/>
      <c r="T1043" s="694"/>
      <c r="U1043" s="694"/>
      <c r="V1043" s="694"/>
      <c r="W1043" s="694"/>
      <c r="X1043" s="694"/>
      <c r="Y1043" s="694"/>
      <c r="Z1043" s="694"/>
      <c r="AA1043" s="694"/>
      <c r="AB1043" s="694"/>
      <c r="AC1043" s="694"/>
      <c r="AD1043" s="691"/>
    </row>
    <row r="1044" spans="18:30" x14ac:dyDescent="0.25">
      <c r="R1044" s="694"/>
      <c r="S1044" s="694"/>
      <c r="T1044" s="694"/>
      <c r="U1044" s="694"/>
      <c r="V1044" s="694"/>
      <c r="W1044" s="694"/>
      <c r="X1044" s="694"/>
      <c r="Y1044" s="694"/>
      <c r="Z1044" s="694"/>
      <c r="AA1044" s="694"/>
      <c r="AB1044" s="694"/>
      <c r="AC1044" s="694"/>
      <c r="AD1044" s="691"/>
    </row>
    <row r="1045" spans="18:30" x14ac:dyDescent="0.25">
      <c r="R1045" s="694"/>
      <c r="S1045" s="694"/>
      <c r="T1045" s="694"/>
      <c r="U1045" s="694"/>
      <c r="V1045" s="694"/>
      <c r="W1045" s="694"/>
      <c r="X1045" s="694"/>
      <c r="Y1045" s="694"/>
      <c r="Z1045" s="694"/>
      <c r="AA1045" s="694"/>
      <c r="AB1045" s="694"/>
      <c r="AC1045" s="694"/>
      <c r="AD1045" s="691"/>
    </row>
    <row r="1046" spans="18:30" x14ac:dyDescent="0.25">
      <c r="R1046" s="694"/>
      <c r="S1046" s="694"/>
      <c r="T1046" s="694"/>
      <c r="U1046" s="694"/>
      <c r="V1046" s="694"/>
      <c r="W1046" s="694"/>
      <c r="X1046" s="694"/>
      <c r="Y1046" s="694"/>
      <c r="Z1046" s="694"/>
      <c r="AA1046" s="694"/>
      <c r="AB1046" s="694"/>
      <c r="AC1046" s="694"/>
      <c r="AD1046" s="691"/>
    </row>
    <row r="1047" spans="18:30" x14ac:dyDescent="0.25">
      <c r="R1047" s="694"/>
      <c r="S1047" s="694"/>
      <c r="T1047" s="694"/>
      <c r="U1047" s="694"/>
      <c r="V1047" s="694"/>
      <c r="W1047" s="694"/>
      <c r="X1047" s="694"/>
      <c r="Y1047" s="694"/>
      <c r="Z1047" s="694"/>
      <c r="AA1047" s="694"/>
      <c r="AB1047" s="694"/>
      <c r="AC1047" s="694"/>
      <c r="AD1047" s="691"/>
    </row>
    <row r="1048" spans="18:30" x14ac:dyDescent="0.25">
      <c r="R1048" s="694"/>
      <c r="S1048" s="694"/>
      <c r="T1048" s="694"/>
      <c r="U1048" s="694"/>
      <c r="V1048" s="694"/>
      <c r="W1048" s="694"/>
      <c r="X1048" s="694"/>
      <c r="Y1048" s="694"/>
      <c r="Z1048" s="694"/>
      <c r="AA1048" s="694"/>
      <c r="AB1048" s="694"/>
      <c r="AC1048" s="694"/>
      <c r="AD1048" s="691"/>
    </row>
    <row r="1049" spans="18:30" x14ac:dyDescent="0.25">
      <c r="R1049" s="694"/>
      <c r="S1049" s="694"/>
      <c r="T1049" s="694"/>
      <c r="U1049" s="694"/>
      <c r="V1049" s="694"/>
      <c r="W1049" s="694"/>
      <c r="X1049" s="694"/>
      <c r="Y1049" s="694"/>
      <c r="Z1049" s="694"/>
      <c r="AA1049" s="694"/>
      <c r="AB1049" s="694"/>
      <c r="AC1049" s="694"/>
      <c r="AD1049" s="691"/>
    </row>
    <row r="1050" spans="18:30" x14ac:dyDescent="0.25">
      <c r="R1050" s="694"/>
      <c r="S1050" s="694"/>
      <c r="T1050" s="694"/>
      <c r="U1050" s="694"/>
      <c r="V1050" s="694"/>
      <c r="W1050" s="694"/>
      <c r="X1050" s="694"/>
      <c r="Y1050" s="694"/>
      <c r="Z1050" s="694"/>
      <c r="AA1050" s="694"/>
      <c r="AB1050" s="694"/>
      <c r="AC1050" s="694"/>
      <c r="AD1050" s="691"/>
    </row>
    <row r="1051" spans="18:30" x14ac:dyDescent="0.25">
      <c r="R1051" s="694"/>
      <c r="S1051" s="694"/>
      <c r="T1051" s="694"/>
      <c r="U1051" s="694"/>
      <c r="V1051" s="694"/>
      <c r="W1051" s="694"/>
      <c r="X1051" s="694"/>
      <c r="Y1051" s="694"/>
      <c r="Z1051" s="694"/>
      <c r="AA1051" s="694"/>
      <c r="AB1051" s="694"/>
      <c r="AC1051" s="694"/>
      <c r="AD1051" s="691"/>
    </row>
    <row r="1052" spans="18:30" x14ac:dyDescent="0.25">
      <c r="R1052" s="694"/>
      <c r="S1052" s="694"/>
      <c r="T1052" s="694"/>
      <c r="U1052" s="694"/>
      <c r="V1052" s="694"/>
      <c r="W1052" s="694"/>
      <c r="X1052" s="694"/>
      <c r="Y1052" s="694"/>
      <c r="Z1052" s="694"/>
      <c r="AA1052" s="694"/>
      <c r="AB1052" s="694"/>
      <c r="AC1052" s="694"/>
      <c r="AD1052" s="691"/>
    </row>
    <row r="1053" spans="18:30" x14ac:dyDescent="0.25">
      <c r="R1053" s="694"/>
      <c r="S1053" s="694"/>
      <c r="T1053" s="694"/>
      <c r="U1053" s="694"/>
      <c r="V1053" s="694"/>
      <c r="W1053" s="694"/>
      <c r="X1053" s="694"/>
      <c r="Y1053" s="694"/>
      <c r="Z1053" s="694"/>
      <c r="AA1053" s="694"/>
      <c r="AB1053" s="694"/>
      <c r="AC1053" s="694"/>
      <c r="AD1053" s="691"/>
    </row>
    <row r="1054" spans="18:30" x14ac:dyDescent="0.25">
      <c r="R1054" s="694"/>
      <c r="S1054" s="694"/>
      <c r="T1054" s="694"/>
      <c r="U1054" s="694"/>
      <c r="V1054" s="694"/>
      <c r="W1054" s="694"/>
      <c r="X1054" s="694"/>
      <c r="Y1054" s="694"/>
      <c r="Z1054" s="694"/>
      <c r="AA1054" s="694"/>
      <c r="AB1054" s="694"/>
      <c r="AC1054" s="694"/>
      <c r="AD1054" s="691"/>
    </row>
    <row r="1055" spans="18:30" x14ac:dyDescent="0.25">
      <c r="R1055" s="694"/>
      <c r="S1055" s="694"/>
      <c r="T1055" s="694"/>
      <c r="U1055" s="694"/>
      <c r="V1055" s="694"/>
      <c r="W1055" s="694"/>
      <c r="X1055" s="694"/>
      <c r="Y1055" s="694"/>
      <c r="Z1055" s="694"/>
      <c r="AA1055" s="694"/>
      <c r="AB1055" s="694"/>
      <c r="AC1055" s="694"/>
      <c r="AD1055" s="691"/>
    </row>
    <row r="1056" spans="18:30" x14ac:dyDescent="0.25">
      <c r="R1056" s="694"/>
      <c r="S1056" s="694"/>
      <c r="T1056" s="694"/>
      <c r="U1056" s="694"/>
      <c r="V1056" s="694"/>
      <c r="W1056" s="694"/>
      <c r="X1056" s="694"/>
      <c r="Y1056" s="694"/>
      <c r="Z1056" s="694"/>
      <c r="AA1056" s="694"/>
      <c r="AB1056" s="694"/>
      <c r="AC1056" s="694"/>
      <c r="AD1056" s="691"/>
    </row>
    <row r="1057" spans="18:30" x14ac:dyDescent="0.25">
      <c r="R1057" s="694"/>
      <c r="S1057" s="694"/>
      <c r="T1057" s="694"/>
      <c r="U1057" s="694"/>
      <c r="V1057" s="694"/>
      <c r="W1057" s="694"/>
      <c r="X1057" s="694"/>
      <c r="Y1057" s="694"/>
      <c r="Z1057" s="694"/>
      <c r="AA1057" s="694"/>
      <c r="AB1057" s="694"/>
      <c r="AC1057" s="694"/>
      <c r="AD1057" s="691"/>
    </row>
    <row r="1058" spans="18:30" x14ac:dyDescent="0.25">
      <c r="R1058" s="694"/>
      <c r="S1058" s="694"/>
      <c r="T1058" s="694"/>
      <c r="U1058" s="694"/>
      <c r="V1058" s="694"/>
      <c r="W1058" s="694"/>
      <c r="X1058" s="694"/>
      <c r="Y1058" s="694"/>
      <c r="Z1058" s="694"/>
      <c r="AA1058" s="694"/>
      <c r="AB1058" s="694"/>
      <c r="AC1058" s="694"/>
      <c r="AD1058" s="691"/>
    </row>
    <row r="1059" spans="18:30" x14ac:dyDescent="0.25">
      <c r="R1059" s="694"/>
      <c r="S1059" s="694"/>
      <c r="T1059" s="694"/>
      <c r="U1059" s="694"/>
      <c r="V1059" s="694"/>
      <c r="W1059" s="694"/>
      <c r="X1059" s="694"/>
      <c r="Y1059" s="694"/>
      <c r="Z1059" s="694"/>
      <c r="AA1059" s="694"/>
      <c r="AB1059" s="694"/>
      <c r="AC1059" s="694"/>
      <c r="AD1059" s="691"/>
    </row>
    <row r="1060" spans="18:30" x14ac:dyDescent="0.25">
      <c r="R1060" s="694"/>
      <c r="S1060" s="694"/>
      <c r="T1060" s="694"/>
      <c r="U1060" s="694"/>
      <c r="V1060" s="694"/>
      <c r="W1060" s="694"/>
      <c r="X1060" s="694"/>
      <c r="Y1060" s="694"/>
      <c r="Z1060" s="694"/>
      <c r="AA1060" s="694"/>
      <c r="AB1060" s="694"/>
      <c r="AC1060" s="694"/>
      <c r="AD1060" s="691"/>
    </row>
    <row r="1061" spans="18:30" x14ac:dyDescent="0.25">
      <c r="R1061" s="694"/>
      <c r="S1061" s="694"/>
      <c r="T1061" s="694"/>
      <c r="U1061" s="694"/>
      <c r="V1061" s="694"/>
      <c r="W1061" s="694"/>
      <c r="X1061" s="694"/>
      <c r="Y1061" s="694"/>
      <c r="Z1061" s="694"/>
      <c r="AA1061" s="694"/>
      <c r="AB1061" s="694"/>
      <c r="AC1061" s="694"/>
      <c r="AD1061" s="691"/>
    </row>
    <row r="1062" spans="18:30" x14ac:dyDescent="0.25">
      <c r="R1062" s="694"/>
      <c r="S1062" s="694"/>
      <c r="T1062" s="694"/>
      <c r="U1062" s="694"/>
      <c r="V1062" s="694"/>
      <c r="W1062" s="694"/>
      <c r="X1062" s="694"/>
      <c r="Y1062" s="694"/>
      <c r="Z1062" s="694"/>
      <c r="AA1062" s="694"/>
      <c r="AB1062" s="694"/>
      <c r="AC1062" s="694"/>
      <c r="AD1062" s="691"/>
    </row>
    <row r="1063" spans="18:30" x14ac:dyDescent="0.25">
      <c r="R1063" s="694"/>
      <c r="S1063" s="694"/>
      <c r="T1063" s="694"/>
      <c r="U1063" s="694"/>
      <c r="V1063" s="694"/>
      <c r="W1063" s="694"/>
      <c r="X1063" s="694"/>
      <c r="Y1063" s="694"/>
      <c r="Z1063" s="694"/>
      <c r="AA1063" s="694"/>
      <c r="AB1063" s="694"/>
      <c r="AC1063" s="694"/>
      <c r="AD1063" s="691"/>
    </row>
    <row r="1064" spans="18:30" x14ac:dyDescent="0.25">
      <c r="R1064" s="694"/>
      <c r="S1064" s="694"/>
      <c r="T1064" s="694"/>
      <c r="U1064" s="694"/>
      <c r="V1064" s="694"/>
      <c r="W1064" s="694"/>
      <c r="X1064" s="694"/>
      <c r="Y1064" s="694"/>
      <c r="Z1064" s="694"/>
      <c r="AA1064" s="694"/>
      <c r="AB1064" s="694"/>
      <c r="AC1064" s="694"/>
      <c r="AD1064" s="691"/>
    </row>
    <row r="1065" spans="18:30" x14ac:dyDescent="0.25">
      <c r="R1065" s="694"/>
      <c r="S1065" s="694"/>
      <c r="T1065" s="694"/>
      <c r="U1065" s="694"/>
      <c r="V1065" s="694"/>
      <c r="W1065" s="694"/>
      <c r="X1065" s="694"/>
      <c r="Y1065" s="694"/>
      <c r="Z1065" s="694"/>
      <c r="AA1065" s="694"/>
      <c r="AB1065" s="694"/>
      <c r="AC1065" s="694"/>
      <c r="AD1065" s="691"/>
    </row>
    <row r="1066" spans="18:30" x14ac:dyDescent="0.25">
      <c r="R1066" s="694"/>
      <c r="S1066" s="694"/>
      <c r="T1066" s="694"/>
      <c r="U1066" s="694"/>
      <c r="V1066" s="694"/>
      <c r="W1066" s="694"/>
      <c r="X1066" s="694"/>
      <c r="Y1066" s="694"/>
      <c r="Z1066" s="694"/>
      <c r="AA1066" s="694"/>
      <c r="AB1066" s="694"/>
      <c r="AC1066" s="694"/>
      <c r="AD1066" s="691"/>
    </row>
    <row r="1067" spans="18:30" x14ac:dyDescent="0.25">
      <c r="R1067" s="694"/>
      <c r="S1067" s="694"/>
      <c r="T1067" s="694"/>
      <c r="U1067" s="694"/>
      <c r="V1067" s="694"/>
      <c r="W1067" s="694"/>
      <c r="X1067" s="694"/>
      <c r="Y1067" s="694"/>
      <c r="Z1067" s="694"/>
      <c r="AA1067" s="694"/>
      <c r="AB1067" s="694"/>
      <c r="AC1067" s="694"/>
      <c r="AD1067" s="691"/>
    </row>
    <row r="1068" spans="18:30" x14ac:dyDescent="0.25">
      <c r="R1068" s="694"/>
      <c r="S1068" s="694"/>
      <c r="T1068" s="694"/>
      <c r="U1068" s="694"/>
      <c r="V1068" s="694"/>
      <c r="W1068" s="694"/>
      <c r="X1068" s="694"/>
      <c r="Y1068" s="694"/>
      <c r="Z1068" s="694"/>
      <c r="AA1068" s="694"/>
      <c r="AB1068" s="694"/>
      <c r="AC1068" s="694"/>
      <c r="AD1068" s="691"/>
    </row>
    <row r="1069" spans="18:30" x14ac:dyDescent="0.25">
      <c r="R1069" s="694"/>
      <c r="S1069" s="694"/>
      <c r="T1069" s="694"/>
      <c r="U1069" s="694"/>
      <c r="V1069" s="694"/>
      <c r="W1069" s="694"/>
      <c r="X1069" s="694"/>
      <c r="Y1069" s="694"/>
      <c r="Z1069" s="694"/>
      <c r="AA1069" s="694"/>
      <c r="AB1069" s="694"/>
      <c r="AC1069" s="694"/>
      <c r="AD1069" s="691"/>
    </row>
    <row r="1070" spans="18:30" x14ac:dyDescent="0.25">
      <c r="R1070" s="694"/>
      <c r="S1070" s="694"/>
      <c r="T1070" s="694"/>
      <c r="U1070" s="694"/>
      <c r="V1070" s="694"/>
      <c r="W1070" s="694"/>
      <c r="X1070" s="694"/>
      <c r="Y1070" s="694"/>
      <c r="Z1070" s="694"/>
      <c r="AA1070" s="694"/>
      <c r="AB1070" s="694"/>
      <c r="AC1070" s="694"/>
      <c r="AD1070" s="691"/>
    </row>
    <row r="1071" spans="18:30" x14ac:dyDescent="0.25">
      <c r="R1071" s="694"/>
      <c r="S1071" s="694"/>
      <c r="T1071" s="694"/>
      <c r="U1071" s="694"/>
      <c r="V1071" s="694"/>
      <c r="W1071" s="694"/>
      <c r="X1071" s="694"/>
      <c r="Y1071" s="694"/>
      <c r="Z1071" s="694"/>
      <c r="AA1071" s="694"/>
      <c r="AB1071" s="694"/>
      <c r="AC1071" s="694"/>
      <c r="AD1071" s="691"/>
    </row>
    <row r="1072" spans="18:30" x14ac:dyDescent="0.25">
      <c r="R1072" s="694"/>
      <c r="S1072" s="694"/>
      <c r="T1072" s="694"/>
      <c r="U1072" s="694"/>
      <c r="V1072" s="694"/>
      <c r="W1072" s="694"/>
      <c r="X1072" s="694"/>
      <c r="Y1072" s="694"/>
      <c r="Z1072" s="694"/>
      <c r="AA1072" s="694"/>
      <c r="AB1072" s="694"/>
      <c r="AC1072" s="694"/>
      <c r="AD1072" s="691"/>
    </row>
    <row r="1073" spans="18:30" x14ac:dyDescent="0.25">
      <c r="R1073" s="694"/>
      <c r="S1073" s="694"/>
      <c r="T1073" s="694"/>
      <c r="U1073" s="694"/>
      <c r="V1073" s="694"/>
      <c r="W1073" s="694"/>
      <c r="X1073" s="694"/>
      <c r="Y1073" s="694"/>
      <c r="Z1073" s="694"/>
      <c r="AA1073" s="694"/>
      <c r="AB1073" s="694"/>
      <c r="AC1073" s="694"/>
      <c r="AD1073" s="691"/>
    </row>
    <row r="1074" spans="18:30" x14ac:dyDescent="0.25">
      <c r="R1074" s="694"/>
      <c r="S1074" s="694"/>
      <c r="T1074" s="694"/>
      <c r="U1074" s="694"/>
      <c r="V1074" s="694"/>
      <c r="W1074" s="694"/>
      <c r="X1074" s="694"/>
      <c r="Y1074" s="694"/>
      <c r="Z1074" s="694"/>
      <c r="AA1074" s="694"/>
      <c r="AB1074" s="694"/>
      <c r="AC1074" s="694"/>
      <c r="AD1074" s="691"/>
    </row>
    <row r="1075" spans="18:30" x14ac:dyDescent="0.25">
      <c r="R1075" s="694"/>
      <c r="S1075" s="694"/>
      <c r="T1075" s="694"/>
      <c r="U1075" s="694"/>
      <c r="V1075" s="694"/>
      <c r="W1075" s="694"/>
      <c r="X1075" s="694"/>
      <c r="Y1075" s="694"/>
      <c r="Z1075" s="694"/>
      <c r="AA1075" s="694"/>
      <c r="AB1075" s="694"/>
      <c r="AC1075" s="694"/>
      <c r="AD1075" s="691"/>
    </row>
    <row r="1076" spans="18:30" x14ac:dyDescent="0.25">
      <c r="R1076" s="694"/>
      <c r="S1076" s="694"/>
      <c r="T1076" s="694"/>
      <c r="U1076" s="694"/>
      <c r="V1076" s="694"/>
      <c r="W1076" s="694"/>
      <c r="X1076" s="694"/>
      <c r="Y1076" s="694"/>
      <c r="Z1076" s="694"/>
      <c r="AA1076" s="694"/>
      <c r="AB1076" s="694"/>
      <c r="AC1076" s="694"/>
      <c r="AD1076" s="691"/>
    </row>
    <row r="1077" spans="18:30" x14ac:dyDescent="0.25">
      <c r="R1077" s="694"/>
      <c r="S1077" s="694"/>
      <c r="T1077" s="694"/>
      <c r="U1077" s="694"/>
      <c r="V1077" s="694"/>
      <c r="W1077" s="694"/>
      <c r="X1077" s="694"/>
      <c r="Y1077" s="694"/>
      <c r="Z1077" s="694"/>
      <c r="AA1077" s="694"/>
      <c r="AB1077" s="694"/>
      <c r="AC1077" s="694"/>
      <c r="AD1077" s="691"/>
    </row>
    <row r="1078" spans="18:30" x14ac:dyDescent="0.25">
      <c r="R1078" s="694"/>
      <c r="S1078" s="694"/>
      <c r="T1078" s="694"/>
      <c r="U1078" s="694"/>
      <c r="V1078" s="694"/>
      <c r="W1078" s="694"/>
      <c r="X1078" s="694"/>
      <c r="Y1078" s="694"/>
      <c r="Z1078" s="694"/>
      <c r="AA1078" s="694"/>
      <c r="AB1078" s="694"/>
      <c r="AC1078" s="694"/>
      <c r="AD1078" s="691"/>
    </row>
    <row r="1079" spans="18:30" x14ac:dyDescent="0.25">
      <c r="R1079" s="694"/>
      <c r="S1079" s="694"/>
      <c r="T1079" s="694"/>
      <c r="U1079" s="694"/>
      <c r="V1079" s="694"/>
      <c r="W1079" s="694"/>
      <c r="X1079" s="694"/>
      <c r="Y1079" s="694"/>
      <c r="Z1079" s="694"/>
      <c r="AA1079" s="694"/>
      <c r="AB1079" s="694"/>
      <c r="AC1079" s="694"/>
      <c r="AD1079" s="691"/>
    </row>
    <row r="1080" spans="18:30" x14ac:dyDescent="0.25">
      <c r="R1080" s="694"/>
      <c r="S1080" s="694"/>
      <c r="T1080" s="694"/>
      <c r="U1080" s="694"/>
      <c r="V1080" s="694"/>
      <c r="W1080" s="694"/>
      <c r="X1080" s="694"/>
      <c r="Y1080" s="694"/>
      <c r="Z1080" s="694"/>
      <c r="AA1080" s="694"/>
      <c r="AB1080" s="694"/>
      <c r="AC1080" s="694"/>
      <c r="AD1080" s="691"/>
    </row>
    <row r="1081" spans="18:30" x14ac:dyDescent="0.25">
      <c r="R1081" s="694"/>
      <c r="S1081" s="694"/>
      <c r="T1081" s="694"/>
      <c r="U1081" s="694"/>
      <c r="V1081" s="694"/>
      <c r="W1081" s="694"/>
      <c r="X1081" s="694"/>
      <c r="Y1081" s="694"/>
      <c r="Z1081" s="694"/>
      <c r="AA1081" s="694"/>
      <c r="AB1081" s="694"/>
      <c r="AC1081" s="694"/>
      <c r="AD1081" s="691"/>
    </row>
    <row r="1082" spans="18:30" x14ac:dyDescent="0.25">
      <c r="R1082" s="694"/>
      <c r="S1082" s="694"/>
      <c r="T1082" s="694"/>
      <c r="U1082" s="694"/>
      <c r="V1082" s="694"/>
      <c r="W1082" s="694"/>
      <c r="X1082" s="694"/>
      <c r="Y1082" s="694"/>
      <c r="Z1082" s="694"/>
      <c r="AA1082" s="694"/>
      <c r="AB1082" s="694"/>
      <c r="AC1082" s="694"/>
      <c r="AD1082" s="691"/>
    </row>
    <row r="1083" spans="18:30" x14ac:dyDescent="0.25">
      <c r="R1083" s="694"/>
      <c r="S1083" s="694"/>
      <c r="T1083" s="694"/>
      <c r="U1083" s="694"/>
      <c r="V1083" s="694"/>
      <c r="W1083" s="694"/>
      <c r="X1083" s="694"/>
      <c r="Y1083" s="694"/>
      <c r="Z1083" s="694"/>
      <c r="AA1083" s="694"/>
      <c r="AB1083" s="694"/>
      <c r="AC1083" s="694"/>
      <c r="AD1083" s="691"/>
    </row>
    <row r="1084" spans="18:30" x14ac:dyDescent="0.25">
      <c r="R1084" s="694"/>
      <c r="S1084" s="694"/>
      <c r="T1084" s="694"/>
      <c r="U1084" s="694"/>
      <c r="V1084" s="694"/>
      <c r="W1084" s="694"/>
      <c r="X1084" s="694"/>
      <c r="Y1084" s="694"/>
      <c r="Z1084" s="694"/>
      <c r="AA1084" s="694"/>
      <c r="AB1084" s="694"/>
      <c r="AC1084" s="694"/>
      <c r="AD1084" s="691"/>
    </row>
    <row r="1085" spans="18:30" x14ac:dyDescent="0.25">
      <c r="R1085" s="694"/>
      <c r="S1085" s="694"/>
      <c r="T1085" s="694"/>
      <c r="U1085" s="694"/>
      <c r="V1085" s="694"/>
      <c r="W1085" s="694"/>
      <c r="X1085" s="694"/>
      <c r="Y1085" s="694"/>
      <c r="Z1085" s="694"/>
      <c r="AA1085" s="694"/>
      <c r="AB1085" s="694"/>
      <c r="AC1085" s="694"/>
      <c r="AD1085" s="691"/>
    </row>
    <row r="1086" spans="18:30" x14ac:dyDescent="0.25">
      <c r="R1086" s="694"/>
      <c r="S1086" s="694"/>
      <c r="T1086" s="694"/>
      <c r="U1086" s="694"/>
      <c r="V1086" s="694"/>
      <c r="W1086" s="694"/>
      <c r="X1086" s="694"/>
      <c r="Y1086" s="694"/>
      <c r="Z1086" s="694"/>
      <c r="AA1086" s="694"/>
      <c r="AB1086" s="694"/>
      <c r="AC1086" s="694"/>
      <c r="AD1086" s="691"/>
    </row>
    <row r="1087" spans="18:30" x14ac:dyDescent="0.25">
      <c r="R1087" s="694"/>
      <c r="S1087" s="694"/>
      <c r="T1087" s="694"/>
      <c r="U1087" s="694"/>
      <c r="V1087" s="694"/>
      <c r="W1087" s="694"/>
      <c r="X1087" s="694"/>
      <c r="Y1087" s="694"/>
      <c r="Z1087" s="694"/>
      <c r="AA1087" s="694"/>
      <c r="AB1087" s="694"/>
      <c r="AC1087" s="694"/>
      <c r="AD1087" s="691"/>
    </row>
    <row r="1088" spans="18:30" x14ac:dyDescent="0.25">
      <c r="R1088" s="694"/>
      <c r="S1088" s="694"/>
      <c r="T1088" s="694"/>
      <c r="U1088" s="694"/>
      <c r="V1088" s="694"/>
      <c r="W1088" s="694"/>
      <c r="X1088" s="694"/>
      <c r="Y1088" s="694"/>
      <c r="Z1088" s="694"/>
      <c r="AA1088" s="694"/>
      <c r="AB1088" s="694"/>
      <c r="AC1088" s="694"/>
      <c r="AD1088" s="691"/>
    </row>
    <row r="1089" spans="18:30" x14ac:dyDescent="0.25">
      <c r="R1089" s="694"/>
      <c r="S1089" s="694"/>
      <c r="T1089" s="694"/>
      <c r="U1089" s="694"/>
      <c r="V1089" s="694"/>
      <c r="W1089" s="694"/>
      <c r="X1089" s="694"/>
      <c r="Y1089" s="694"/>
      <c r="Z1089" s="694"/>
      <c r="AA1089" s="694"/>
      <c r="AB1089" s="694"/>
      <c r="AC1089" s="694"/>
      <c r="AD1089" s="691"/>
    </row>
    <row r="1090" spans="18:30" x14ac:dyDescent="0.25">
      <c r="R1090" s="694"/>
      <c r="S1090" s="694"/>
      <c r="T1090" s="694"/>
      <c r="U1090" s="694"/>
      <c r="V1090" s="694"/>
      <c r="W1090" s="694"/>
      <c r="X1090" s="694"/>
      <c r="Y1090" s="694"/>
      <c r="Z1090" s="694"/>
      <c r="AA1090" s="694"/>
      <c r="AB1090" s="694"/>
      <c r="AC1090" s="694"/>
      <c r="AD1090" s="691"/>
    </row>
    <row r="1091" spans="18:30" x14ac:dyDescent="0.25">
      <c r="R1091" s="694"/>
      <c r="S1091" s="694"/>
      <c r="T1091" s="694"/>
      <c r="U1091" s="694"/>
      <c r="V1091" s="694"/>
      <c r="W1091" s="694"/>
      <c r="X1091" s="694"/>
      <c r="Y1091" s="694"/>
      <c r="Z1091" s="694"/>
      <c r="AA1091" s="694"/>
      <c r="AB1091" s="694"/>
      <c r="AC1091" s="694"/>
      <c r="AD1091" s="691"/>
    </row>
    <row r="1092" spans="18:30" x14ac:dyDescent="0.25">
      <c r="R1092" s="694"/>
      <c r="S1092" s="694"/>
      <c r="T1092" s="694"/>
      <c r="U1092" s="694"/>
      <c r="V1092" s="694"/>
      <c r="W1092" s="694"/>
      <c r="X1092" s="694"/>
      <c r="Y1092" s="694"/>
      <c r="Z1092" s="694"/>
      <c r="AA1092" s="694"/>
      <c r="AB1092" s="694"/>
      <c r="AC1092" s="694"/>
      <c r="AD1092" s="691"/>
    </row>
    <row r="1093" spans="18:30" x14ac:dyDescent="0.25">
      <c r="R1093" s="694"/>
      <c r="S1093" s="694"/>
      <c r="T1093" s="694"/>
      <c r="U1093" s="694"/>
      <c r="V1093" s="694"/>
      <c r="W1093" s="694"/>
      <c r="X1093" s="694"/>
      <c r="Y1093" s="694"/>
      <c r="Z1093" s="694"/>
      <c r="AA1093" s="694"/>
      <c r="AB1093" s="694"/>
      <c r="AC1093" s="694"/>
      <c r="AD1093" s="691"/>
    </row>
    <row r="1094" spans="18:30" x14ac:dyDescent="0.25">
      <c r="R1094" s="694"/>
      <c r="S1094" s="694"/>
      <c r="T1094" s="694"/>
      <c r="U1094" s="694"/>
      <c r="V1094" s="694"/>
      <c r="W1094" s="694"/>
      <c r="X1094" s="694"/>
      <c r="Y1094" s="694"/>
      <c r="Z1094" s="694"/>
      <c r="AA1094" s="694"/>
      <c r="AB1094" s="694"/>
      <c r="AC1094" s="694"/>
      <c r="AD1094" s="691"/>
    </row>
    <row r="1095" spans="18:30" x14ac:dyDescent="0.25">
      <c r="R1095" s="694"/>
      <c r="S1095" s="694"/>
      <c r="T1095" s="694"/>
      <c r="U1095" s="694"/>
      <c r="V1095" s="694"/>
      <c r="W1095" s="694"/>
      <c r="X1095" s="694"/>
      <c r="Y1095" s="694"/>
      <c r="Z1095" s="694"/>
      <c r="AA1095" s="694"/>
      <c r="AB1095" s="694"/>
      <c r="AC1095" s="694"/>
      <c r="AD1095" s="691"/>
    </row>
    <row r="1096" spans="18:30" x14ac:dyDescent="0.25">
      <c r="R1096" s="694"/>
      <c r="S1096" s="694"/>
      <c r="T1096" s="694"/>
      <c r="U1096" s="694"/>
      <c r="V1096" s="694"/>
      <c r="W1096" s="694"/>
      <c r="X1096" s="694"/>
      <c r="Y1096" s="694"/>
      <c r="Z1096" s="694"/>
      <c r="AA1096" s="694"/>
      <c r="AB1096" s="694"/>
      <c r="AC1096" s="694"/>
      <c r="AD1096" s="691"/>
    </row>
    <row r="1097" spans="18:30" x14ac:dyDescent="0.25">
      <c r="R1097" s="694"/>
      <c r="S1097" s="694"/>
      <c r="T1097" s="694"/>
      <c r="U1097" s="694"/>
      <c r="V1097" s="694"/>
      <c r="W1097" s="694"/>
      <c r="X1097" s="694"/>
      <c r="Y1097" s="694"/>
      <c r="Z1097" s="694"/>
      <c r="AA1097" s="694"/>
      <c r="AB1097" s="694"/>
      <c r="AC1097" s="694"/>
      <c r="AD1097" s="691"/>
    </row>
    <row r="1098" spans="18:30" x14ac:dyDescent="0.25">
      <c r="R1098" s="694"/>
      <c r="S1098" s="694"/>
      <c r="T1098" s="694"/>
      <c r="U1098" s="694"/>
      <c r="V1098" s="694"/>
      <c r="W1098" s="694"/>
      <c r="X1098" s="694"/>
      <c r="Y1098" s="694"/>
      <c r="Z1098" s="694"/>
      <c r="AA1098" s="694"/>
      <c r="AB1098" s="694"/>
      <c r="AC1098" s="694"/>
      <c r="AD1098" s="691"/>
    </row>
    <row r="1099" spans="18:30" x14ac:dyDescent="0.25">
      <c r="R1099" s="694"/>
      <c r="S1099" s="694"/>
      <c r="T1099" s="694"/>
      <c r="U1099" s="694"/>
      <c r="V1099" s="694"/>
      <c r="W1099" s="694"/>
      <c r="X1099" s="694"/>
      <c r="Y1099" s="694"/>
      <c r="Z1099" s="694"/>
      <c r="AA1099" s="694"/>
      <c r="AB1099" s="694"/>
      <c r="AC1099" s="694"/>
      <c r="AD1099" s="691"/>
    </row>
    <row r="1100" spans="18:30" x14ac:dyDescent="0.25">
      <c r="R1100" s="694"/>
      <c r="S1100" s="694"/>
      <c r="T1100" s="694"/>
      <c r="U1100" s="694"/>
      <c r="V1100" s="694"/>
      <c r="W1100" s="694"/>
      <c r="X1100" s="694"/>
      <c r="Y1100" s="694"/>
      <c r="Z1100" s="694"/>
      <c r="AA1100" s="694"/>
      <c r="AB1100" s="694"/>
      <c r="AC1100" s="694"/>
      <c r="AD1100" s="691"/>
    </row>
    <row r="1101" spans="18:30" x14ac:dyDescent="0.25">
      <c r="R1101" s="694"/>
      <c r="S1101" s="694"/>
      <c r="T1101" s="694"/>
      <c r="U1101" s="694"/>
      <c r="V1101" s="694"/>
      <c r="W1101" s="694"/>
      <c r="X1101" s="694"/>
      <c r="Y1101" s="694"/>
      <c r="Z1101" s="694"/>
      <c r="AA1101" s="694"/>
      <c r="AB1101" s="694"/>
      <c r="AC1101" s="694"/>
      <c r="AD1101" s="691"/>
    </row>
    <row r="1102" spans="18:30" x14ac:dyDescent="0.25">
      <c r="R1102" s="694"/>
      <c r="S1102" s="694"/>
      <c r="T1102" s="694"/>
      <c r="U1102" s="694"/>
      <c r="V1102" s="694"/>
      <c r="W1102" s="694"/>
      <c r="X1102" s="694"/>
      <c r="Y1102" s="694"/>
      <c r="Z1102" s="694"/>
      <c r="AA1102" s="694"/>
      <c r="AB1102" s="694"/>
      <c r="AC1102" s="694"/>
      <c r="AD1102" s="691"/>
    </row>
    <row r="1103" spans="18:30" x14ac:dyDescent="0.25">
      <c r="R1103" s="694"/>
      <c r="S1103" s="694"/>
      <c r="T1103" s="694"/>
      <c r="U1103" s="694"/>
      <c r="V1103" s="694"/>
      <c r="W1103" s="694"/>
      <c r="X1103" s="694"/>
      <c r="Y1103" s="694"/>
      <c r="Z1103" s="694"/>
      <c r="AA1103" s="694"/>
      <c r="AB1103" s="694"/>
      <c r="AC1103" s="694"/>
      <c r="AD1103" s="691"/>
    </row>
    <row r="1104" spans="18:30" x14ac:dyDescent="0.25">
      <c r="R1104" s="694"/>
      <c r="S1104" s="694"/>
      <c r="T1104" s="694"/>
      <c r="U1104" s="694"/>
      <c r="V1104" s="694"/>
      <c r="W1104" s="694"/>
      <c r="X1104" s="694"/>
      <c r="Y1104" s="694"/>
      <c r="Z1104" s="694"/>
      <c r="AA1104" s="694"/>
      <c r="AB1104" s="694"/>
      <c r="AC1104" s="694"/>
      <c r="AD1104" s="691"/>
    </row>
    <row r="1105" spans="18:30" x14ac:dyDescent="0.25">
      <c r="R1105" s="694"/>
      <c r="S1105" s="694"/>
      <c r="T1105" s="694"/>
      <c r="U1105" s="694"/>
      <c r="V1105" s="694"/>
      <c r="W1105" s="694"/>
      <c r="X1105" s="694"/>
      <c r="Y1105" s="694"/>
      <c r="Z1105" s="694"/>
      <c r="AA1105" s="694"/>
      <c r="AB1105" s="694"/>
      <c r="AC1105" s="694"/>
      <c r="AD1105" s="691"/>
    </row>
    <row r="1106" spans="18:30" x14ac:dyDescent="0.25">
      <c r="R1106" s="694"/>
      <c r="S1106" s="694"/>
      <c r="T1106" s="694"/>
      <c r="U1106" s="694"/>
      <c r="V1106" s="694"/>
      <c r="W1106" s="694"/>
      <c r="X1106" s="694"/>
      <c r="Y1106" s="694"/>
      <c r="Z1106" s="694"/>
      <c r="AA1106" s="694"/>
      <c r="AB1106" s="694"/>
      <c r="AC1106" s="694"/>
      <c r="AD1106" s="691"/>
    </row>
    <row r="1107" spans="18:30" x14ac:dyDescent="0.25">
      <c r="R1107" s="694"/>
      <c r="S1107" s="694"/>
      <c r="T1107" s="694"/>
      <c r="U1107" s="694"/>
      <c r="V1107" s="694"/>
      <c r="W1107" s="694"/>
      <c r="X1107" s="694"/>
      <c r="Y1107" s="694"/>
      <c r="Z1107" s="694"/>
      <c r="AA1107" s="694"/>
      <c r="AB1107" s="694"/>
      <c r="AC1107" s="694"/>
      <c r="AD1107" s="691"/>
    </row>
    <row r="1108" spans="18:30" x14ac:dyDescent="0.25">
      <c r="R1108" s="694"/>
      <c r="S1108" s="694"/>
      <c r="T1108" s="694"/>
      <c r="U1108" s="694"/>
      <c r="V1108" s="694"/>
      <c r="W1108" s="694"/>
      <c r="X1108" s="694"/>
      <c r="Y1108" s="694"/>
      <c r="Z1108" s="694"/>
      <c r="AA1108" s="694"/>
      <c r="AB1108" s="694"/>
      <c r="AC1108" s="694"/>
      <c r="AD1108" s="691"/>
    </row>
    <row r="1109" spans="18:30" x14ac:dyDescent="0.25">
      <c r="R1109" s="694"/>
      <c r="S1109" s="694"/>
      <c r="T1109" s="694"/>
      <c r="U1109" s="694"/>
      <c r="V1109" s="694"/>
      <c r="W1109" s="694"/>
      <c r="X1109" s="694"/>
      <c r="Y1109" s="694"/>
      <c r="Z1109" s="694"/>
      <c r="AA1109" s="694"/>
      <c r="AB1109" s="694"/>
      <c r="AC1109" s="694"/>
      <c r="AD1109" s="691"/>
    </row>
    <row r="1110" spans="18:30" x14ac:dyDescent="0.25">
      <c r="R1110" s="694"/>
      <c r="S1110" s="694"/>
      <c r="T1110" s="694"/>
      <c r="U1110" s="694"/>
      <c r="V1110" s="694"/>
      <c r="W1110" s="694"/>
      <c r="X1110" s="694"/>
      <c r="Y1110" s="694"/>
      <c r="Z1110" s="694"/>
      <c r="AA1110" s="694"/>
      <c r="AB1110" s="694"/>
      <c r="AC1110" s="694"/>
      <c r="AD1110" s="691"/>
    </row>
    <row r="1111" spans="18:30" x14ac:dyDescent="0.25">
      <c r="R1111" s="694"/>
      <c r="S1111" s="694"/>
      <c r="T1111" s="694"/>
      <c r="U1111" s="694"/>
      <c r="V1111" s="694"/>
      <c r="W1111" s="694"/>
      <c r="X1111" s="694"/>
      <c r="Y1111" s="694"/>
      <c r="Z1111" s="694"/>
      <c r="AA1111" s="694"/>
      <c r="AB1111" s="694"/>
      <c r="AC1111" s="694"/>
      <c r="AD1111" s="691"/>
    </row>
    <row r="1112" spans="18:30" x14ac:dyDescent="0.25">
      <c r="R1112" s="694"/>
      <c r="S1112" s="694"/>
      <c r="T1112" s="694"/>
      <c r="U1112" s="694"/>
      <c r="V1112" s="694"/>
      <c r="W1112" s="694"/>
      <c r="X1112" s="694"/>
      <c r="Y1112" s="694"/>
      <c r="Z1112" s="694"/>
      <c r="AA1112" s="694"/>
      <c r="AB1112" s="694"/>
      <c r="AC1112" s="694"/>
      <c r="AD1112" s="691"/>
    </row>
    <row r="1113" spans="18:30" x14ac:dyDescent="0.25">
      <c r="R1113" s="694"/>
      <c r="S1113" s="694"/>
      <c r="T1113" s="694"/>
      <c r="U1113" s="694"/>
      <c r="V1113" s="694"/>
      <c r="W1113" s="694"/>
      <c r="X1113" s="694"/>
      <c r="Y1113" s="694"/>
      <c r="Z1113" s="694"/>
      <c r="AA1113" s="694"/>
      <c r="AB1113" s="694"/>
      <c r="AC1113" s="694"/>
      <c r="AD1113" s="691"/>
    </row>
    <row r="1114" spans="18:30" x14ac:dyDescent="0.25">
      <c r="R1114" s="694"/>
      <c r="S1114" s="694"/>
      <c r="T1114" s="694"/>
      <c r="U1114" s="694"/>
      <c r="V1114" s="694"/>
      <c r="W1114" s="694"/>
      <c r="X1114" s="694"/>
      <c r="Y1114" s="694"/>
      <c r="Z1114" s="694"/>
      <c r="AA1114" s="694"/>
      <c r="AB1114" s="694"/>
      <c r="AC1114" s="694"/>
      <c r="AD1114" s="691"/>
    </row>
    <row r="1115" spans="18:30" x14ac:dyDescent="0.25">
      <c r="R1115" s="694"/>
      <c r="S1115" s="694"/>
      <c r="T1115" s="694"/>
      <c r="U1115" s="694"/>
      <c r="V1115" s="694"/>
      <c r="W1115" s="694"/>
      <c r="X1115" s="694"/>
      <c r="Y1115" s="694"/>
      <c r="Z1115" s="694"/>
      <c r="AA1115" s="694"/>
      <c r="AB1115" s="694"/>
      <c r="AC1115" s="694"/>
      <c r="AD1115" s="691"/>
    </row>
    <row r="1116" spans="18:30" x14ac:dyDescent="0.25">
      <c r="R1116" s="694"/>
      <c r="S1116" s="694"/>
      <c r="T1116" s="694"/>
      <c r="U1116" s="694"/>
      <c r="V1116" s="694"/>
      <c r="W1116" s="694"/>
      <c r="X1116" s="694"/>
      <c r="Y1116" s="694"/>
      <c r="Z1116" s="694"/>
      <c r="AA1116" s="694"/>
      <c r="AB1116" s="694"/>
      <c r="AC1116" s="694"/>
      <c r="AD1116" s="691"/>
    </row>
    <row r="1117" spans="18:30" x14ac:dyDescent="0.25">
      <c r="R1117" s="694"/>
      <c r="S1117" s="694"/>
      <c r="T1117" s="694"/>
      <c r="U1117" s="694"/>
      <c r="V1117" s="694"/>
      <c r="W1117" s="694"/>
      <c r="X1117" s="694"/>
      <c r="Y1117" s="694"/>
      <c r="Z1117" s="694"/>
      <c r="AA1117" s="694"/>
      <c r="AB1117" s="694"/>
      <c r="AC1117" s="694"/>
      <c r="AD1117" s="691"/>
    </row>
    <row r="1118" spans="18:30" x14ac:dyDescent="0.25">
      <c r="R1118" s="694"/>
      <c r="S1118" s="694"/>
      <c r="T1118" s="694"/>
      <c r="U1118" s="694"/>
      <c r="V1118" s="694"/>
      <c r="W1118" s="694"/>
      <c r="X1118" s="694"/>
      <c r="Y1118" s="694"/>
      <c r="Z1118" s="694"/>
      <c r="AA1118" s="694"/>
      <c r="AB1118" s="694"/>
      <c r="AC1118" s="694"/>
      <c r="AD1118" s="691"/>
    </row>
    <row r="1119" spans="18:30" x14ac:dyDescent="0.25">
      <c r="R1119" s="694"/>
      <c r="S1119" s="694"/>
      <c r="T1119" s="694"/>
      <c r="U1119" s="694"/>
      <c r="V1119" s="694"/>
      <c r="W1119" s="694"/>
      <c r="X1119" s="694"/>
      <c r="Y1119" s="694"/>
      <c r="Z1119" s="694"/>
      <c r="AA1119" s="694"/>
      <c r="AB1119" s="694"/>
      <c r="AC1119" s="694"/>
      <c r="AD1119" s="691"/>
    </row>
    <row r="1120" spans="18:30" x14ac:dyDescent="0.25">
      <c r="R1120" s="694"/>
      <c r="S1120" s="694"/>
      <c r="T1120" s="694"/>
      <c r="U1120" s="694"/>
      <c r="V1120" s="694"/>
      <c r="W1120" s="694"/>
      <c r="X1120" s="694"/>
      <c r="Y1120" s="694"/>
      <c r="Z1120" s="694"/>
      <c r="AA1120" s="694"/>
      <c r="AB1120" s="694"/>
      <c r="AC1120" s="694"/>
      <c r="AD1120" s="691"/>
    </row>
    <row r="1121" spans="18:30" x14ac:dyDescent="0.25">
      <c r="R1121" s="694"/>
      <c r="S1121" s="694"/>
      <c r="T1121" s="694"/>
      <c r="U1121" s="694"/>
      <c r="V1121" s="694"/>
      <c r="W1121" s="694"/>
      <c r="X1121" s="694"/>
      <c r="Y1121" s="694"/>
      <c r="Z1121" s="694"/>
      <c r="AA1121" s="694"/>
      <c r="AB1121" s="694"/>
      <c r="AC1121" s="694"/>
      <c r="AD1121" s="691"/>
    </row>
    <row r="1122" spans="18:30" x14ac:dyDescent="0.25">
      <c r="R1122" s="694"/>
      <c r="S1122" s="694"/>
      <c r="T1122" s="694"/>
      <c r="U1122" s="694"/>
      <c r="V1122" s="694"/>
      <c r="W1122" s="694"/>
      <c r="X1122" s="694"/>
      <c r="Y1122" s="694"/>
      <c r="Z1122" s="694"/>
      <c r="AA1122" s="694"/>
      <c r="AB1122" s="694"/>
      <c r="AC1122" s="694"/>
      <c r="AD1122" s="691"/>
    </row>
    <row r="1123" spans="18:30" x14ac:dyDescent="0.25">
      <c r="R1123" s="694"/>
      <c r="S1123" s="694"/>
      <c r="T1123" s="694"/>
      <c r="U1123" s="694"/>
      <c r="V1123" s="694"/>
      <c r="W1123" s="694"/>
      <c r="X1123" s="694"/>
      <c r="Y1123" s="694"/>
      <c r="Z1123" s="694"/>
      <c r="AA1123" s="694"/>
      <c r="AB1123" s="694"/>
      <c r="AC1123" s="694"/>
      <c r="AD1123" s="691"/>
    </row>
    <row r="1124" spans="18:30" x14ac:dyDescent="0.25">
      <c r="R1124" s="694"/>
      <c r="S1124" s="694"/>
      <c r="T1124" s="694"/>
      <c r="U1124" s="694"/>
      <c r="V1124" s="694"/>
      <c r="W1124" s="694"/>
      <c r="X1124" s="694"/>
      <c r="Y1124" s="694"/>
      <c r="Z1124" s="694"/>
      <c r="AA1124" s="694"/>
      <c r="AB1124" s="694"/>
      <c r="AC1124" s="694"/>
      <c r="AD1124" s="691"/>
    </row>
    <row r="1125" spans="18:30" x14ac:dyDescent="0.25">
      <c r="R1125" s="694"/>
      <c r="S1125" s="694"/>
      <c r="T1125" s="694"/>
      <c r="U1125" s="694"/>
      <c r="V1125" s="694"/>
      <c r="W1125" s="694"/>
      <c r="X1125" s="694"/>
      <c r="Y1125" s="694"/>
      <c r="Z1125" s="694"/>
      <c r="AA1125" s="694"/>
      <c r="AB1125" s="694"/>
      <c r="AC1125" s="694"/>
      <c r="AD1125" s="691"/>
    </row>
    <row r="1126" spans="18:30" x14ac:dyDescent="0.25">
      <c r="R1126" s="694"/>
      <c r="S1126" s="694"/>
      <c r="T1126" s="694"/>
      <c r="U1126" s="694"/>
      <c r="V1126" s="694"/>
      <c r="W1126" s="694"/>
      <c r="X1126" s="694"/>
      <c r="Y1126" s="694"/>
      <c r="Z1126" s="694"/>
      <c r="AA1126" s="694"/>
      <c r="AB1126" s="694"/>
      <c r="AC1126" s="694"/>
      <c r="AD1126" s="691"/>
    </row>
    <row r="1127" spans="18:30" x14ac:dyDescent="0.25">
      <c r="R1127" s="694"/>
      <c r="S1127" s="694"/>
      <c r="T1127" s="694"/>
      <c r="U1127" s="694"/>
      <c r="V1127" s="694"/>
      <c r="W1127" s="694"/>
      <c r="X1127" s="694"/>
      <c r="Y1127" s="694"/>
      <c r="Z1127" s="694"/>
      <c r="AA1127" s="694"/>
      <c r="AB1127" s="694"/>
      <c r="AC1127" s="694"/>
      <c r="AD1127" s="691"/>
    </row>
    <row r="1128" spans="18:30" x14ac:dyDescent="0.25">
      <c r="R1128" s="694"/>
      <c r="S1128" s="694"/>
      <c r="T1128" s="694"/>
      <c r="U1128" s="694"/>
      <c r="V1128" s="694"/>
      <c r="W1128" s="694"/>
      <c r="X1128" s="694"/>
      <c r="Y1128" s="694"/>
      <c r="Z1128" s="694"/>
      <c r="AA1128" s="694"/>
      <c r="AB1128" s="694"/>
      <c r="AC1128" s="694"/>
      <c r="AD1128" s="691"/>
    </row>
    <row r="1129" spans="18:30" x14ac:dyDescent="0.25">
      <c r="R1129" s="694"/>
      <c r="S1129" s="694"/>
      <c r="T1129" s="694"/>
      <c r="U1129" s="694"/>
      <c r="V1129" s="694"/>
      <c r="W1129" s="694"/>
      <c r="X1129" s="694"/>
      <c r="Y1129" s="694"/>
      <c r="Z1129" s="694"/>
      <c r="AA1129" s="694"/>
      <c r="AB1129" s="694"/>
      <c r="AC1129" s="694"/>
      <c r="AD1129" s="691"/>
    </row>
    <row r="1130" spans="18:30" x14ac:dyDescent="0.25">
      <c r="R1130" s="694"/>
      <c r="S1130" s="694"/>
      <c r="T1130" s="694"/>
      <c r="U1130" s="694"/>
      <c r="V1130" s="694"/>
      <c r="W1130" s="694"/>
      <c r="X1130" s="694"/>
      <c r="Y1130" s="694"/>
      <c r="Z1130" s="694"/>
      <c r="AA1130" s="694"/>
      <c r="AB1130" s="694"/>
      <c r="AC1130" s="694"/>
      <c r="AD1130" s="691"/>
    </row>
    <row r="1131" spans="18:30" x14ac:dyDescent="0.25">
      <c r="R1131" s="694"/>
      <c r="S1131" s="694"/>
      <c r="T1131" s="694"/>
      <c r="U1131" s="694"/>
      <c r="V1131" s="694"/>
      <c r="W1131" s="694"/>
      <c r="X1131" s="694"/>
      <c r="Y1131" s="694"/>
      <c r="Z1131" s="694"/>
      <c r="AA1131" s="694"/>
      <c r="AB1131" s="694"/>
      <c r="AC1131" s="694"/>
      <c r="AD1131" s="691"/>
    </row>
    <row r="1132" spans="18:30" x14ac:dyDescent="0.25">
      <c r="R1132" s="694"/>
      <c r="S1132" s="694"/>
      <c r="T1132" s="694"/>
      <c r="U1132" s="694"/>
      <c r="V1132" s="694"/>
      <c r="W1132" s="694"/>
      <c r="X1132" s="694"/>
      <c r="Y1132" s="694"/>
      <c r="Z1132" s="694"/>
      <c r="AA1132" s="694"/>
      <c r="AB1132" s="694"/>
      <c r="AC1132" s="694"/>
      <c r="AD1132" s="691"/>
    </row>
    <row r="1133" spans="18:30" x14ac:dyDescent="0.25">
      <c r="R1133" s="694"/>
      <c r="S1133" s="694"/>
      <c r="T1133" s="694"/>
      <c r="U1133" s="694"/>
      <c r="V1133" s="694"/>
      <c r="W1133" s="694"/>
      <c r="X1133" s="694"/>
      <c r="Y1133" s="694"/>
      <c r="Z1133" s="694"/>
      <c r="AA1133" s="694"/>
      <c r="AB1133" s="694"/>
      <c r="AC1133" s="694"/>
      <c r="AD1133" s="691"/>
    </row>
    <row r="1134" spans="18:30" x14ac:dyDescent="0.25">
      <c r="R1134" s="694"/>
      <c r="S1134" s="694"/>
      <c r="T1134" s="694"/>
      <c r="U1134" s="694"/>
      <c r="V1134" s="694"/>
      <c r="W1134" s="694"/>
      <c r="X1134" s="694"/>
      <c r="Y1134" s="694"/>
      <c r="Z1134" s="694"/>
      <c r="AA1134" s="694"/>
      <c r="AB1134" s="694"/>
      <c r="AC1134" s="694"/>
      <c r="AD1134" s="691"/>
    </row>
    <row r="1135" spans="18:30" x14ac:dyDescent="0.25">
      <c r="R1135" s="694"/>
      <c r="S1135" s="694"/>
      <c r="T1135" s="694"/>
      <c r="U1135" s="694"/>
      <c r="V1135" s="694"/>
      <c r="W1135" s="694"/>
      <c r="X1135" s="694"/>
      <c r="Y1135" s="694"/>
      <c r="Z1135" s="694"/>
      <c r="AA1135" s="694"/>
      <c r="AB1135" s="694"/>
      <c r="AC1135" s="694"/>
      <c r="AD1135" s="691"/>
    </row>
    <row r="1136" spans="18:30" x14ac:dyDescent="0.25">
      <c r="R1136" s="694"/>
      <c r="S1136" s="694"/>
      <c r="T1136" s="694"/>
      <c r="U1136" s="694"/>
      <c r="V1136" s="694"/>
      <c r="W1136" s="694"/>
      <c r="X1136" s="694"/>
      <c r="Y1136" s="694"/>
      <c r="Z1136" s="694"/>
      <c r="AA1136" s="694"/>
      <c r="AB1136" s="694"/>
      <c r="AC1136" s="694"/>
      <c r="AD1136" s="691"/>
    </row>
    <row r="1137" spans="18:30" x14ac:dyDescent="0.25">
      <c r="R1137" s="694"/>
      <c r="S1137" s="694"/>
      <c r="T1137" s="694"/>
      <c r="U1137" s="694"/>
      <c r="V1137" s="694"/>
      <c r="W1137" s="694"/>
      <c r="X1137" s="694"/>
      <c r="Y1137" s="694"/>
      <c r="Z1137" s="694"/>
      <c r="AA1137" s="694"/>
      <c r="AB1137" s="694"/>
      <c r="AC1137" s="694"/>
      <c r="AD1137" s="691"/>
    </row>
    <row r="1138" spans="18:30" x14ac:dyDescent="0.25">
      <c r="R1138" s="694"/>
      <c r="S1138" s="694"/>
      <c r="T1138" s="694"/>
      <c r="U1138" s="694"/>
      <c r="V1138" s="694"/>
      <c r="W1138" s="694"/>
      <c r="X1138" s="694"/>
      <c r="Y1138" s="694"/>
      <c r="Z1138" s="694"/>
      <c r="AA1138" s="694"/>
      <c r="AB1138" s="694"/>
      <c r="AC1138" s="694"/>
      <c r="AD1138" s="691"/>
    </row>
    <row r="1139" spans="18:30" x14ac:dyDescent="0.25">
      <c r="R1139" s="694"/>
      <c r="S1139" s="694"/>
      <c r="T1139" s="694"/>
      <c r="U1139" s="694"/>
      <c r="V1139" s="694"/>
      <c r="W1139" s="694"/>
      <c r="X1139" s="694"/>
      <c r="Y1139" s="694"/>
      <c r="Z1139" s="694"/>
      <c r="AA1139" s="694"/>
      <c r="AB1139" s="694"/>
      <c r="AC1139" s="694"/>
      <c r="AD1139" s="691"/>
    </row>
    <row r="1140" spans="18:30" x14ac:dyDescent="0.25">
      <c r="R1140" s="694"/>
      <c r="S1140" s="694"/>
      <c r="T1140" s="694"/>
      <c r="U1140" s="694"/>
      <c r="V1140" s="694"/>
      <c r="W1140" s="694"/>
      <c r="X1140" s="694"/>
      <c r="Y1140" s="694"/>
      <c r="Z1140" s="694"/>
      <c r="AA1140" s="694"/>
      <c r="AB1140" s="694"/>
      <c r="AC1140" s="694"/>
      <c r="AD1140" s="691"/>
    </row>
    <row r="1141" spans="18:30" x14ac:dyDescent="0.25">
      <c r="R1141" s="694"/>
      <c r="S1141" s="694"/>
      <c r="T1141" s="694"/>
      <c r="U1141" s="694"/>
      <c r="V1141" s="694"/>
      <c r="W1141" s="694"/>
      <c r="X1141" s="694"/>
      <c r="Y1141" s="694"/>
      <c r="Z1141" s="694"/>
      <c r="AA1141" s="694"/>
      <c r="AB1141" s="694"/>
      <c r="AC1141" s="694"/>
      <c r="AD1141" s="691"/>
    </row>
    <row r="1142" spans="18:30" x14ac:dyDescent="0.25">
      <c r="R1142" s="694"/>
      <c r="S1142" s="694"/>
      <c r="T1142" s="694"/>
      <c r="U1142" s="694"/>
      <c r="V1142" s="694"/>
      <c r="W1142" s="694"/>
      <c r="X1142" s="694"/>
      <c r="Y1142" s="694"/>
      <c r="Z1142" s="694"/>
      <c r="AA1142" s="694"/>
      <c r="AB1142" s="694"/>
      <c r="AC1142" s="694"/>
      <c r="AD1142" s="691"/>
    </row>
    <row r="1143" spans="18:30" x14ac:dyDescent="0.25">
      <c r="R1143" s="694"/>
      <c r="S1143" s="694"/>
      <c r="T1143" s="694"/>
      <c r="U1143" s="694"/>
      <c r="V1143" s="694"/>
      <c r="W1143" s="694"/>
      <c r="X1143" s="694"/>
      <c r="Y1143" s="694"/>
      <c r="Z1143" s="694"/>
      <c r="AA1143" s="694"/>
      <c r="AB1143" s="694"/>
      <c r="AC1143" s="694"/>
      <c r="AD1143" s="691"/>
    </row>
    <row r="1144" spans="18:30" x14ac:dyDescent="0.25">
      <c r="R1144" s="694"/>
      <c r="S1144" s="694"/>
      <c r="T1144" s="694"/>
      <c r="U1144" s="694"/>
      <c r="V1144" s="694"/>
      <c r="W1144" s="694"/>
      <c r="X1144" s="694"/>
      <c r="Y1144" s="694"/>
      <c r="Z1144" s="694"/>
      <c r="AA1144" s="694"/>
      <c r="AB1144" s="694"/>
      <c r="AC1144" s="694"/>
      <c r="AD1144" s="691"/>
    </row>
    <row r="1145" spans="18:30" x14ac:dyDescent="0.25">
      <c r="R1145" s="694"/>
      <c r="S1145" s="694"/>
      <c r="T1145" s="694"/>
      <c r="U1145" s="694"/>
      <c r="V1145" s="694"/>
      <c r="W1145" s="694"/>
      <c r="X1145" s="694"/>
      <c r="Y1145" s="694"/>
      <c r="Z1145" s="694"/>
      <c r="AA1145" s="694"/>
      <c r="AB1145" s="694"/>
      <c r="AC1145" s="694"/>
      <c r="AD1145" s="691"/>
    </row>
    <row r="1146" spans="18:30" x14ac:dyDescent="0.25">
      <c r="R1146" s="694"/>
      <c r="S1146" s="694"/>
      <c r="T1146" s="694"/>
      <c r="U1146" s="694"/>
      <c r="V1146" s="694"/>
      <c r="W1146" s="694"/>
      <c r="X1146" s="694"/>
      <c r="Y1146" s="694"/>
      <c r="Z1146" s="694"/>
      <c r="AA1146" s="694"/>
      <c r="AB1146" s="694"/>
      <c r="AC1146" s="694"/>
      <c r="AD1146" s="691"/>
    </row>
    <row r="1147" spans="18:30" x14ac:dyDescent="0.25">
      <c r="R1147" s="694"/>
      <c r="S1147" s="694"/>
      <c r="T1147" s="694"/>
      <c r="U1147" s="694"/>
      <c r="V1147" s="694"/>
      <c r="W1147" s="694"/>
      <c r="X1147" s="694"/>
      <c r="Y1147" s="694"/>
      <c r="Z1147" s="694"/>
      <c r="AA1147" s="694"/>
      <c r="AB1147" s="694"/>
      <c r="AC1147" s="694"/>
      <c r="AD1147" s="691"/>
    </row>
    <row r="1148" spans="18:30" x14ac:dyDescent="0.25">
      <c r="R1148" s="694"/>
      <c r="S1148" s="694"/>
      <c r="T1148" s="694"/>
      <c r="U1148" s="694"/>
      <c r="V1148" s="694"/>
      <c r="W1148" s="694"/>
      <c r="X1148" s="694"/>
      <c r="Y1148" s="694"/>
      <c r="Z1148" s="694"/>
      <c r="AA1148" s="694"/>
      <c r="AB1148" s="694"/>
      <c r="AC1148" s="694"/>
      <c r="AD1148" s="691"/>
    </row>
    <row r="1149" spans="18:30" x14ac:dyDescent="0.25">
      <c r="R1149" s="694"/>
      <c r="S1149" s="694"/>
      <c r="T1149" s="694"/>
      <c r="U1149" s="694"/>
      <c r="V1149" s="694"/>
      <c r="W1149" s="694"/>
      <c r="X1149" s="694"/>
      <c r="Y1149" s="694"/>
      <c r="Z1149" s="694"/>
      <c r="AA1149" s="694"/>
      <c r="AB1149" s="694"/>
      <c r="AC1149" s="694"/>
      <c r="AD1149" s="691"/>
    </row>
    <row r="1150" spans="18:30" x14ac:dyDescent="0.25">
      <c r="R1150" s="694"/>
      <c r="S1150" s="694"/>
      <c r="T1150" s="694"/>
      <c r="U1150" s="694"/>
      <c r="V1150" s="694"/>
      <c r="W1150" s="694"/>
      <c r="X1150" s="694"/>
      <c r="Y1150" s="694"/>
      <c r="Z1150" s="694"/>
      <c r="AA1150" s="694"/>
      <c r="AB1150" s="694"/>
      <c r="AC1150" s="694"/>
      <c r="AD1150" s="691"/>
    </row>
    <row r="1151" spans="18:30" x14ac:dyDescent="0.25">
      <c r="R1151" s="694"/>
      <c r="S1151" s="694"/>
      <c r="T1151" s="694"/>
      <c r="U1151" s="694"/>
      <c r="V1151" s="694"/>
      <c r="W1151" s="694"/>
      <c r="X1151" s="694"/>
      <c r="Y1151" s="694"/>
      <c r="Z1151" s="694"/>
      <c r="AA1151" s="694"/>
      <c r="AB1151" s="694"/>
      <c r="AC1151" s="694"/>
      <c r="AD1151" s="691"/>
    </row>
    <row r="1152" spans="18:30" x14ac:dyDescent="0.25">
      <c r="R1152" s="694"/>
      <c r="S1152" s="694"/>
      <c r="T1152" s="694"/>
      <c r="U1152" s="694"/>
      <c r="V1152" s="694"/>
      <c r="W1152" s="694"/>
      <c r="X1152" s="694"/>
      <c r="Y1152" s="694"/>
      <c r="Z1152" s="694"/>
      <c r="AA1152" s="694"/>
      <c r="AB1152" s="694"/>
      <c r="AC1152" s="694"/>
      <c r="AD1152" s="691"/>
    </row>
    <row r="1153" spans="18:30" x14ac:dyDescent="0.25">
      <c r="R1153" s="694"/>
      <c r="S1153" s="694"/>
      <c r="T1153" s="694"/>
      <c r="U1153" s="694"/>
      <c r="V1153" s="694"/>
      <c r="W1153" s="694"/>
      <c r="X1153" s="694"/>
      <c r="Y1153" s="694"/>
      <c r="Z1153" s="694"/>
      <c r="AA1153" s="694"/>
      <c r="AB1153" s="694"/>
      <c r="AC1153" s="694"/>
      <c r="AD1153" s="691"/>
    </row>
    <row r="1154" spans="18:30" x14ac:dyDescent="0.25">
      <c r="R1154" s="694"/>
      <c r="S1154" s="694"/>
      <c r="T1154" s="694"/>
      <c r="U1154" s="694"/>
      <c r="V1154" s="694"/>
      <c r="W1154" s="694"/>
      <c r="X1154" s="694"/>
      <c r="Y1154" s="694"/>
      <c r="Z1154" s="694"/>
      <c r="AA1154" s="694"/>
      <c r="AB1154" s="694"/>
      <c r="AC1154" s="694"/>
      <c r="AD1154" s="691"/>
    </row>
    <row r="1155" spans="18:30" x14ac:dyDescent="0.25">
      <c r="R1155" s="694"/>
      <c r="S1155" s="694"/>
      <c r="T1155" s="694"/>
      <c r="U1155" s="694"/>
      <c r="V1155" s="694"/>
      <c r="W1155" s="694"/>
      <c r="X1155" s="694"/>
      <c r="Y1155" s="694"/>
      <c r="Z1155" s="694"/>
      <c r="AA1155" s="694"/>
      <c r="AB1155" s="694"/>
      <c r="AC1155" s="694"/>
      <c r="AD1155" s="691"/>
    </row>
    <row r="1156" spans="18:30" x14ac:dyDescent="0.25">
      <c r="R1156" s="694"/>
      <c r="S1156" s="694"/>
      <c r="T1156" s="694"/>
      <c r="U1156" s="694"/>
      <c r="V1156" s="694"/>
      <c r="W1156" s="694"/>
      <c r="X1156" s="694"/>
      <c r="Y1156" s="694"/>
      <c r="Z1156" s="694"/>
      <c r="AA1156" s="694"/>
      <c r="AB1156" s="694"/>
      <c r="AC1156" s="694"/>
      <c r="AD1156" s="691"/>
    </row>
    <row r="1157" spans="18:30" x14ac:dyDescent="0.25">
      <c r="R1157" s="694"/>
      <c r="S1157" s="694"/>
      <c r="T1157" s="694"/>
      <c r="U1157" s="694"/>
      <c r="V1157" s="694"/>
      <c r="W1157" s="694"/>
      <c r="X1157" s="694"/>
      <c r="Y1157" s="694"/>
      <c r="Z1157" s="694"/>
      <c r="AA1157" s="694"/>
      <c r="AB1157" s="694"/>
      <c r="AC1157" s="694"/>
      <c r="AD1157" s="691"/>
    </row>
    <row r="1158" spans="18:30" x14ac:dyDescent="0.25">
      <c r="R1158" s="694"/>
      <c r="S1158" s="694"/>
      <c r="T1158" s="694"/>
      <c r="U1158" s="694"/>
      <c r="V1158" s="694"/>
      <c r="W1158" s="694"/>
      <c r="X1158" s="694"/>
      <c r="Y1158" s="694"/>
      <c r="Z1158" s="694"/>
      <c r="AA1158" s="694"/>
      <c r="AB1158" s="694"/>
      <c r="AC1158" s="694"/>
      <c r="AD1158" s="691"/>
    </row>
    <row r="1159" spans="18:30" x14ac:dyDescent="0.25">
      <c r="R1159" s="694"/>
      <c r="S1159" s="694"/>
      <c r="T1159" s="694"/>
      <c r="U1159" s="694"/>
      <c r="V1159" s="694"/>
      <c r="W1159" s="694"/>
      <c r="X1159" s="694"/>
      <c r="Y1159" s="694"/>
      <c r="Z1159" s="694"/>
      <c r="AA1159" s="694"/>
      <c r="AB1159" s="694"/>
      <c r="AC1159" s="694"/>
      <c r="AD1159" s="691"/>
    </row>
    <row r="1160" spans="18:30" x14ac:dyDescent="0.25">
      <c r="R1160" s="694"/>
      <c r="S1160" s="694"/>
      <c r="T1160" s="694"/>
      <c r="U1160" s="694"/>
      <c r="V1160" s="694"/>
      <c r="W1160" s="694"/>
      <c r="X1160" s="694"/>
      <c r="Y1160" s="694"/>
      <c r="Z1160" s="694"/>
      <c r="AA1160" s="694"/>
      <c r="AB1160" s="694"/>
      <c r="AC1160" s="694"/>
      <c r="AD1160" s="691"/>
    </row>
    <row r="1161" spans="18:30" x14ac:dyDescent="0.25">
      <c r="R1161" s="694"/>
      <c r="S1161" s="694"/>
      <c r="T1161" s="694"/>
      <c r="U1161" s="694"/>
      <c r="V1161" s="694"/>
      <c r="W1161" s="694"/>
      <c r="X1161" s="694"/>
      <c r="Y1161" s="694"/>
      <c r="Z1161" s="694"/>
      <c r="AA1161" s="694"/>
      <c r="AB1161" s="694"/>
      <c r="AC1161" s="694"/>
      <c r="AD1161" s="691"/>
    </row>
    <row r="1162" spans="18:30" x14ac:dyDescent="0.25">
      <c r="R1162" s="694"/>
      <c r="S1162" s="694"/>
      <c r="T1162" s="694"/>
      <c r="U1162" s="694"/>
      <c r="V1162" s="694"/>
      <c r="W1162" s="694"/>
      <c r="X1162" s="694"/>
      <c r="Y1162" s="694"/>
      <c r="Z1162" s="694"/>
      <c r="AA1162" s="694"/>
      <c r="AB1162" s="694"/>
      <c r="AC1162" s="694"/>
      <c r="AD1162" s="691"/>
    </row>
    <row r="1163" spans="18:30" x14ac:dyDescent="0.25">
      <c r="R1163" s="694"/>
      <c r="S1163" s="694"/>
      <c r="T1163" s="694"/>
      <c r="U1163" s="694"/>
      <c r="V1163" s="694"/>
      <c r="W1163" s="694"/>
      <c r="X1163" s="694"/>
      <c r="Y1163" s="694"/>
      <c r="Z1163" s="694"/>
      <c r="AA1163" s="694"/>
      <c r="AB1163" s="694"/>
      <c r="AC1163" s="694"/>
      <c r="AD1163" s="691"/>
    </row>
    <row r="1164" spans="18:30" x14ac:dyDescent="0.25">
      <c r="R1164" s="694"/>
      <c r="S1164" s="694"/>
      <c r="T1164" s="694"/>
      <c r="U1164" s="694"/>
      <c r="V1164" s="694"/>
      <c r="W1164" s="694"/>
      <c r="X1164" s="694"/>
      <c r="Y1164" s="694"/>
      <c r="Z1164" s="694"/>
      <c r="AA1164" s="694"/>
      <c r="AB1164" s="694"/>
      <c r="AC1164" s="694"/>
      <c r="AD1164" s="691"/>
    </row>
    <row r="1165" spans="18:30" x14ac:dyDescent="0.25">
      <c r="R1165" s="694"/>
      <c r="S1165" s="694"/>
      <c r="T1165" s="694"/>
      <c r="U1165" s="694"/>
      <c r="V1165" s="694"/>
      <c r="W1165" s="694"/>
      <c r="X1165" s="694"/>
      <c r="Y1165" s="694"/>
      <c r="Z1165" s="694"/>
      <c r="AA1165" s="694"/>
      <c r="AB1165" s="694"/>
      <c r="AC1165" s="694"/>
      <c r="AD1165" s="691"/>
    </row>
    <row r="1166" spans="18:30" x14ac:dyDescent="0.25">
      <c r="R1166" s="694"/>
      <c r="S1166" s="694"/>
      <c r="T1166" s="694"/>
      <c r="U1166" s="694"/>
      <c r="V1166" s="694"/>
      <c r="W1166" s="694"/>
      <c r="X1166" s="694"/>
      <c r="Y1166" s="694"/>
      <c r="Z1166" s="694"/>
      <c r="AA1166" s="694"/>
      <c r="AB1166" s="694"/>
      <c r="AC1166" s="694"/>
      <c r="AD1166" s="691"/>
    </row>
    <row r="1167" spans="18:30" x14ac:dyDescent="0.25">
      <c r="R1167" s="694"/>
      <c r="S1167" s="694"/>
      <c r="T1167" s="694"/>
      <c r="U1167" s="694"/>
      <c r="V1167" s="694"/>
      <c r="W1167" s="694"/>
      <c r="X1167" s="694"/>
      <c r="Y1167" s="694"/>
      <c r="Z1167" s="694"/>
      <c r="AA1167" s="694"/>
      <c r="AB1167" s="694"/>
      <c r="AC1167" s="694"/>
      <c r="AD1167" s="691"/>
    </row>
    <row r="1168" spans="18:30" x14ac:dyDescent="0.25">
      <c r="R1168" s="694"/>
      <c r="S1168" s="694"/>
      <c r="T1168" s="694"/>
      <c r="U1168" s="694"/>
      <c r="V1168" s="694"/>
      <c r="W1168" s="694"/>
      <c r="X1168" s="694"/>
      <c r="Y1168" s="694"/>
      <c r="Z1168" s="694"/>
      <c r="AA1168" s="694"/>
      <c r="AB1168" s="694"/>
      <c r="AC1168" s="694"/>
      <c r="AD1168" s="691"/>
    </row>
    <row r="1169" spans="18:30" x14ac:dyDescent="0.25">
      <c r="R1169" s="694"/>
      <c r="S1169" s="694"/>
      <c r="T1169" s="694"/>
      <c r="U1169" s="694"/>
      <c r="V1169" s="694"/>
      <c r="W1169" s="694"/>
      <c r="X1169" s="694"/>
      <c r="Y1169" s="694"/>
      <c r="Z1169" s="694"/>
      <c r="AA1169" s="694"/>
      <c r="AB1169" s="694"/>
      <c r="AC1169" s="694"/>
      <c r="AD1169" s="691"/>
    </row>
    <row r="1170" spans="18:30" x14ac:dyDescent="0.25">
      <c r="R1170" s="694"/>
      <c r="S1170" s="694"/>
      <c r="T1170" s="694"/>
      <c r="U1170" s="694"/>
      <c r="V1170" s="694"/>
      <c r="W1170" s="694"/>
      <c r="X1170" s="694"/>
      <c r="Y1170" s="694"/>
      <c r="Z1170" s="694"/>
      <c r="AA1170" s="694"/>
      <c r="AB1170" s="694"/>
      <c r="AC1170" s="694"/>
      <c r="AD1170" s="691"/>
    </row>
    <row r="1171" spans="18:30" x14ac:dyDescent="0.25">
      <c r="R1171" s="694"/>
      <c r="S1171" s="694"/>
      <c r="T1171" s="694"/>
      <c r="U1171" s="694"/>
      <c r="V1171" s="694"/>
      <c r="W1171" s="694"/>
      <c r="X1171" s="694"/>
      <c r="Y1171" s="694"/>
      <c r="Z1171" s="694"/>
      <c r="AA1171" s="694"/>
      <c r="AB1171" s="694"/>
      <c r="AC1171" s="694"/>
      <c r="AD1171" s="691"/>
    </row>
    <row r="1172" spans="18:30" x14ac:dyDescent="0.25">
      <c r="R1172" s="694"/>
      <c r="S1172" s="694"/>
      <c r="T1172" s="694"/>
      <c r="U1172" s="694"/>
      <c r="V1172" s="694"/>
      <c r="W1172" s="694"/>
      <c r="X1172" s="694"/>
      <c r="Y1172" s="694"/>
      <c r="Z1172" s="694"/>
      <c r="AA1172" s="694"/>
      <c r="AB1172" s="694"/>
      <c r="AC1172" s="694"/>
      <c r="AD1172" s="691"/>
    </row>
    <row r="1173" spans="18:30" x14ac:dyDescent="0.25">
      <c r="R1173" s="694"/>
      <c r="S1173" s="694"/>
      <c r="T1173" s="694"/>
      <c r="U1173" s="694"/>
      <c r="V1173" s="694"/>
      <c r="W1173" s="694"/>
      <c r="X1173" s="694"/>
      <c r="Y1173" s="694"/>
      <c r="Z1173" s="694"/>
      <c r="AA1173" s="694"/>
      <c r="AB1173" s="694"/>
      <c r="AC1173" s="694"/>
      <c r="AD1173" s="691"/>
    </row>
    <row r="1174" spans="18:30" x14ac:dyDescent="0.25">
      <c r="R1174" s="694"/>
      <c r="S1174" s="694"/>
      <c r="T1174" s="694"/>
      <c r="U1174" s="694"/>
      <c r="V1174" s="694"/>
      <c r="W1174" s="694"/>
      <c r="X1174" s="694"/>
      <c r="Y1174" s="694"/>
      <c r="Z1174" s="694"/>
      <c r="AA1174" s="694"/>
      <c r="AB1174" s="694"/>
      <c r="AC1174" s="694"/>
      <c r="AD1174" s="691"/>
    </row>
    <row r="1175" spans="18:30" x14ac:dyDescent="0.25">
      <c r="R1175" s="694"/>
      <c r="S1175" s="694"/>
      <c r="T1175" s="694"/>
      <c r="U1175" s="694"/>
      <c r="V1175" s="694"/>
      <c r="W1175" s="694"/>
      <c r="X1175" s="694"/>
      <c r="Y1175" s="694"/>
      <c r="Z1175" s="694"/>
      <c r="AA1175" s="694"/>
      <c r="AB1175" s="694"/>
      <c r="AC1175" s="694"/>
      <c r="AD1175" s="691"/>
    </row>
    <row r="1176" spans="18:30" x14ac:dyDescent="0.25">
      <c r="R1176" s="694"/>
      <c r="S1176" s="694"/>
      <c r="T1176" s="694"/>
      <c r="U1176" s="694"/>
      <c r="V1176" s="694"/>
      <c r="W1176" s="694"/>
      <c r="X1176" s="694"/>
      <c r="Y1176" s="694"/>
      <c r="Z1176" s="694"/>
      <c r="AA1176" s="694"/>
      <c r="AB1176" s="694"/>
      <c r="AC1176" s="694"/>
      <c r="AD1176" s="691"/>
    </row>
    <row r="1177" spans="18:30" x14ac:dyDescent="0.25">
      <c r="R1177" s="694"/>
      <c r="S1177" s="694"/>
      <c r="T1177" s="694"/>
      <c r="U1177" s="694"/>
      <c r="V1177" s="694"/>
      <c r="W1177" s="694"/>
      <c r="X1177" s="694"/>
      <c r="Y1177" s="694"/>
      <c r="Z1177" s="694"/>
      <c r="AA1177" s="694"/>
      <c r="AB1177" s="694"/>
      <c r="AC1177" s="694"/>
      <c r="AD1177" s="691"/>
    </row>
    <row r="1178" spans="18:30" x14ac:dyDescent="0.25">
      <c r="R1178" s="694"/>
      <c r="S1178" s="694"/>
      <c r="T1178" s="694"/>
      <c r="U1178" s="694"/>
      <c r="V1178" s="694"/>
      <c r="W1178" s="694"/>
      <c r="X1178" s="694"/>
      <c r="Y1178" s="694"/>
      <c r="Z1178" s="694"/>
      <c r="AA1178" s="694"/>
      <c r="AB1178" s="694"/>
      <c r="AC1178" s="694"/>
      <c r="AD1178" s="691"/>
    </row>
    <row r="1179" spans="18:30" x14ac:dyDescent="0.25">
      <c r="R1179" s="694"/>
      <c r="S1179" s="694"/>
      <c r="T1179" s="694"/>
      <c r="U1179" s="694"/>
      <c r="V1179" s="694"/>
      <c r="W1179" s="694"/>
      <c r="X1179" s="694"/>
      <c r="Y1179" s="694"/>
      <c r="Z1179" s="694"/>
      <c r="AA1179" s="694"/>
      <c r="AB1179" s="694"/>
      <c r="AC1179" s="694"/>
      <c r="AD1179" s="691"/>
    </row>
    <row r="1180" spans="18:30" x14ac:dyDescent="0.25">
      <c r="R1180" s="694"/>
      <c r="S1180" s="694"/>
      <c r="T1180" s="694"/>
      <c r="U1180" s="694"/>
      <c r="V1180" s="694"/>
      <c r="W1180" s="694"/>
      <c r="X1180" s="694"/>
      <c r="Y1180" s="694"/>
      <c r="Z1180" s="694"/>
      <c r="AA1180" s="694"/>
      <c r="AB1180" s="694"/>
      <c r="AC1180" s="694"/>
      <c r="AD1180" s="691"/>
    </row>
    <row r="1181" spans="18:30" x14ac:dyDescent="0.25">
      <c r="R1181" s="694"/>
      <c r="S1181" s="694"/>
      <c r="T1181" s="694"/>
      <c r="U1181" s="694"/>
      <c r="V1181" s="694"/>
      <c r="W1181" s="694"/>
      <c r="X1181" s="694"/>
      <c r="Y1181" s="694"/>
      <c r="Z1181" s="694"/>
      <c r="AA1181" s="694"/>
      <c r="AB1181" s="694"/>
      <c r="AC1181" s="694"/>
      <c r="AD1181" s="691"/>
    </row>
    <row r="1182" spans="18:30" x14ac:dyDescent="0.25">
      <c r="R1182" s="694"/>
      <c r="S1182" s="694"/>
      <c r="T1182" s="694"/>
      <c r="U1182" s="694"/>
      <c r="V1182" s="694"/>
      <c r="W1182" s="694"/>
      <c r="X1182" s="694"/>
      <c r="Y1182" s="694"/>
      <c r="Z1182" s="694"/>
      <c r="AA1182" s="694"/>
      <c r="AB1182" s="694"/>
      <c r="AC1182" s="694"/>
      <c r="AD1182" s="691"/>
    </row>
    <row r="1183" spans="18:30" x14ac:dyDescent="0.25">
      <c r="R1183" s="694"/>
      <c r="S1183" s="694"/>
      <c r="T1183" s="694"/>
      <c r="U1183" s="694"/>
      <c r="V1183" s="694"/>
      <c r="W1183" s="694"/>
      <c r="X1183" s="694"/>
      <c r="Y1183" s="694"/>
      <c r="Z1183" s="694"/>
      <c r="AA1183" s="694"/>
      <c r="AB1183" s="694"/>
      <c r="AC1183" s="694"/>
      <c r="AD1183" s="691"/>
    </row>
    <row r="1184" spans="18:30" x14ac:dyDescent="0.25">
      <c r="R1184" s="694"/>
      <c r="S1184" s="694"/>
      <c r="T1184" s="694"/>
      <c r="U1184" s="694"/>
      <c r="V1184" s="694"/>
      <c r="W1184" s="694"/>
      <c r="X1184" s="694"/>
      <c r="Y1184" s="694"/>
      <c r="Z1184" s="694"/>
      <c r="AA1184" s="694"/>
      <c r="AB1184" s="694"/>
      <c r="AC1184" s="694"/>
      <c r="AD1184" s="691"/>
    </row>
    <row r="1185" spans="18:30" x14ac:dyDescent="0.25">
      <c r="R1185" s="694"/>
      <c r="S1185" s="694"/>
      <c r="T1185" s="694"/>
      <c r="U1185" s="694"/>
      <c r="V1185" s="694"/>
      <c r="W1185" s="694"/>
      <c r="X1185" s="694"/>
      <c r="Y1185" s="694"/>
      <c r="Z1185" s="694"/>
      <c r="AA1185" s="694"/>
      <c r="AB1185" s="694"/>
      <c r="AC1185" s="694"/>
      <c r="AD1185" s="691"/>
    </row>
    <row r="1186" spans="18:30" x14ac:dyDescent="0.25">
      <c r="R1186" s="694"/>
      <c r="S1186" s="694"/>
      <c r="T1186" s="694"/>
      <c r="U1186" s="694"/>
      <c r="V1186" s="694"/>
      <c r="W1186" s="694"/>
      <c r="X1186" s="694"/>
      <c r="Y1186" s="694"/>
      <c r="Z1186" s="694"/>
      <c r="AA1186" s="694"/>
      <c r="AB1186" s="694"/>
      <c r="AC1186" s="694"/>
      <c r="AD1186" s="691"/>
    </row>
    <row r="1187" spans="18:30" x14ac:dyDescent="0.25">
      <c r="R1187" s="694"/>
      <c r="S1187" s="694"/>
      <c r="T1187" s="694"/>
      <c r="U1187" s="694"/>
      <c r="V1187" s="694"/>
      <c r="W1187" s="694"/>
      <c r="X1187" s="694"/>
      <c r="Y1187" s="694"/>
      <c r="Z1187" s="694"/>
      <c r="AA1187" s="694"/>
      <c r="AB1187" s="694"/>
      <c r="AC1187" s="694"/>
      <c r="AD1187" s="691"/>
    </row>
    <row r="1188" spans="18:30" x14ac:dyDescent="0.25">
      <c r="R1188" s="694"/>
      <c r="S1188" s="694"/>
      <c r="T1188" s="694"/>
      <c r="U1188" s="694"/>
      <c r="V1188" s="694"/>
      <c r="W1188" s="694"/>
      <c r="X1188" s="694"/>
      <c r="Y1188" s="694"/>
      <c r="Z1188" s="694"/>
      <c r="AA1188" s="694"/>
      <c r="AB1188" s="694"/>
      <c r="AC1188" s="694"/>
      <c r="AD1188" s="691"/>
    </row>
    <row r="1189" spans="18:30" x14ac:dyDescent="0.25">
      <c r="R1189" s="694"/>
      <c r="S1189" s="694"/>
      <c r="T1189" s="694"/>
      <c r="U1189" s="694"/>
      <c r="V1189" s="694"/>
      <c r="W1189" s="694"/>
      <c r="X1189" s="694"/>
      <c r="Y1189" s="694"/>
      <c r="Z1189" s="694"/>
      <c r="AA1189" s="694"/>
      <c r="AB1189" s="694"/>
      <c r="AC1189" s="694"/>
      <c r="AD1189" s="691"/>
    </row>
    <row r="1190" spans="18:30" x14ac:dyDescent="0.25">
      <c r="R1190" s="694"/>
      <c r="S1190" s="694"/>
      <c r="T1190" s="694"/>
      <c r="U1190" s="694"/>
      <c r="V1190" s="694"/>
      <c r="W1190" s="694"/>
      <c r="X1190" s="694"/>
      <c r="Y1190" s="694"/>
      <c r="Z1190" s="694"/>
      <c r="AA1190" s="694"/>
      <c r="AB1190" s="694"/>
      <c r="AC1190" s="694"/>
      <c r="AD1190" s="691"/>
    </row>
    <row r="1191" spans="18:30" x14ac:dyDescent="0.25">
      <c r="R1191" s="694"/>
      <c r="S1191" s="694"/>
      <c r="T1191" s="694"/>
      <c r="U1191" s="694"/>
      <c r="V1191" s="694"/>
      <c r="W1191" s="694"/>
      <c r="X1191" s="694"/>
      <c r="Y1191" s="694"/>
      <c r="Z1191" s="694"/>
      <c r="AA1191" s="694"/>
      <c r="AB1191" s="694"/>
      <c r="AC1191" s="694"/>
      <c r="AD1191" s="691"/>
    </row>
    <row r="1192" spans="18:30" x14ac:dyDescent="0.25">
      <c r="R1192" s="694"/>
      <c r="S1192" s="694"/>
      <c r="T1192" s="694"/>
      <c r="U1192" s="694"/>
      <c r="V1192" s="694"/>
      <c r="W1192" s="694"/>
      <c r="X1192" s="694"/>
      <c r="Y1192" s="694"/>
      <c r="Z1192" s="694"/>
      <c r="AA1192" s="694"/>
      <c r="AB1192" s="694"/>
      <c r="AC1192" s="694"/>
      <c r="AD1192" s="691"/>
    </row>
    <row r="1193" spans="18:30" x14ac:dyDescent="0.25">
      <c r="R1193" s="694"/>
      <c r="S1193" s="694"/>
      <c r="T1193" s="694"/>
      <c r="U1193" s="694"/>
      <c r="V1193" s="694"/>
      <c r="W1193" s="694"/>
      <c r="X1193" s="694"/>
      <c r="Y1193" s="694"/>
      <c r="Z1193" s="694"/>
      <c r="AA1193" s="694"/>
      <c r="AB1193" s="694"/>
      <c r="AC1193" s="694"/>
      <c r="AD1193" s="691"/>
    </row>
    <row r="1194" spans="18:30" x14ac:dyDescent="0.25">
      <c r="R1194" s="694"/>
      <c r="S1194" s="694"/>
      <c r="T1194" s="694"/>
      <c r="U1194" s="694"/>
      <c r="V1194" s="694"/>
      <c r="W1194" s="694"/>
      <c r="X1194" s="694"/>
      <c r="Y1194" s="694"/>
      <c r="Z1194" s="694"/>
      <c r="AA1194" s="694"/>
      <c r="AB1194" s="694"/>
      <c r="AC1194" s="694"/>
      <c r="AD1194" s="691"/>
    </row>
    <row r="1195" spans="18:30" x14ac:dyDescent="0.25">
      <c r="R1195" s="694"/>
      <c r="S1195" s="694"/>
      <c r="T1195" s="694"/>
      <c r="U1195" s="694"/>
      <c r="V1195" s="694"/>
      <c r="W1195" s="694"/>
      <c r="X1195" s="694"/>
      <c r="Y1195" s="694"/>
      <c r="Z1195" s="694"/>
      <c r="AA1195" s="694"/>
      <c r="AB1195" s="694"/>
      <c r="AC1195" s="694"/>
      <c r="AD1195" s="691"/>
    </row>
    <row r="1196" spans="18:30" x14ac:dyDescent="0.25">
      <c r="R1196" s="694"/>
      <c r="S1196" s="694"/>
      <c r="T1196" s="694"/>
      <c r="U1196" s="694"/>
      <c r="V1196" s="694"/>
      <c r="W1196" s="694"/>
      <c r="X1196" s="694"/>
      <c r="Y1196" s="694"/>
      <c r="Z1196" s="694"/>
      <c r="AA1196" s="694"/>
      <c r="AB1196" s="694"/>
      <c r="AC1196" s="694"/>
      <c r="AD1196" s="691"/>
    </row>
    <row r="1197" spans="18:30" x14ac:dyDescent="0.25">
      <c r="R1197" s="694"/>
      <c r="S1197" s="694"/>
      <c r="T1197" s="694"/>
      <c r="U1197" s="694"/>
      <c r="V1197" s="694"/>
      <c r="W1197" s="694"/>
      <c r="X1197" s="694"/>
      <c r="Y1197" s="694"/>
      <c r="Z1197" s="694"/>
      <c r="AA1197" s="694"/>
      <c r="AB1197" s="694"/>
      <c r="AC1197" s="694"/>
      <c r="AD1197" s="691"/>
    </row>
    <row r="1198" spans="18:30" x14ac:dyDescent="0.25">
      <c r="R1198" s="694"/>
      <c r="S1198" s="694"/>
      <c r="T1198" s="694"/>
      <c r="U1198" s="694"/>
      <c r="V1198" s="694"/>
      <c r="W1198" s="694"/>
      <c r="X1198" s="694"/>
      <c r="Y1198" s="694"/>
      <c r="Z1198" s="694"/>
      <c r="AA1198" s="694"/>
      <c r="AB1198" s="694"/>
      <c r="AC1198" s="694"/>
      <c r="AD1198" s="691"/>
    </row>
    <row r="1199" spans="18:30" x14ac:dyDescent="0.25">
      <c r="R1199" s="694"/>
      <c r="S1199" s="694"/>
      <c r="T1199" s="694"/>
      <c r="U1199" s="694"/>
      <c r="V1199" s="694"/>
      <c r="W1199" s="694"/>
      <c r="X1199" s="694"/>
      <c r="Y1199" s="694"/>
      <c r="Z1199" s="694"/>
      <c r="AA1199" s="694"/>
      <c r="AB1199" s="694"/>
      <c r="AC1199" s="694"/>
      <c r="AD1199" s="691"/>
    </row>
    <row r="1200" spans="18:30" x14ac:dyDescent="0.25">
      <c r="R1200" s="694"/>
      <c r="S1200" s="694"/>
      <c r="T1200" s="694"/>
      <c r="U1200" s="694"/>
      <c r="V1200" s="694"/>
      <c r="W1200" s="694"/>
      <c r="X1200" s="694"/>
      <c r="Y1200" s="694"/>
      <c r="Z1200" s="694"/>
      <c r="AA1200" s="694"/>
      <c r="AB1200" s="694"/>
      <c r="AC1200" s="694"/>
      <c r="AD1200" s="691"/>
    </row>
    <row r="1201" spans="18:30" x14ac:dyDescent="0.25">
      <c r="R1201" s="694"/>
      <c r="S1201" s="694"/>
      <c r="T1201" s="694"/>
      <c r="U1201" s="694"/>
      <c r="V1201" s="694"/>
      <c r="W1201" s="694"/>
      <c r="X1201" s="694"/>
      <c r="Y1201" s="694"/>
      <c r="Z1201" s="694"/>
      <c r="AA1201" s="694"/>
      <c r="AB1201" s="694"/>
      <c r="AC1201" s="694"/>
      <c r="AD1201" s="691"/>
    </row>
    <row r="1202" spans="18:30" x14ac:dyDescent="0.25">
      <c r="R1202" s="694"/>
      <c r="S1202" s="694"/>
      <c r="T1202" s="694"/>
      <c r="U1202" s="694"/>
      <c r="V1202" s="694"/>
      <c r="W1202" s="694"/>
      <c r="X1202" s="694"/>
      <c r="Y1202" s="694"/>
      <c r="Z1202" s="694"/>
      <c r="AA1202" s="694"/>
      <c r="AB1202" s="694"/>
      <c r="AC1202" s="694"/>
      <c r="AD1202" s="691"/>
    </row>
    <row r="1203" spans="18:30" x14ac:dyDescent="0.25">
      <c r="R1203" s="694"/>
      <c r="S1203" s="694"/>
      <c r="T1203" s="694"/>
      <c r="U1203" s="694"/>
      <c r="V1203" s="694"/>
      <c r="W1203" s="694"/>
      <c r="X1203" s="694"/>
      <c r="Y1203" s="694"/>
      <c r="Z1203" s="694"/>
      <c r="AA1203" s="694"/>
      <c r="AB1203" s="694"/>
      <c r="AC1203" s="694"/>
      <c r="AD1203" s="691"/>
    </row>
    <row r="1204" spans="18:30" x14ac:dyDescent="0.25">
      <c r="R1204" s="694"/>
      <c r="S1204" s="694"/>
      <c r="T1204" s="694"/>
      <c r="U1204" s="694"/>
      <c r="V1204" s="694"/>
      <c r="W1204" s="694"/>
      <c r="X1204" s="694"/>
      <c r="Y1204" s="694"/>
      <c r="Z1204" s="694"/>
      <c r="AA1204" s="694"/>
      <c r="AB1204" s="694"/>
      <c r="AC1204" s="694"/>
      <c r="AD1204" s="691"/>
    </row>
    <row r="1205" spans="18:30" x14ac:dyDescent="0.25">
      <c r="R1205" s="694"/>
      <c r="S1205" s="694"/>
      <c r="T1205" s="694"/>
      <c r="U1205" s="694"/>
      <c r="V1205" s="694"/>
      <c r="W1205" s="694"/>
      <c r="X1205" s="694"/>
      <c r="Y1205" s="694"/>
      <c r="Z1205" s="694"/>
      <c r="AA1205" s="694"/>
      <c r="AB1205" s="694"/>
      <c r="AC1205" s="694"/>
      <c r="AD1205" s="691"/>
    </row>
    <row r="1206" spans="18:30" x14ac:dyDescent="0.25">
      <c r="R1206" s="694"/>
      <c r="S1206" s="694"/>
      <c r="T1206" s="694"/>
      <c r="U1206" s="694"/>
      <c r="V1206" s="694"/>
      <c r="W1206" s="694"/>
      <c r="X1206" s="694"/>
      <c r="Y1206" s="694"/>
      <c r="Z1206" s="694"/>
      <c r="AA1206" s="694"/>
      <c r="AB1206" s="694"/>
      <c r="AC1206" s="694"/>
      <c r="AD1206" s="691"/>
    </row>
    <row r="1207" spans="18:30" x14ac:dyDescent="0.25">
      <c r="R1207" s="694"/>
      <c r="S1207" s="694"/>
      <c r="T1207" s="694"/>
      <c r="U1207" s="694"/>
      <c r="V1207" s="694"/>
      <c r="W1207" s="694"/>
      <c r="X1207" s="694"/>
      <c r="Y1207" s="694"/>
      <c r="Z1207" s="694"/>
      <c r="AA1207" s="694"/>
      <c r="AB1207" s="694"/>
      <c r="AC1207" s="694"/>
      <c r="AD1207" s="691"/>
    </row>
    <row r="1208" spans="18:30" x14ac:dyDescent="0.25">
      <c r="R1208" s="694"/>
      <c r="S1208" s="694"/>
      <c r="T1208" s="694"/>
      <c r="U1208" s="694"/>
      <c r="V1208" s="694"/>
      <c r="W1208" s="694"/>
      <c r="X1208" s="694"/>
      <c r="Y1208" s="694"/>
      <c r="Z1208" s="694"/>
      <c r="AA1208" s="694"/>
      <c r="AB1208" s="694"/>
      <c r="AC1208" s="694"/>
      <c r="AD1208" s="691"/>
    </row>
    <row r="1209" spans="18:30" x14ac:dyDescent="0.25">
      <c r="R1209" s="694"/>
      <c r="S1209" s="694"/>
      <c r="T1209" s="694"/>
      <c r="U1209" s="694"/>
      <c r="V1209" s="694"/>
      <c r="W1209" s="694"/>
      <c r="X1209" s="694"/>
      <c r="Y1209" s="694"/>
      <c r="Z1209" s="694"/>
      <c r="AA1209" s="694"/>
      <c r="AB1209" s="694"/>
      <c r="AC1209" s="694"/>
      <c r="AD1209" s="691"/>
    </row>
    <row r="1210" spans="18:30" x14ac:dyDescent="0.25">
      <c r="R1210" s="694"/>
      <c r="S1210" s="694"/>
      <c r="T1210" s="694"/>
      <c r="U1210" s="694"/>
      <c r="V1210" s="694"/>
      <c r="W1210" s="694"/>
      <c r="X1210" s="694"/>
      <c r="Y1210" s="694"/>
      <c r="Z1210" s="694"/>
      <c r="AA1210" s="694"/>
      <c r="AB1210" s="694"/>
      <c r="AC1210" s="694"/>
      <c r="AD1210" s="691"/>
    </row>
    <row r="1211" spans="18:30" x14ac:dyDescent="0.25">
      <c r="R1211" s="694"/>
      <c r="S1211" s="694"/>
      <c r="T1211" s="694"/>
      <c r="U1211" s="694"/>
      <c r="V1211" s="694"/>
      <c r="W1211" s="694"/>
      <c r="X1211" s="694"/>
      <c r="Y1211" s="694"/>
      <c r="Z1211" s="694"/>
      <c r="AA1211" s="694"/>
      <c r="AB1211" s="694"/>
      <c r="AC1211" s="694"/>
      <c r="AD1211" s="691"/>
    </row>
    <row r="1212" spans="18:30" x14ac:dyDescent="0.25">
      <c r="R1212" s="694"/>
      <c r="S1212" s="694"/>
      <c r="T1212" s="694"/>
      <c r="U1212" s="694"/>
      <c r="V1212" s="694"/>
      <c r="W1212" s="694"/>
      <c r="X1212" s="694"/>
      <c r="Y1212" s="694"/>
      <c r="Z1212" s="694"/>
      <c r="AA1212" s="694"/>
      <c r="AB1212" s="694"/>
      <c r="AC1212" s="694"/>
      <c r="AD1212" s="691"/>
    </row>
    <row r="1213" spans="18:30" x14ac:dyDescent="0.25">
      <c r="R1213" s="694"/>
      <c r="S1213" s="694"/>
      <c r="T1213" s="694"/>
      <c r="U1213" s="694"/>
      <c r="V1213" s="694"/>
      <c r="W1213" s="694"/>
      <c r="X1213" s="694"/>
      <c r="Y1213" s="694"/>
      <c r="Z1213" s="694"/>
      <c r="AA1213" s="694"/>
      <c r="AB1213" s="694"/>
      <c r="AC1213" s="694"/>
      <c r="AD1213" s="691"/>
    </row>
    <row r="1214" spans="18:30" x14ac:dyDescent="0.25">
      <c r="R1214" s="694"/>
      <c r="S1214" s="694"/>
      <c r="T1214" s="694"/>
      <c r="U1214" s="694"/>
      <c r="V1214" s="694"/>
      <c r="W1214" s="694"/>
      <c r="X1214" s="694"/>
      <c r="Y1214" s="694"/>
      <c r="Z1214" s="694"/>
      <c r="AA1214" s="694"/>
      <c r="AB1214" s="694"/>
      <c r="AC1214" s="694"/>
      <c r="AD1214" s="691"/>
    </row>
    <row r="1215" spans="18:30" x14ac:dyDescent="0.25">
      <c r="R1215" s="694"/>
      <c r="S1215" s="694"/>
      <c r="T1215" s="694"/>
      <c r="U1215" s="694"/>
      <c r="V1215" s="694"/>
      <c r="W1215" s="694"/>
      <c r="X1215" s="694"/>
      <c r="Y1215" s="694"/>
      <c r="Z1215" s="694"/>
      <c r="AA1215" s="694"/>
      <c r="AB1215" s="694"/>
      <c r="AC1215" s="694"/>
      <c r="AD1215" s="691"/>
    </row>
    <row r="1216" spans="18:30" x14ac:dyDescent="0.25">
      <c r="R1216" s="694"/>
      <c r="S1216" s="694"/>
      <c r="T1216" s="694"/>
      <c r="U1216" s="694"/>
      <c r="V1216" s="694"/>
      <c r="W1216" s="694"/>
      <c r="X1216" s="694"/>
      <c r="Y1216" s="694"/>
      <c r="Z1216" s="694"/>
      <c r="AA1216" s="694"/>
      <c r="AB1216" s="694"/>
      <c r="AC1216" s="694"/>
      <c r="AD1216" s="691"/>
    </row>
    <row r="1217" spans="18:30" x14ac:dyDescent="0.25">
      <c r="R1217" s="694"/>
      <c r="S1217" s="694"/>
      <c r="T1217" s="694"/>
      <c r="U1217" s="694"/>
      <c r="V1217" s="694"/>
      <c r="W1217" s="694"/>
      <c r="X1217" s="694"/>
      <c r="Y1217" s="694"/>
      <c r="Z1217" s="694"/>
      <c r="AA1217" s="694"/>
      <c r="AB1217" s="694"/>
      <c r="AC1217" s="694"/>
      <c r="AD1217" s="691"/>
    </row>
    <row r="1218" spans="18:30" x14ac:dyDescent="0.25">
      <c r="R1218" s="694"/>
      <c r="S1218" s="694"/>
      <c r="T1218" s="694"/>
      <c r="U1218" s="694"/>
      <c r="V1218" s="694"/>
      <c r="W1218" s="694"/>
      <c r="X1218" s="694"/>
      <c r="Y1218" s="694"/>
      <c r="Z1218" s="694"/>
      <c r="AA1218" s="694"/>
      <c r="AB1218" s="694"/>
      <c r="AC1218" s="694"/>
      <c r="AD1218" s="691"/>
    </row>
    <row r="1219" spans="18:30" x14ac:dyDescent="0.25">
      <c r="R1219" s="694"/>
      <c r="S1219" s="694"/>
      <c r="T1219" s="694"/>
      <c r="U1219" s="694"/>
      <c r="V1219" s="694"/>
      <c r="W1219" s="694"/>
      <c r="X1219" s="694"/>
      <c r="Y1219" s="694"/>
      <c r="Z1219" s="694"/>
      <c r="AA1219" s="694"/>
      <c r="AB1219" s="694"/>
      <c r="AC1219" s="694"/>
      <c r="AD1219" s="691"/>
    </row>
    <row r="1220" spans="18:30" x14ac:dyDescent="0.25">
      <c r="R1220" s="694"/>
      <c r="S1220" s="694"/>
      <c r="T1220" s="694"/>
      <c r="U1220" s="694"/>
      <c r="V1220" s="694"/>
      <c r="W1220" s="694"/>
      <c r="X1220" s="694"/>
      <c r="Y1220" s="694"/>
      <c r="Z1220" s="694"/>
      <c r="AA1220" s="694"/>
      <c r="AB1220" s="694"/>
      <c r="AC1220" s="694"/>
      <c r="AD1220" s="691"/>
    </row>
    <row r="1221" spans="18:30" x14ac:dyDescent="0.25">
      <c r="R1221" s="694"/>
      <c r="S1221" s="694"/>
      <c r="T1221" s="694"/>
      <c r="U1221" s="694"/>
      <c r="V1221" s="694"/>
      <c r="W1221" s="694"/>
      <c r="X1221" s="694"/>
      <c r="Y1221" s="694"/>
      <c r="Z1221" s="694"/>
      <c r="AA1221" s="694"/>
      <c r="AB1221" s="694"/>
      <c r="AC1221" s="694"/>
      <c r="AD1221" s="691"/>
    </row>
    <row r="1222" spans="18:30" x14ac:dyDescent="0.25">
      <c r="R1222" s="694"/>
      <c r="S1222" s="694"/>
      <c r="T1222" s="694"/>
      <c r="U1222" s="694"/>
      <c r="V1222" s="694"/>
      <c r="W1222" s="694"/>
      <c r="X1222" s="694"/>
      <c r="Y1222" s="694"/>
      <c r="Z1222" s="694"/>
      <c r="AA1222" s="694"/>
      <c r="AB1222" s="694"/>
      <c r="AC1222" s="694"/>
      <c r="AD1222" s="691"/>
    </row>
    <row r="1223" spans="18:30" x14ac:dyDescent="0.25">
      <c r="R1223" s="694"/>
      <c r="S1223" s="694"/>
      <c r="T1223" s="694"/>
      <c r="U1223" s="694"/>
      <c r="V1223" s="694"/>
      <c r="W1223" s="694"/>
      <c r="X1223" s="694"/>
      <c r="Y1223" s="694"/>
      <c r="Z1223" s="694"/>
      <c r="AA1223" s="694"/>
      <c r="AB1223" s="694"/>
      <c r="AC1223" s="694"/>
      <c r="AD1223" s="691"/>
    </row>
    <row r="1224" spans="18:30" x14ac:dyDescent="0.25">
      <c r="R1224" s="694"/>
      <c r="S1224" s="694"/>
      <c r="T1224" s="694"/>
      <c r="U1224" s="694"/>
      <c r="V1224" s="694"/>
      <c r="W1224" s="694"/>
      <c r="X1224" s="694"/>
      <c r="Y1224" s="694"/>
      <c r="Z1224" s="694"/>
      <c r="AA1224" s="694"/>
      <c r="AB1224" s="694"/>
      <c r="AC1224" s="694"/>
      <c r="AD1224" s="691"/>
    </row>
    <row r="1225" spans="18:30" x14ac:dyDescent="0.25">
      <c r="R1225" s="694"/>
      <c r="S1225" s="694"/>
      <c r="T1225" s="694"/>
      <c r="U1225" s="694"/>
      <c r="V1225" s="694"/>
      <c r="W1225" s="694"/>
      <c r="X1225" s="694"/>
      <c r="Y1225" s="694"/>
      <c r="Z1225" s="694"/>
      <c r="AA1225" s="694"/>
      <c r="AB1225" s="694"/>
      <c r="AC1225" s="694"/>
      <c r="AD1225" s="691"/>
    </row>
    <row r="1226" spans="18:30" x14ac:dyDescent="0.25">
      <c r="R1226" s="694"/>
      <c r="S1226" s="694"/>
      <c r="T1226" s="694"/>
      <c r="U1226" s="694"/>
      <c r="V1226" s="694"/>
      <c r="W1226" s="694"/>
      <c r="X1226" s="694"/>
      <c r="Y1226" s="694"/>
      <c r="Z1226" s="694"/>
      <c r="AA1226" s="694"/>
      <c r="AB1226" s="694"/>
      <c r="AC1226" s="694"/>
      <c r="AD1226" s="691"/>
    </row>
    <row r="1227" spans="18:30" x14ac:dyDescent="0.25">
      <c r="R1227" s="694"/>
      <c r="S1227" s="694"/>
      <c r="T1227" s="694"/>
      <c r="U1227" s="694"/>
      <c r="V1227" s="694"/>
      <c r="W1227" s="694"/>
      <c r="X1227" s="694"/>
      <c r="Y1227" s="694"/>
      <c r="Z1227" s="694"/>
      <c r="AA1227" s="694"/>
      <c r="AB1227" s="694"/>
      <c r="AC1227" s="694"/>
      <c r="AD1227" s="691"/>
    </row>
    <row r="1228" spans="18:30" x14ac:dyDescent="0.25">
      <c r="R1228" s="694"/>
      <c r="S1228" s="694"/>
      <c r="T1228" s="694"/>
      <c r="U1228" s="694"/>
      <c r="V1228" s="694"/>
      <c r="W1228" s="694"/>
      <c r="X1228" s="694"/>
      <c r="Y1228" s="694"/>
      <c r="Z1228" s="694"/>
      <c r="AA1228" s="694"/>
      <c r="AB1228" s="694"/>
      <c r="AC1228" s="694"/>
      <c r="AD1228" s="691"/>
    </row>
    <row r="1229" spans="18:30" x14ac:dyDescent="0.25">
      <c r="R1229" s="694"/>
      <c r="S1229" s="694"/>
      <c r="T1229" s="694"/>
      <c r="U1229" s="694"/>
      <c r="V1229" s="694"/>
      <c r="W1229" s="694"/>
      <c r="X1229" s="694"/>
      <c r="Y1229" s="694"/>
      <c r="Z1229" s="694"/>
      <c r="AA1229" s="694"/>
      <c r="AB1229" s="694"/>
      <c r="AC1229" s="694"/>
      <c r="AD1229" s="691"/>
    </row>
    <row r="1230" spans="18:30" x14ac:dyDescent="0.25">
      <c r="R1230" s="694"/>
      <c r="S1230" s="694"/>
      <c r="T1230" s="694"/>
      <c r="U1230" s="694"/>
      <c r="V1230" s="694"/>
      <c r="W1230" s="694"/>
      <c r="X1230" s="694"/>
      <c r="Y1230" s="694"/>
      <c r="Z1230" s="694"/>
      <c r="AA1230" s="694"/>
      <c r="AB1230" s="694"/>
      <c r="AC1230" s="694"/>
      <c r="AD1230" s="691"/>
    </row>
    <row r="1231" spans="18:30" x14ac:dyDescent="0.25">
      <c r="R1231" s="694"/>
      <c r="S1231" s="694"/>
      <c r="T1231" s="694"/>
      <c r="U1231" s="694"/>
      <c r="V1231" s="694"/>
      <c r="W1231" s="694"/>
      <c r="X1231" s="694"/>
      <c r="Y1231" s="694"/>
      <c r="Z1231" s="694"/>
      <c r="AA1231" s="694"/>
      <c r="AB1231" s="694"/>
      <c r="AC1231" s="694"/>
      <c r="AD1231" s="691"/>
    </row>
    <row r="1232" spans="18:30" x14ac:dyDescent="0.25">
      <c r="R1232" s="694"/>
      <c r="S1232" s="694"/>
      <c r="T1232" s="694"/>
      <c r="U1232" s="694"/>
      <c r="V1232" s="694"/>
      <c r="W1232" s="694"/>
      <c r="X1232" s="694"/>
      <c r="Y1232" s="694"/>
      <c r="Z1232" s="694"/>
      <c r="AA1232" s="694"/>
      <c r="AB1232" s="694"/>
      <c r="AC1232" s="694"/>
      <c r="AD1232" s="691"/>
    </row>
    <row r="1233" spans="18:30" x14ac:dyDescent="0.25">
      <c r="R1233" s="694"/>
      <c r="S1233" s="694"/>
      <c r="T1233" s="694"/>
      <c r="U1233" s="694"/>
      <c r="V1233" s="694"/>
      <c r="W1233" s="694"/>
      <c r="X1233" s="694"/>
      <c r="Y1233" s="694"/>
      <c r="Z1233" s="694"/>
      <c r="AA1233" s="694"/>
      <c r="AB1233" s="694"/>
      <c r="AC1233" s="694"/>
      <c r="AD1233" s="691"/>
    </row>
    <row r="1234" spans="18:30" x14ac:dyDescent="0.25">
      <c r="R1234" s="694"/>
      <c r="S1234" s="694"/>
      <c r="T1234" s="694"/>
      <c r="U1234" s="694"/>
      <c r="V1234" s="694"/>
      <c r="W1234" s="694"/>
      <c r="X1234" s="694"/>
      <c r="Y1234" s="694"/>
      <c r="Z1234" s="694"/>
      <c r="AA1234" s="694"/>
      <c r="AB1234" s="694"/>
      <c r="AC1234" s="694"/>
      <c r="AD1234" s="691"/>
    </row>
    <row r="1235" spans="18:30" x14ac:dyDescent="0.25">
      <c r="R1235" s="694"/>
      <c r="S1235" s="694"/>
      <c r="T1235" s="694"/>
      <c r="U1235" s="694"/>
      <c r="V1235" s="694"/>
      <c r="W1235" s="694"/>
      <c r="X1235" s="694"/>
      <c r="Y1235" s="694"/>
      <c r="Z1235" s="694"/>
      <c r="AA1235" s="694"/>
      <c r="AB1235" s="694"/>
      <c r="AC1235" s="694"/>
      <c r="AD1235" s="691"/>
    </row>
    <row r="1236" spans="18:30" x14ac:dyDescent="0.25">
      <c r="R1236" s="694"/>
      <c r="S1236" s="694"/>
      <c r="T1236" s="694"/>
      <c r="U1236" s="694"/>
      <c r="V1236" s="694"/>
      <c r="W1236" s="694"/>
      <c r="X1236" s="694"/>
      <c r="Y1236" s="694"/>
      <c r="Z1236" s="694"/>
      <c r="AA1236" s="694"/>
      <c r="AB1236" s="694"/>
      <c r="AC1236" s="694"/>
      <c r="AD1236" s="691"/>
    </row>
    <row r="1237" spans="18:30" x14ac:dyDescent="0.25">
      <c r="R1237" s="694"/>
      <c r="S1237" s="694"/>
      <c r="T1237" s="694"/>
      <c r="U1237" s="694"/>
      <c r="V1237" s="694"/>
      <c r="W1237" s="694"/>
      <c r="X1237" s="694"/>
      <c r="Y1237" s="694"/>
      <c r="Z1237" s="694"/>
      <c r="AA1237" s="694"/>
      <c r="AB1237" s="694"/>
      <c r="AC1237" s="694"/>
      <c r="AD1237" s="691"/>
    </row>
    <row r="1238" spans="18:30" x14ac:dyDescent="0.25">
      <c r="R1238" s="694"/>
      <c r="S1238" s="694"/>
      <c r="T1238" s="694"/>
      <c r="U1238" s="694"/>
      <c r="V1238" s="694"/>
      <c r="W1238" s="694"/>
      <c r="X1238" s="694"/>
      <c r="Y1238" s="694"/>
      <c r="Z1238" s="694"/>
      <c r="AA1238" s="694"/>
      <c r="AB1238" s="694"/>
      <c r="AC1238" s="694"/>
      <c r="AD1238" s="691"/>
    </row>
    <row r="1239" spans="18:30" x14ac:dyDescent="0.25">
      <c r="R1239" s="694"/>
      <c r="S1239" s="694"/>
      <c r="T1239" s="694"/>
      <c r="U1239" s="694"/>
      <c r="V1239" s="694"/>
      <c r="W1239" s="694"/>
      <c r="X1239" s="694"/>
      <c r="Y1239" s="694"/>
      <c r="Z1239" s="694"/>
      <c r="AA1239" s="694"/>
      <c r="AB1239" s="694"/>
      <c r="AC1239" s="694"/>
      <c r="AD1239" s="691"/>
    </row>
    <row r="1240" spans="18:30" x14ac:dyDescent="0.25">
      <c r="R1240" s="694"/>
      <c r="S1240" s="694"/>
      <c r="T1240" s="694"/>
      <c r="U1240" s="694"/>
      <c r="V1240" s="694"/>
      <c r="W1240" s="694"/>
      <c r="X1240" s="694"/>
      <c r="Y1240" s="694"/>
      <c r="Z1240" s="694"/>
      <c r="AA1240" s="694"/>
      <c r="AB1240" s="694"/>
      <c r="AC1240" s="694"/>
      <c r="AD1240" s="691"/>
    </row>
    <row r="1241" spans="18:30" x14ac:dyDescent="0.25">
      <c r="R1241" s="694"/>
      <c r="S1241" s="694"/>
      <c r="T1241" s="694"/>
      <c r="U1241" s="694"/>
      <c r="V1241" s="694"/>
      <c r="W1241" s="694"/>
      <c r="X1241" s="694"/>
      <c r="Y1241" s="694"/>
      <c r="Z1241" s="694"/>
      <c r="AA1241" s="694"/>
      <c r="AB1241" s="694"/>
      <c r="AC1241" s="694"/>
      <c r="AD1241" s="691"/>
    </row>
    <row r="1242" spans="18:30" x14ac:dyDescent="0.25">
      <c r="R1242" s="694"/>
      <c r="S1242" s="694"/>
      <c r="T1242" s="694"/>
      <c r="U1242" s="694"/>
      <c r="V1242" s="694"/>
      <c r="W1242" s="694"/>
      <c r="X1242" s="694"/>
      <c r="Y1242" s="694"/>
      <c r="Z1242" s="694"/>
      <c r="AA1242" s="694"/>
      <c r="AB1242" s="694"/>
      <c r="AC1242" s="694"/>
      <c r="AD1242" s="691"/>
    </row>
    <row r="1243" spans="18:30" x14ac:dyDescent="0.25">
      <c r="R1243" s="694"/>
      <c r="S1243" s="694"/>
      <c r="T1243" s="694"/>
      <c r="U1243" s="694"/>
      <c r="V1243" s="694"/>
      <c r="W1243" s="694"/>
      <c r="X1243" s="694"/>
      <c r="Y1243" s="694"/>
      <c r="Z1243" s="694"/>
      <c r="AA1243" s="694"/>
      <c r="AB1243" s="694"/>
      <c r="AC1243" s="694"/>
      <c r="AD1243" s="691"/>
    </row>
    <row r="1244" spans="18:30" x14ac:dyDescent="0.25">
      <c r="R1244" s="694"/>
      <c r="S1244" s="694"/>
      <c r="T1244" s="694"/>
      <c r="U1244" s="694"/>
      <c r="V1244" s="694"/>
      <c r="W1244" s="694"/>
      <c r="X1244" s="694"/>
      <c r="Y1244" s="694"/>
      <c r="Z1244" s="694"/>
      <c r="AA1244" s="694"/>
      <c r="AB1244" s="694"/>
      <c r="AC1244" s="694"/>
      <c r="AD1244" s="691"/>
    </row>
    <row r="1245" spans="18:30" x14ac:dyDescent="0.25">
      <c r="R1245" s="694"/>
      <c r="S1245" s="694"/>
      <c r="T1245" s="694"/>
      <c r="U1245" s="694"/>
      <c r="V1245" s="694"/>
      <c r="W1245" s="694"/>
      <c r="X1245" s="694"/>
      <c r="Y1245" s="694"/>
      <c r="Z1245" s="694"/>
      <c r="AA1245" s="694"/>
      <c r="AB1245" s="694"/>
      <c r="AC1245" s="694"/>
      <c r="AD1245" s="691"/>
    </row>
    <row r="1246" spans="18:30" x14ac:dyDescent="0.25">
      <c r="R1246" s="694"/>
      <c r="S1246" s="694"/>
      <c r="T1246" s="694"/>
      <c r="U1246" s="694"/>
      <c r="V1246" s="694"/>
      <c r="W1246" s="694"/>
      <c r="X1246" s="694"/>
      <c r="Y1246" s="694"/>
      <c r="Z1246" s="694"/>
      <c r="AA1246" s="694"/>
      <c r="AB1246" s="694"/>
      <c r="AC1246" s="694"/>
      <c r="AD1246" s="691"/>
    </row>
    <row r="1247" spans="18:30" x14ac:dyDescent="0.25">
      <c r="R1247" s="694"/>
      <c r="S1247" s="694"/>
      <c r="T1247" s="694"/>
      <c r="U1247" s="694"/>
      <c r="V1247" s="694"/>
      <c r="W1247" s="694"/>
      <c r="X1247" s="694"/>
      <c r="Y1247" s="694"/>
      <c r="Z1247" s="694"/>
      <c r="AA1247" s="694"/>
      <c r="AB1247" s="694"/>
      <c r="AC1247" s="694"/>
      <c r="AD1247" s="691"/>
    </row>
    <row r="1248" spans="18:30" x14ac:dyDescent="0.25">
      <c r="R1248" s="694"/>
      <c r="S1248" s="694"/>
      <c r="T1248" s="694"/>
      <c r="U1248" s="694"/>
      <c r="V1248" s="694"/>
      <c r="W1248" s="694"/>
      <c r="X1248" s="694"/>
      <c r="Y1248" s="694"/>
      <c r="Z1248" s="694"/>
      <c r="AA1248" s="694"/>
      <c r="AB1248" s="694"/>
      <c r="AC1248" s="694"/>
      <c r="AD1248" s="691"/>
    </row>
    <row r="1249" spans="18:30" x14ac:dyDescent="0.25">
      <c r="R1249" s="694"/>
      <c r="S1249" s="694"/>
      <c r="T1249" s="694"/>
      <c r="U1249" s="694"/>
      <c r="V1249" s="694"/>
      <c r="W1249" s="694"/>
      <c r="X1249" s="694"/>
      <c r="Y1249" s="694"/>
      <c r="Z1249" s="694"/>
      <c r="AA1249" s="694"/>
      <c r="AB1249" s="694"/>
      <c r="AC1249" s="694"/>
      <c r="AD1249" s="691"/>
    </row>
    <row r="1250" spans="18:30" x14ac:dyDescent="0.25">
      <c r="R1250" s="694"/>
      <c r="S1250" s="694"/>
      <c r="T1250" s="694"/>
      <c r="U1250" s="694"/>
      <c r="V1250" s="694"/>
      <c r="W1250" s="694"/>
      <c r="X1250" s="694"/>
      <c r="Y1250" s="694"/>
      <c r="Z1250" s="694"/>
      <c r="AA1250" s="694"/>
      <c r="AB1250" s="694"/>
      <c r="AC1250" s="694"/>
      <c r="AD1250" s="691"/>
    </row>
    <row r="1251" spans="18:30" x14ac:dyDescent="0.25">
      <c r="R1251" s="694"/>
      <c r="S1251" s="694"/>
      <c r="T1251" s="694"/>
      <c r="U1251" s="694"/>
      <c r="V1251" s="694"/>
      <c r="W1251" s="694"/>
      <c r="X1251" s="694"/>
      <c r="Y1251" s="694"/>
      <c r="Z1251" s="694"/>
      <c r="AA1251" s="694"/>
      <c r="AB1251" s="694"/>
      <c r="AC1251" s="694"/>
      <c r="AD1251" s="691"/>
    </row>
    <row r="1252" spans="18:30" x14ac:dyDescent="0.25">
      <c r="R1252" s="694"/>
      <c r="S1252" s="694"/>
      <c r="T1252" s="694"/>
      <c r="U1252" s="694"/>
      <c r="V1252" s="694"/>
      <c r="W1252" s="694"/>
      <c r="X1252" s="694"/>
      <c r="Y1252" s="694"/>
      <c r="Z1252" s="694"/>
      <c r="AA1252" s="694"/>
      <c r="AB1252" s="694"/>
      <c r="AC1252" s="694"/>
      <c r="AD1252" s="691"/>
    </row>
    <row r="1253" spans="18:30" x14ac:dyDescent="0.25">
      <c r="R1253" s="694"/>
      <c r="S1253" s="694"/>
      <c r="T1253" s="694"/>
      <c r="U1253" s="694"/>
      <c r="V1253" s="694"/>
      <c r="W1253" s="694"/>
      <c r="X1253" s="694"/>
      <c r="Y1253" s="694"/>
      <c r="Z1253" s="694"/>
      <c r="AA1253" s="694"/>
      <c r="AB1253" s="694"/>
      <c r="AC1253" s="694"/>
      <c r="AD1253" s="691"/>
    </row>
    <row r="1254" spans="18:30" x14ac:dyDescent="0.25">
      <c r="R1254" s="694"/>
      <c r="S1254" s="694"/>
      <c r="T1254" s="694"/>
      <c r="U1254" s="694"/>
      <c r="V1254" s="694"/>
      <c r="W1254" s="694"/>
      <c r="X1254" s="694"/>
      <c r="Y1254" s="694"/>
      <c r="Z1254" s="694"/>
      <c r="AA1254" s="694"/>
      <c r="AB1254" s="694"/>
      <c r="AC1254" s="694"/>
      <c r="AD1254" s="691"/>
    </row>
    <row r="1255" spans="18:30" x14ac:dyDescent="0.25">
      <c r="R1255" s="694"/>
      <c r="S1255" s="694"/>
      <c r="T1255" s="694"/>
      <c r="U1255" s="694"/>
      <c r="V1255" s="694"/>
      <c r="W1255" s="694"/>
      <c r="X1255" s="694"/>
      <c r="Y1255" s="694"/>
      <c r="Z1255" s="694"/>
      <c r="AA1255" s="694"/>
      <c r="AB1255" s="694"/>
      <c r="AC1255" s="694"/>
      <c r="AD1255" s="691"/>
    </row>
    <row r="1256" spans="18:30" x14ac:dyDescent="0.25">
      <c r="R1256" s="694"/>
      <c r="S1256" s="694"/>
      <c r="T1256" s="694"/>
      <c r="U1256" s="694"/>
      <c r="V1256" s="694"/>
      <c r="W1256" s="694"/>
      <c r="X1256" s="694"/>
      <c r="Y1256" s="694"/>
      <c r="Z1256" s="694"/>
      <c r="AA1256" s="694"/>
      <c r="AB1256" s="694"/>
      <c r="AC1256" s="694"/>
      <c r="AD1256" s="691"/>
    </row>
    <row r="1257" spans="18:30" x14ac:dyDescent="0.25">
      <c r="R1257" s="694"/>
      <c r="S1257" s="694"/>
      <c r="T1257" s="694"/>
      <c r="U1257" s="694"/>
      <c r="V1257" s="694"/>
      <c r="W1257" s="694"/>
      <c r="X1257" s="694"/>
      <c r="Y1257" s="694"/>
      <c r="Z1257" s="694"/>
      <c r="AA1257" s="694"/>
      <c r="AB1257" s="694"/>
      <c r="AC1257" s="694"/>
      <c r="AD1257" s="691"/>
    </row>
    <row r="1258" spans="18:30" x14ac:dyDescent="0.25">
      <c r="R1258" s="694"/>
      <c r="S1258" s="694"/>
      <c r="T1258" s="694"/>
      <c r="U1258" s="694"/>
      <c r="V1258" s="694"/>
      <c r="W1258" s="694"/>
      <c r="X1258" s="694"/>
      <c r="Y1258" s="694"/>
      <c r="Z1258" s="694"/>
      <c r="AA1258" s="694"/>
      <c r="AB1258" s="694"/>
      <c r="AC1258" s="694"/>
      <c r="AD1258" s="691"/>
    </row>
    <row r="1259" spans="18:30" x14ac:dyDescent="0.25">
      <c r="R1259" s="694"/>
      <c r="S1259" s="694"/>
      <c r="T1259" s="694"/>
      <c r="U1259" s="694"/>
      <c r="V1259" s="694"/>
      <c r="W1259" s="694"/>
      <c r="X1259" s="694"/>
      <c r="Y1259" s="694"/>
      <c r="Z1259" s="694"/>
      <c r="AA1259" s="694"/>
      <c r="AB1259" s="694"/>
      <c r="AC1259" s="694"/>
      <c r="AD1259" s="691"/>
    </row>
    <row r="1260" spans="18:30" x14ac:dyDescent="0.25">
      <c r="R1260" s="694"/>
      <c r="S1260" s="694"/>
      <c r="T1260" s="694"/>
      <c r="U1260" s="694"/>
      <c r="V1260" s="694"/>
      <c r="W1260" s="694"/>
      <c r="X1260" s="694"/>
      <c r="Y1260" s="694"/>
      <c r="Z1260" s="694"/>
      <c r="AA1260" s="694"/>
      <c r="AB1260" s="694"/>
      <c r="AC1260" s="694"/>
      <c r="AD1260" s="691"/>
    </row>
    <row r="1261" spans="18:30" x14ac:dyDescent="0.25">
      <c r="R1261" s="694"/>
      <c r="S1261" s="694"/>
      <c r="T1261" s="694"/>
      <c r="U1261" s="694"/>
      <c r="V1261" s="694"/>
      <c r="W1261" s="694"/>
      <c r="X1261" s="694"/>
      <c r="Y1261" s="694"/>
      <c r="Z1261" s="694"/>
      <c r="AA1261" s="694"/>
      <c r="AB1261" s="694"/>
      <c r="AC1261" s="694"/>
      <c r="AD1261" s="691"/>
    </row>
    <row r="1262" spans="18:30" x14ac:dyDescent="0.25">
      <c r="R1262" s="694"/>
      <c r="S1262" s="694"/>
      <c r="T1262" s="694"/>
      <c r="U1262" s="694"/>
      <c r="V1262" s="694"/>
      <c r="W1262" s="694"/>
      <c r="X1262" s="694"/>
      <c r="Y1262" s="694"/>
      <c r="Z1262" s="694"/>
      <c r="AA1262" s="694"/>
      <c r="AB1262" s="694"/>
      <c r="AC1262" s="694"/>
      <c r="AD1262" s="691"/>
    </row>
    <row r="1263" spans="18:30" x14ac:dyDescent="0.25">
      <c r="R1263" s="694"/>
      <c r="S1263" s="694"/>
      <c r="T1263" s="694"/>
      <c r="U1263" s="694"/>
      <c r="V1263" s="694"/>
      <c r="W1263" s="694"/>
      <c r="X1263" s="694"/>
      <c r="Y1263" s="694"/>
      <c r="Z1263" s="694"/>
      <c r="AA1263" s="694"/>
      <c r="AB1263" s="694"/>
      <c r="AC1263" s="694"/>
      <c r="AD1263" s="691"/>
    </row>
    <row r="1264" spans="18:30" x14ac:dyDescent="0.25">
      <c r="R1264" s="694"/>
      <c r="S1264" s="694"/>
      <c r="T1264" s="694"/>
      <c r="U1264" s="694"/>
      <c r="V1264" s="694"/>
      <c r="W1264" s="694"/>
      <c r="X1264" s="694"/>
      <c r="Y1264" s="694"/>
      <c r="Z1264" s="694"/>
      <c r="AA1264" s="694"/>
      <c r="AB1264" s="694"/>
      <c r="AC1264" s="694"/>
      <c r="AD1264" s="691"/>
    </row>
    <row r="1265" spans="18:30" x14ac:dyDescent="0.25">
      <c r="R1265" s="694"/>
      <c r="S1265" s="694"/>
      <c r="T1265" s="694"/>
      <c r="U1265" s="694"/>
      <c r="V1265" s="694"/>
      <c r="W1265" s="694"/>
      <c r="X1265" s="694"/>
      <c r="Y1265" s="694"/>
      <c r="Z1265" s="694"/>
      <c r="AA1265" s="694"/>
      <c r="AB1265" s="694"/>
      <c r="AC1265" s="694"/>
      <c r="AD1265" s="691"/>
    </row>
    <row r="1266" spans="18:30" x14ac:dyDescent="0.25">
      <c r="R1266" s="694"/>
      <c r="S1266" s="694"/>
      <c r="T1266" s="694"/>
      <c r="U1266" s="694"/>
      <c r="V1266" s="694"/>
      <c r="W1266" s="694"/>
      <c r="X1266" s="694"/>
      <c r="Y1266" s="694"/>
      <c r="Z1266" s="694"/>
      <c r="AA1266" s="694"/>
      <c r="AB1266" s="694"/>
      <c r="AC1266" s="694"/>
      <c r="AD1266" s="691"/>
    </row>
    <row r="1267" spans="18:30" x14ac:dyDescent="0.25">
      <c r="R1267" s="694"/>
      <c r="S1267" s="694"/>
      <c r="T1267" s="694"/>
      <c r="U1267" s="694"/>
      <c r="V1267" s="694"/>
      <c r="W1267" s="694"/>
      <c r="X1267" s="694"/>
      <c r="Y1267" s="694"/>
      <c r="Z1267" s="694"/>
      <c r="AA1267" s="694"/>
      <c r="AB1267" s="694"/>
      <c r="AC1267" s="694"/>
      <c r="AD1267" s="691"/>
    </row>
    <row r="1268" spans="18:30" x14ac:dyDescent="0.25">
      <c r="R1268" s="694"/>
      <c r="S1268" s="694"/>
      <c r="T1268" s="694"/>
      <c r="U1268" s="694"/>
      <c r="V1268" s="694"/>
      <c r="W1268" s="694"/>
      <c r="X1268" s="694"/>
      <c r="Y1268" s="694"/>
      <c r="Z1268" s="694"/>
      <c r="AA1268" s="694"/>
      <c r="AB1268" s="694"/>
      <c r="AC1268" s="694"/>
      <c r="AD1268" s="691"/>
    </row>
    <row r="1269" spans="18:30" x14ac:dyDescent="0.25">
      <c r="R1269" s="694"/>
      <c r="S1269" s="694"/>
      <c r="T1269" s="694"/>
      <c r="U1269" s="694"/>
      <c r="V1269" s="694"/>
      <c r="W1269" s="694"/>
      <c r="X1269" s="694"/>
      <c r="Y1269" s="694"/>
      <c r="Z1269" s="694"/>
      <c r="AA1269" s="694"/>
      <c r="AB1269" s="694"/>
      <c r="AC1269" s="694"/>
      <c r="AD1269" s="691"/>
    </row>
    <row r="1270" spans="18:30" x14ac:dyDescent="0.25">
      <c r="R1270" s="694"/>
      <c r="S1270" s="694"/>
      <c r="T1270" s="694"/>
      <c r="U1270" s="694"/>
      <c r="V1270" s="694"/>
      <c r="W1270" s="694"/>
      <c r="X1270" s="694"/>
      <c r="Y1270" s="694"/>
      <c r="Z1270" s="694"/>
      <c r="AA1270" s="694"/>
      <c r="AB1270" s="694"/>
      <c r="AC1270" s="694"/>
      <c r="AD1270" s="691"/>
    </row>
    <row r="1271" spans="18:30" x14ac:dyDescent="0.25">
      <c r="R1271" s="694"/>
      <c r="S1271" s="694"/>
      <c r="T1271" s="694"/>
      <c r="U1271" s="694"/>
      <c r="V1271" s="694"/>
      <c r="W1271" s="694"/>
      <c r="X1271" s="694"/>
      <c r="Y1271" s="694"/>
      <c r="Z1271" s="694"/>
      <c r="AA1271" s="694"/>
      <c r="AB1271" s="694"/>
      <c r="AC1271" s="694"/>
      <c r="AD1271" s="691"/>
    </row>
    <row r="1272" spans="18:30" x14ac:dyDescent="0.25">
      <c r="R1272" s="694"/>
      <c r="S1272" s="694"/>
      <c r="T1272" s="694"/>
      <c r="U1272" s="694"/>
      <c r="V1272" s="694"/>
      <c r="W1272" s="694"/>
      <c r="X1272" s="694"/>
      <c r="Y1272" s="694"/>
      <c r="Z1272" s="694"/>
      <c r="AA1272" s="694"/>
      <c r="AB1272" s="694"/>
      <c r="AC1272" s="694"/>
      <c r="AD1272" s="691"/>
    </row>
    <row r="1273" spans="18:30" x14ac:dyDescent="0.25">
      <c r="R1273" s="694"/>
      <c r="S1273" s="694"/>
      <c r="T1273" s="694"/>
      <c r="U1273" s="694"/>
      <c r="V1273" s="694"/>
      <c r="W1273" s="694"/>
      <c r="X1273" s="694"/>
      <c r="Y1273" s="694"/>
      <c r="Z1273" s="694"/>
      <c r="AA1273" s="694"/>
      <c r="AB1273" s="694"/>
      <c r="AC1273" s="694"/>
      <c r="AD1273" s="691"/>
    </row>
    <row r="1274" spans="18:30" x14ac:dyDescent="0.25">
      <c r="R1274" s="694"/>
      <c r="S1274" s="694"/>
      <c r="T1274" s="694"/>
      <c r="U1274" s="694"/>
      <c r="V1274" s="694"/>
      <c r="W1274" s="694"/>
      <c r="X1274" s="694"/>
      <c r="Y1274" s="694"/>
      <c r="Z1274" s="694"/>
      <c r="AA1274" s="694"/>
      <c r="AB1274" s="694"/>
      <c r="AC1274" s="694"/>
      <c r="AD1274" s="691"/>
    </row>
    <row r="1275" spans="18:30" x14ac:dyDescent="0.25">
      <c r="R1275" s="694"/>
      <c r="S1275" s="694"/>
      <c r="T1275" s="694"/>
      <c r="U1275" s="694"/>
      <c r="V1275" s="694"/>
      <c r="W1275" s="694"/>
      <c r="X1275" s="694"/>
      <c r="Y1275" s="694"/>
      <c r="Z1275" s="694"/>
      <c r="AA1275" s="694"/>
      <c r="AB1275" s="694"/>
      <c r="AC1275" s="694"/>
      <c r="AD1275" s="691"/>
    </row>
    <row r="1276" spans="18:30" x14ac:dyDescent="0.25">
      <c r="R1276" s="694"/>
      <c r="S1276" s="694"/>
      <c r="T1276" s="694"/>
      <c r="U1276" s="694"/>
      <c r="V1276" s="694"/>
      <c r="W1276" s="694"/>
      <c r="X1276" s="694"/>
      <c r="Y1276" s="694"/>
      <c r="Z1276" s="694"/>
      <c r="AA1276" s="694"/>
      <c r="AB1276" s="694"/>
      <c r="AC1276" s="694"/>
      <c r="AD1276" s="691"/>
    </row>
    <row r="1277" spans="18:30" x14ac:dyDescent="0.25">
      <c r="R1277" s="694"/>
      <c r="S1277" s="694"/>
      <c r="T1277" s="694"/>
      <c r="U1277" s="694"/>
      <c r="V1277" s="694"/>
      <c r="W1277" s="694"/>
      <c r="X1277" s="694"/>
      <c r="Y1277" s="694"/>
      <c r="Z1277" s="694"/>
      <c r="AA1277" s="694"/>
      <c r="AB1277" s="694"/>
      <c r="AC1277" s="694"/>
      <c r="AD1277" s="691"/>
    </row>
    <row r="1278" spans="18:30" x14ac:dyDescent="0.25">
      <c r="R1278" s="694"/>
      <c r="S1278" s="694"/>
      <c r="T1278" s="694"/>
      <c r="U1278" s="694"/>
      <c r="V1278" s="694"/>
      <c r="W1278" s="694"/>
      <c r="X1278" s="694"/>
      <c r="Y1278" s="694"/>
      <c r="Z1278" s="694"/>
      <c r="AA1278" s="694"/>
      <c r="AB1278" s="694"/>
      <c r="AC1278" s="694"/>
      <c r="AD1278" s="691"/>
    </row>
    <row r="1279" spans="18:30" x14ac:dyDescent="0.25">
      <c r="R1279" s="694"/>
      <c r="S1279" s="694"/>
      <c r="T1279" s="694"/>
      <c r="U1279" s="694"/>
      <c r="V1279" s="694"/>
      <c r="W1279" s="694"/>
      <c r="X1279" s="694"/>
      <c r="Y1279" s="694"/>
      <c r="Z1279" s="694"/>
      <c r="AA1279" s="694"/>
      <c r="AB1279" s="694"/>
      <c r="AC1279" s="694"/>
      <c r="AD1279" s="691"/>
    </row>
    <row r="1280" spans="18:30" x14ac:dyDescent="0.25">
      <c r="R1280" s="694"/>
      <c r="S1280" s="694"/>
      <c r="T1280" s="694"/>
      <c r="U1280" s="694"/>
      <c r="V1280" s="694"/>
      <c r="W1280" s="694"/>
      <c r="X1280" s="694"/>
      <c r="Y1280" s="694"/>
      <c r="Z1280" s="694"/>
      <c r="AA1280" s="694"/>
      <c r="AB1280" s="694"/>
      <c r="AC1280" s="694"/>
      <c r="AD1280" s="691"/>
    </row>
    <row r="1281" spans="18:30" x14ac:dyDescent="0.25">
      <c r="R1281" s="694"/>
      <c r="S1281" s="694"/>
      <c r="T1281" s="694"/>
      <c r="U1281" s="694"/>
      <c r="V1281" s="694"/>
      <c r="W1281" s="694"/>
      <c r="X1281" s="694"/>
      <c r="Y1281" s="694"/>
      <c r="Z1281" s="694"/>
      <c r="AA1281" s="694"/>
      <c r="AB1281" s="694"/>
      <c r="AC1281" s="694"/>
      <c r="AD1281" s="691"/>
    </row>
    <row r="1282" spans="18:30" x14ac:dyDescent="0.25">
      <c r="R1282" s="694"/>
      <c r="S1282" s="694"/>
      <c r="T1282" s="694"/>
      <c r="U1282" s="694"/>
      <c r="V1282" s="694"/>
      <c r="W1282" s="694"/>
      <c r="X1282" s="694"/>
      <c r="Y1282" s="694"/>
      <c r="Z1282" s="694"/>
      <c r="AA1282" s="694"/>
      <c r="AB1282" s="694"/>
      <c r="AC1282" s="694"/>
      <c r="AD1282" s="691"/>
    </row>
    <row r="1283" spans="18:30" x14ac:dyDescent="0.25">
      <c r="R1283" s="694"/>
      <c r="S1283" s="694"/>
      <c r="T1283" s="694"/>
      <c r="U1283" s="694"/>
      <c r="V1283" s="694"/>
      <c r="W1283" s="694"/>
      <c r="X1283" s="694"/>
      <c r="Y1283" s="694"/>
      <c r="Z1283" s="694"/>
      <c r="AA1283" s="694"/>
      <c r="AB1283" s="694"/>
      <c r="AC1283" s="694"/>
      <c r="AD1283" s="691"/>
    </row>
    <row r="1284" spans="18:30" x14ac:dyDescent="0.25">
      <c r="R1284" s="694"/>
      <c r="S1284" s="694"/>
      <c r="T1284" s="694"/>
      <c r="U1284" s="694"/>
      <c r="V1284" s="694"/>
      <c r="W1284" s="694"/>
      <c r="X1284" s="694"/>
      <c r="Y1284" s="694"/>
      <c r="Z1284" s="694"/>
      <c r="AA1284" s="694"/>
      <c r="AB1284" s="694"/>
      <c r="AC1284" s="694"/>
      <c r="AD1284" s="691"/>
    </row>
    <row r="1285" spans="18:30" x14ac:dyDescent="0.25">
      <c r="R1285" s="694"/>
      <c r="S1285" s="694"/>
      <c r="T1285" s="694"/>
      <c r="U1285" s="694"/>
      <c r="V1285" s="694"/>
      <c r="W1285" s="694"/>
      <c r="X1285" s="694"/>
      <c r="Y1285" s="694"/>
      <c r="Z1285" s="694"/>
      <c r="AA1285" s="694"/>
      <c r="AB1285" s="694"/>
      <c r="AC1285" s="694"/>
      <c r="AD1285" s="691"/>
    </row>
    <row r="1286" spans="18:30" x14ac:dyDescent="0.25">
      <c r="R1286" s="694"/>
      <c r="S1286" s="694"/>
      <c r="T1286" s="694"/>
      <c r="U1286" s="694"/>
      <c r="V1286" s="694"/>
      <c r="W1286" s="694"/>
      <c r="X1286" s="694"/>
      <c r="Y1286" s="694"/>
      <c r="Z1286" s="694"/>
      <c r="AA1286" s="694"/>
      <c r="AB1286" s="694"/>
      <c r="AC1286" s="694"/>
      <c r="AD1286" s="691"/>
    </row>
    <row r="1287" spans="18:30" x14ac:dyDescent="0.25">
      <c r="R1287" s="694"/>
      <c r="S1287" s="694"/>
      <c r="T1287" s="694"/>
      <c r="U1287" s="694"/>
      <c r="V1287" s="694"/>
      <c r="W1287" s="694"/>
      <c r="X1287" s="694"/>
      <c r="Y1287" s="694"/>
      <c r="Z1287" s="694"/>
      <c r="AA1287" s="694"/>
      <c r="AB1287" s="694"/>
      <c r="AC1287" s="694"/>
      <c r="AD1287" s="691"/>
    </row>
    <row r="1288" spans="18:30" x14ac:dyDescent="0.25">
      <c r="R1288" s="694"/>
      <c r="S1288" s="694"/>
      <c r="T1288" s="694"/>
      <c r="U1288" s="694"/>
      <c r="V1288" s="694"/>
      <c r="W1288" s="694"/>
      <c r="X1288" s="694"/>
      <c r="Y1288" s="694"/>
      <c r="Z1288" s="694"/>
      <c r="AA1288" s="694"/>
      <c r="AB1288" s="694"/>
      <c r="AC1288" s="694"/>
      <c r="AD1288" s="691"/>
    </row>
    <row r="1289" spans="18:30" x14ac:dyDescent="0.25">
      <c r="R1289" s="694"/>
      <c r="S1289" s="694"/>
      <c r="T1289" s="694"/>
      <c r="U1289" s="694"/>
      <c r="V1289" s="694"/>
      <c r="W1289" s="694"/>
      <c r="X1289" s="694"/>
      <c r="Y1289" s="694"/>
      <c r="Z1289" s="694"/>
      <c r="AA1289" s="694"/>
      <c r="AB1289" s="694"/>
      <c r="AC1289" s="694"/>
      <c r="AD1289" s="691"/>
    </row>
    <row r="1290" spans="18:30" x14ac:dyDescent="0.25">
      <c r="R1290" s="694"/>
      <c r="S1290" s="694"/>
      <c r="T1290" s="694"/>
      <c r="U1290" s="694"/>
      <c r="V1290" s="694"/>
      <c r="W1290" s="694"/>
      <c r="X1290" s="694"/>
      <c r="Y1290" s="694"/>
      <c r="Z1290" s="694"/>
      <c r="AA1290" s="694"/>
      <c r="AB1290" s="694"/>
      <c r="AC1290" s="694"/>
      <c r="AD1290" s="691"/>
    </row>
    <row r="1291" spans="18:30" x14ac:dyDescent="0.25">
      <c r="R1291" s="694"/>
      <c r="S1291" s="694"/>
      <c r="T1291" s="694"/>
      <c r="U1291" s="694"/>
      <c r="V1291" s="694"/>
      <c r="W1291" s="694"/>
      <c r="X1291" s="694"/>
      <c r="Y1291" s="694"/>
      <c r="Z1291" s="694"/>
      <c r="AA1291" s="694"/>
      <c r="AB1291" s="694"/>
      <c r="AC1291" s="694"/>
      <c r="AD1291" s="691"/>
    </row>
    <row r="1292" spans="18:30" x14ac:dyDescent="0.25">
      <c r="R1292" s="694"/>
      <c r="S1292" s="694"/>
      <c r="T1292" s="694"/>
      <c r="U1292" s="694"/>
      <c r="V1292" s="694"/>
      <c r="W1292" s="694"/>
      <c r="X1292" s="694"/>
      <c r="Y1292" s="694"/>
      <c r="Z1292" s="694"/>
      <c r="AA1292" s="694"/>
      <c r="AB1292" s="694"/>
      <c r="AC1292" s="694"/>
      <c r="AD1292" s="691"/>
    </row>
    <row r="1293" spans="18:30" x14ac:dyDescent="0.25">
      <c r="R1293" s="694"/>
      <c r="S1293" s="694"/>
      <c r="T1293" s="694"/>
      <c r="U1293" s="694"/>
      <c r="V1293" s="694"/>
      <c r="W1293" s="694"/>
      <c r="X1293" s="694"/>
      <c r="Y1293" s="694"/>
      <c r="Z1293" s="694"/>
      <c r="AA1293" s="694"/>
      <c r="AB1293" s="694"/>
      <c r="AC1293" s="694"/>
      <c r="AD1293" s="691"/>
    </row>
    <row r="1294" spans="18:30" x14ac:dyDescent="0.25">
      <c r="R1294" s="694"/>
      <c r="S1294" s="694"/>
      <c r="T1294" s="694"/>
      <c r="U1294" s="694"/>
      <c r="V1294" s="694"/>
      <c r="W1294" s="694"/>
      <c r="X1294" s="694"/>
      <c r="Y1294" s="694"/>
      <c r="Z1294" s="694"/>
      <c r="AA1294" s="694"/>
      <c r="AB1294" s="694"/>
      <c r="AC1294" s="694"/>
      <c r="AD1294" s="691"/>
    </row>
    <row r="1295" spans="18:30" x14ac:dyDescent="0.25">
      <c r="R1295" s="694"/>
      <c r="S1295" s="694"/>
      <c r="T1295" s="694"/>
      <c r="U1295" s="694"/>
      <c r="V1295" s="694"/>
      <c r="W1295" s="694"/>
      <c r="X1295" s="694"/>
      <c r="Y1295" s="694"/>
      <c r="Z1295" s="694"/>
      <c r="AA1295" s="694"/>
      <c r="AB1295" s="694"/>
      <c r="AC1295" s="694"/>
      <c r="AD1295" s="691"/>
    </row>
    <row r="1296" spans="18:30" x14ac:dyDescent="0.25">
      <c r="R1296" s="694"/>
      <c r="S1296" s="694"/>
      <c r="T1296" s="694"/>
      <c r="U1296" s="694"/>
      <c r="V1296" s="694"/>
      <c r="W1296" s="694"/>
      <c r="X1296" s="694"/>
      <c r="Y1296" s="694"/>
      <c r="Z1296" s="694"/>
      <c r="AA1296" s="694"/>
      <c r="AB1296" s="694"/>
      <c r="AC1296" s="694"/>
      <c r="AD1296" s="691"/>
    </row>
    <row r="1297" spans="18:30" x14ac:dyDescent="0.25">
      <c r="R1297" s="694"/>
      <c r="S1297" s="694"/>
      <c r="T1297" s="694"/>
      <c r="U1297" s="694"/>
      <c r="V1297" s="694"/>
      <c r="W1297" s="694"/>
      <c r="X1297" s="694"/>
      <c r="Y1297" s="694"/>
      <c r="Z1297" s="694"/>
      <c r="AA1297" s="694"/>
      <c r="AB1297" s="694"/>
      <c r="AC1297" s="694"/>
      <c r="AD1297" s="691"/>
    </row>
    <row r="1298" spans="18:30" x14ac:dyDescent="0.25">
      <c r="R1298" s="694"/>
      <c r="S1298" s="694"/>
      <c r="T1298" s="694"/>
      <c r="U1298" s="694"/>
      <c r="V1298" s="694"/>
      <c r="W1298" s="694"/>
      <c r="X1298" s="694"/>
      <c r="Y1298" s="694"/>
      <c r="Z1298" s="694"/>
      <c r="AA1298" s="694"/>
      <c r="AB1298" s="694"/>
      <c r="AC1298" s="694"/>
      <c r="AD1298" s="691"/>
    </row>
    <row r="1299" spans="18:30" x14ac:dyDescent="0.25">
      <c r="R1299" s="694"/>
      <c r="S1299" s="694"/>
      <c r="T1299" s="694"/>
      <c r="U1299" s="694"/>
      <c r="V1299" s="694"/>
      <c r="W1299" s="694"/>
      <c r="X1299" s="694"/>
      <c r="Y1299" s="694"/>
      <c r="Z1299" s="694"/>
      <c r="AA1299" s="694"/>
      <c r="AB1299" s="694"/>
      <c r="AC1299" s="694"/>
      <c r="AD1299" s="691"/>
    </row>
    <row r="1300" spans="18:30" x14ac:dyDescent="0.25">
      <c r="R1300" s="694"/>
      <c r="S1300" s="694"/>
      <c r="T1300" s="694"/>
      <c r="U1300" s="694"/>
      <c r="V1300" s="694"/>
      <c r="W1300" s="694"/>
      <c r="X1300" s="694"/>
      <c r="Y1300" s="694"/>
      <c r="Z1300" s="694"/>
      <c r="AA1300" s="694"/>
      <c r="AB1300" s="694"/>
      <c r="AC1300" s="694"/>
      <c r="AD1300" s="691"/>
    </row>
    <row r="1301" spans="18:30" x14ac:dyDescent="0.25">
      <c r="R1301" s="694"/>
      <c r="S1301" s="694"/>
      <c r="T1301" s="694"/>
      <c r="U1301" s="694"/>
      <c r="V1301" s="694"/>
      <c r="W1301" s="694"/>
      <c r="X1301" s="694"/>
      <c r="Y1301" s="694"/>
      <c r="Z1301" s="694"/>
      <c r="AA1301" s="694"/>
      <c r="AB1301" s="694"/>
      <c r="AC1301" s="694"/>
      <c r="AD1301" s="691"/>
    </row>
    <row r="1302" spans="18:30" x14ac:dyDescent="0.25">
      <c r="R1302" s="694"/>
      <c r="S1302" s="694"/>
      <c r="T1302" s="694"/>
      <c r="U1302" s="694"/>
      <c r="V1302" s="694"/>
      <c r="W1302" s="694"/>
      <c r="X1302" s="694"/>
      <c r="Y1302" s="694"/>
      <c r="Z1302" s="694"/>
      <c r="AA1302" s="694"/>
      <c r="AB1302" s="694"/>
      <c r="AC1302" s="694"/>
      <c r="AD1302" s="691"/>
    </row>
    <row r="1303" spans="18:30" x14ac:dyDescent="0.25">
      <c r="R1303" s="694"/>
      <c r="S1303" s="694"/>
      <c r="T1303" s="694"/>
      <c r="U1303" s="694"/>
      <c r="V1303" s="694"/>
      <c r="W1303" s="694"/>
      <c r="X1303" s="694"/>
      <c r="Y1303" s="694"/>
      <c r="Z1303" s="694"/>
      <c r="AA1303" s="694"/>
      <c r="AB1303" s="694"/>
      <c r="AC1303" s="694"/>
      <c r="AD1303" s="691"/>
    </row>
    <row r="1304" spans="18:30" x14ac:dyDescent="0.25">
      <c r="R1304" s="694"/>
      <c r="S1304" s="694"/>
      <c r="T1304" s="694"/>
      <c r="U1304" s="694"/>
      <c r="V1304" s="694"/>
      <c r="W1304" s="694"/>
      <c r="X1304" s="694"/>
      <c r="Y1304" s="694"/>
      <c r="Z1304" s="694"/>
      <c r="AA1304" s="694"/>
      <c r="AB1304" s="694"/>
      <c r="AC1304" s="694"/>
      <c r="AD1304" s="691"/>
    </row>
    <row r="1305" spans="18:30" x14ac:dyDescent="0.25">
      <c r="R1305" s="694"/>
      <c r="S1305" s="694"/>
      <c r="T1305" s="694"/>
      <c r="U1305" s="694"/>
      <c r="V1305" s="694"/>
      <c r="W1305" s="694"/>
      <c r="X1305" s="694"/>
      <c r="Y1305" s="694"/>
      <c r="Z1305" s="694"/>
      <c r="AA1305" s="694"/>
      <c r="AB1305" s="694"/>
      <c r="AC1305" s="694"/>
      <c r="AD1305" s="691"/>
    </row>
    <row r="1306" spans="18:30" x14ac:dyDescent="0.25">
      <c r="R1306" s="694"/>
      <c r="S1306" s="694"/>
      <c r="T1306" s="694"/>
      <c r="U1306" s="694"/>
      <c r="V1306" s="694"/>
      <c r="W1306" s="694"/>
      <c r="X1306" s="694"/>
      <c r="Y1306" s="694"/>
      <c r="Z1306" s="694"/>
      <c r="AA1306" s="694"/>
      <c r="AB1306" s="694"/>
      <c r="AC1306" s="694"/>
      <c r="AD1306" s="691"/>
    </row>
    <row r="1307" spans="18:30" x14ac:dyDescent="0.25">
      <c r="R1307" s="694"/>
      <c r="S1307" s="694"/>
      <c r="T1307" s="694"/>
      <c r="U1307" s="694"/>
      <c r="V1307" s="694"/>
      <c r="W1307" s="694"/>
      <c r="X1307" s="694"/>
      <c r="Y1307" s="694"/>
      <c r="Z1307" s="694"/>
      <c r="AA1307" s="694"/>
      <c r="AB1307" s="694"/>
      <c r="AC1307" s="694"/>
      <c r="AD1307" s="691"/>
    </row>
    <row r="1308" spans="18:30" x14ac:dyDescent="0.25">
      <c r="R1308" s="694"/>
      <c r="S1308" s="694"/>
      <c r="T1308" s="694"/>
      <c r="U1308" s="694"/>
      <c r="V1308" s="694"/>
      <c r="W1308" s="694"/>
      <c r="X1308" s="694"/>
      <c r="Y1308" s="694"/>
      <c r="Z1308" s="694"/>
      <c r="AA1308" s="694"/>
      <c r="AB1308" s="694"/>
      <c r="AC1308" s="694"/>
      <c r="AD1308" s="691"/>
    </row>
    <row r="1309" spans="18:30" x14ac:dyDescent="0.25">
      <c r="R1309" s="694"/>
      <c r="S1309" s="694"/>
      <c r="T1309" s="694"/>
      <c r="U1309" s="694"/>
      <c r="V1309" s="694"/>
      <c r="W1309" s="694"/>
      <c r="X1309" s="694"/>
      <c r="Y1309" s="694"/>
      <c r="Z1309" s="694"/>
      <c r="AA1309" s="694"/>
      <c r="AB1309" s="694"/>
      <c r="AC1309" s="694"/>
      <c r="AD1309" s="691"/>
    </row>
    <row r="1310" spans="18:30" x14ac:dyDescent="0.25">
      <c r="R1310" s="694"/>
      <c r="S1310" s="694"/>
      <c r="T1310" s="694"/>
      <c r="U1310" s="694"/>
      <c r="V1310" s="694"/>
      <c r="W1310" s="694"/>
      <c r="X1310" s="694"/>
      <c r="Y1310" s="694"/>
      <c r="Z1310" s="694"/>
      <c r="AA1310" s="694"/>
      <c r="AB1310" s="694"/>
      <c r="AC1310" s="694"/>
      <c r="AD1310" s="691"/>
    </row>
    <row r="1311" spans="18:30" x14ac:dyDescent="0.25">
      <c r="R1311" s="694"/>
      <c r="S1311" s="694"/>
      <c r="T1311" s="694"/>
      <c r="U1311" s="694"/>
      <c r="V1311" s="694"/>
      <c r="W1311" s="694"/>
      <c r="X1311" s="694"/>
      <c r="Y1311" s="694"/>
      <c r="Z1311" s="694"/>
      <c r="AA1311" s="694"/>
      <c r="AB1311" s="694"/>
      <c r="AC1311" s="694"/>
      <c r="AD1311" s="691"/>
    </row>
    <row r="1312" spans="18:30" x14ac:dyDescent="0.25">
      <c r="R1312" s="694"/>
      <c r="S1312" s="694"/>
      <c r="T1312" s="694"/>
      <c r="U1312" s="694"/>
      <c r="V1312" s="694"/>
      <c r="W1312" s="694"/>
      <c r="X1312" s="694"/>
      <c r="Y1312" s="694"/>
      <c r="Z1312" s="694"/>
      <c r="AA1312" s="694"/>
      <c r="AB1312" s="694"/>
      <c r="AC1312" s="694"/>
      <c r="AD1312" s="691"/>
    </row>
    <row r="1313" spans="18:30" x14ac:dyDescent="0.25">
      <c r="R1313" s="694"/>
      <c r="S1313" s="694"/>
      <c r="T1313" s="694"/>
      <c r="U1313" s="694"/>
      <c r="V1313" s="694"/>
      <c r="W1313" s="694"/>
      <c r="X1313" s="694"/>
      <c r="Y1313" s="694"/>
      <c r="Z1313" s="694"/>
      <c r="AA1313" s="694"/>
      <c r="AB1313" s="694"/>
      <c r="AC1313" s="694"/>
      <c r="AD1313" s="691"/>
    </row>
    <row r="1314" spans="18:30" x14ac:dyDescent="0.25">
      <c r="R1314" s="694"/>
      <c r="S1314" s="694"/>
      <c r="T1314" s="694"/>
      <c r="U1314" s="694"/>
      <c r="V1314" s="694"/>
      <c r="W1314" s="694"/>
      <c r="X1314" s="694"/>
      <c r="Y1314" s="694"/>
      <c r="Z1314" s="694"/>
      <c r="AA1314" s="694"/>
      <c r="AB1314" s="694"/>
      <c r="AC1314" s="694"/>
      <c r="AD1314" s="691"/>
    </row>
    <row r="1315" spans="18:30" x14ac:dyDescent="0.25">
      <c r="R1315" s="694"/>
      <c r="S1315" s="694"/>
      <c r="T1315" s="694"/>
      <c r="U1315" s="694"/>
      <c r="V1315" s="694"/>
      <c r="W1315" s="694"/>
      <c r="X1315" s="694"/>
      <c r="Y1315" s="694"/>
      <c r="Z1315" s="694"/>
      <c r="AA1315" s="694"/>
      <c r="AB1315" s="694"/>
      <c r="AC1315" s="694"/>
      <c r="AD1315" s="691"/>
    </row>
    <row r="1316" spans="18:30" x14ac:dyDescent="0.25">
      <c r="R1316" s="694"/>
      <c r="S1316" s="694"/>
      <c r="T1316" s="694"/>
      <c r="U1316" s="694"/>
      <c r="V1316" s="694"/>
      <c r="W1316" s="694"/>
      <c r="X1316" s="694"/>
      <c r="Y1316" s="694"/>
      <c r="Z1316" s="694"/>
      <c r="AA1316" s="694"/>
      <c r="AB1316" s="694"/>
      <c r="AC1316" s="694"/>
      <c r="AD1316" s="691"/>
    </row>
    <row r="1317" spans="18:30" x14ac:dyDescent="0.25">
      <c r="R1317" s="694"/>
      <c r="S1317" s="694"/>
      <c r="T1317" s="694"/>
      <c r="U1317" s="694"/>
      <c r="V1317" s="694"/>
      <c r="W1317" s="694"/>
      <c r="X1317" s="694"/>
      <c r="Y1317" s="694"/>
      <c r="Z1317" s="694"/>
      <c r="AA1317" s="694"/>
      <c r="AB1317" s="694"/>
      <c r="AC1317" s="694"/>
      <c r="AD1317" s="691"/>
    </row>
    <row r="1318" spans="18:30" x14ac:dyDescent="0.25">
      <c r="R1318" s="694"/>
      <c r="S1318" s="694"/>
      <c r="T1318" s="694"/>
      <c r="U1318" s="694"/>
      <c r="V1318" s="694"/>
      <c r="W1318" s="694"/>
      <c r="X1318" s="694"/>
      <c r="Y1318" s="694"/>
      <c r="Z1318" s="694"/>
      <c r="AA1318" s="694"/>
      <c r="AB1318" s="694"/>
      <c r="AC1318" s="694"/>
      <c r="AD1318" s="691"/>
    </row>
    <row r="1319" spans="18:30" x14ac:dyDescent="0.25">
      <c r="R1319" s="694"/>
      <c r="S1319" s="694"/>
      <c r="T1319" s="694"/>
      <c r="U1319" s="694"/>
      <c r="V1319" s="694"/>
      <c r="W1319" s="694"/>
      <c r="X1319" s="694"/>
      <c r="Y1319" s="694"/>
      <c r="Z1319" s="694"/>
      <c r="AA1319" s="694"/>
      <c r="AB1319" s="694"/>
      <c r="AC1319" s="694"/>
      <c r="AD1319" s="691"/>
    </row>
    <row r="1320" spans="18:30" x14ac:dyDescent="0.25">
      <c r="R1320" s="694"/>
      <c r="S1320" s="694"/>
      <c r="T1320" s="694"/>
      <c r="U1320" s="694"/>
      <c r="V1320" s="694"/>
      <c r="W1320" s="694"/>
      <c r="X1320" s="694"/>
      <c r="Y1320" s="694"/>
      <c r="Z1320" s="694"/>
      <c r="AA1320" s="694"/>
      <c r="AB1320" s="694"/>
      <c r="AC1320" s="694"/>
      <c r="AD1320" s="691"/>
    </row>
    <row r="1321" spans="18:30" x14ac:dyDescent="0.25">
      <c r="R1321" s="694"/>
      <c r="S1321" s="694"/>
      <c r="T1321" s="694"/>
      <c r="U1321" s="694"/>
      <c r="V1321" s="694"/>
      <c r="W1321" s="694"/>
      <c r="X1321" s="694"/>
      <c r="Y1321" s="694"/>
      <c r="Z1321" s="694"/>
      <c r="AA1321" s="694"/>
      <c r="AB1321" s="694"/>
      <c r="AC1321" s="694"/>
      <c r="AD1321" s="691"/>
    </row>
    <row r="1322" spans="18:30" x14ac:dyDescent="0.25">
      <c r="R1322" s="694"/>
      <c r="S1322" s="694"/>
      <c r="T1322" s="694"/>
      <c r="U1322" s="694"/>
      <c r="V1322" s="694"/>
      <c r="W1322" s="694"/>
      <c r="X1322" s="694"/>
      <c r="Y1322" s="694"/>
      <c r="Z1322" s="694"/>
      <c r="AA1322" s="694"/>
      <c r="AB1322" s="694"/>
      <c r="AC1322" s="694"/>
      <c r="AD1322" s="691"/>
    </row>
    <row r="1323" spans="18:30" x14ac:dyDescent="0.25">
      <c r="R1323" s="694"/>
      <c r="S1323" s="694"/>
      <c r="T1323" s="694"/>
      <c r="U1323" s="694"/>
      <c r="V1323" s="694"/>
      <c r="W1323" s="694"/>
      <c r="X1323" s="694"/>
      <c r="Y1323" s="694"/>
      <c r="Z1323" s="694"/>
      <c r="AA1323" s="694"/>
      <c r="AB1323" s="694"/>
      <c r="AC1323" s="694"/>
      <c r="AD1323" s="691"/>
    </row>
    <row r="1324" spans="18:30" x14ac:dyDescent="0.25">
      <c r="R1324" s="694"/>
      <c r="S1324" s="694"/>
      <c r="T1324" s="694"/>
      <c r="U1324" s="694"/>
      <c r="V1324" s="694"/>
      <c r="W1324" s="694"/>
      <c r="X1324" s="694"/>
      <c r="Y1324" s="694"/>
      <c r="Z1324" s="694"/>
      <c r="AA1324" s="694"/>
      <c r="AB1324" s="694"/>
      <c r="AC1324" s="694"/>
      <c r="AD1324" s="691"/>
    </row>
    <row r="1325" spans="18:30" x14ac:dyDescent="0.25">
      <c r="R1325" s="694"/>
      <c r="S1325" s="694"/>
      <c r="T1325" s="694"/>
      <c r="U1325" s="694"/>
      <c r="V1325" s="694"/>
      <c r="W1325" s="694"/>
      <c r="X1325" s="694"/>
      <c r="Y1325" s="694"/>
      <c r="Z1325" s="694"/>
      <c r="AA1325" s="694"/>
      <c r="AB1325" s="694"/>
      <c r="AC1325" s="694"/>
      <c r="AD1325" s="691"/>
    </row>
    <row r="1326" spans="18:30" x14ac:dyDescent="0.25">
      <c r="R1326" s="694"/>
      <c r="S1326" s="694"/>
      <c r="T1326" s="694"/>
      <c r="U1326" s="694"/>
      <c r="V1326" s="694"/>
      <c r="W1326" s="694"/>
      <c r="X1326" s="694"/>
      <c r="Y1326" s="694"/>
      <c r="Z1326" s="694"/>
      <c r="AA1326" s="694"/>
      <c r="AB1326" s="694"/>
      <c r="AC1326" s="694"/>
      <c r="AD1326" s="691"/>
    </row>
    <row r="1327" spans="18:30" x14ac:dyDescent="0.25">
      <c r="R1327" s="694"/>
      <c r="S1327" s="694"/>
      <c r="T1327" s="694"/>
      <c r="U1327" s="694"/>
      <c r="V1327" s="694"/>
      <c r="W1327" s="694"/>
      <c r="X1327" s="694"/>
      <c r="Y1327" s="694"/>
      <c r="Z1327" s="694"/>
      <c r="AA1327" s="694"/>
      <c r="AB1327" s="694"/>
      <c r="AC1327" s="694"/>
      <c r="AD1327" s="691"/>
    </row>
    <row r="1328" spans="18:30" x14ac:dyDescent="0.25">
      <c r="R1328" s="694"/>
      <c r="S1328" s="694"/>
      <c r="T1328" s="694"/>
      <c r="U1328" s="694"/>
      <c r="V1328" s="694"/>
      <c r="W1328" s="694"/>
      <c r="X1328" s="694"/>
      <c r="Y1328" s="694"/>
      <c r="Z1328" s="694"/>
      <c r="AA1328" s="694"/>
      <c r="AB1328" s="694"/>
      <c r="AC1328" s="694"/>
      <c r="AD1328" s="691"/>
    </row>
    <row r="1329" spans="18:30" x14ac:dyDescent="0.25">
      <c r="R1329" s="694"/>
      <c r="S1329" s="694"/>
      <c r="T1329" s="694"/>
      <c r="U1329" s="694"/>
      <c r="V1329" s="694"/>
      <c r="W1329" s="694"/>
      <c r="X1329" s="694"/>
      <c r="Y1329" s="694"/>
      <c r="Z1329" s="694"/>
      <c r="AA1329" s="694"/>
      <c r="AB1329" s="694"/>
      <c r="AC1329" s="694"/>
      <c r="AD1329" s="691"/>
    </row>
    <row r="1330" spans="18:30" x14ac:dyDescent="0.25">
      <c r="R1330" s="694"/>
      <c r="S1330" s="694"/>
      <c r="T1330" s="694"/>
      <c r="U1330" s="694"/>
      <c r="V1330" s="694"/>
      <c r="W1330" s="694"/>
      <c r="X1330" s="694"/>
      <c r="Y1330" s="694"/>
      <c r="Z1330" s="694"/>
      <c r="AA1330" s="694"/>
      <c r="AB1330" s="694"/>
      <c r="AC1330" s="694"/>
      <c r="AD1330" s="691"/>
    </row>
    <row r="1331" spans="18:30" x14ac:dyDescent="0.25">
      <c r="R1331" s="694"/>
      <c r="S1331" s="694"/>
      <c r="T1331" s="694"/>
      <c r="U1331" s="694"/>
      <c r="V1331" s="694"/>
      <c r="W1331" s="694"/>
      <c r="X1331" s="694"/>
      <c r="Y1331" s="694"/>
      <c r="Z1331" s="694"/>
      <c r="AA1331" s="694"/>
      <c r="AB1331" s="694"/>
      <c r="AC1331" s="694"/>
      <c r="AD1331" s="691"/>
    </row>
    <row r="1332" spans="18:30" x14ac:dyDescent="0.25">
      <c r="R1332" s="694"/>
      <c r="S1332" s="694"/>
      <c r="T1332" s="694"/>
      <c r="U1332" s="694"/>
      <c r="V1332" s="694"/>
      <c r="W1332" s="694"/>
      <c r="X1332" s="694"/>
      <c r="Y1332" s="694"/>
      <c r="Z1332" s="694"/>
      <c r="AA1332" s="694"/>
      <c r="AB1332" s="694"/>
      <c r="AC1332" s="694"/>
      <c r="AD1332" s="691"/>
    </row>
    <row r="1333" spans="18:30" x14ac:dyDescent="0.25">
      <c r="R1333" s="694"/>
      <c r="S1333" s="694"/>
      <c r="T1333" s="694"/>
      <c r="U1333" s="694"/>
      <c r="V1333" s="694"/>
      <c r="W1333" s="694"/>
      <c r="X1333" s="694"/>
      <c r="Y1333" s="694"/>
      <c r="Z1333" s="694"/>
      <c r="AA1333" s="694"/>
      <c r="AB1333" s="694"/>
      <c r="AC1333" s="694"/>
      <c r="AD1333" s="691"/>
    </row>
    <row r="1334" spans="18:30" x14ac:dyDescent="0.25">
      <c r="R1334" s="694"/>
      <c r="S1334" s="694"/>
      <c r="T1334" s="694"/>
      <c r="U1334" s="694"/>
      <c r="V1334" s="694"/>
      <c r="W1334" s="694"/>
      <c r="X1334" s="694"/>
      <c r="Y1334" s="694"/>
      <c r="Z1334" s="694"/>
      <c r="AA1334" s="694"/>
      <c r="AB1334" s="694"/>
      <c r="AC1334" s="694"/>
      <c r="AD1334" s="691"/>
    </row>
    <row r="1335" spans="18:30" x14ac:dyDescent="0.25">
      <c r="R1335" s="694"/>
      <c r="S1335" s="694"/>
      <c r="T1335" s="694"/>
      <c r="U1335" s="694"/>
      <c r="V1335" s="694"/>
      <c r="W1335" s="694"/>
      <c r="X1335" s="694"/>
      <c r="Y1335" s="694"/>
      <c r="Z1335" s="694"/>
      <c r="AA1335" s="694"/>
      <c r="AB1335" s="694"/>
      <c r="AC1335" s="694"/>
      <c r="AD1335" s="691"/>
    </row>
    <row r="1336" spans="18:30" x14ac:dyDescent="0.25">
      <c r="R1336" s="694"/>
      <c r="S1336" s="694"/>
      <c r="T1336" s="694"/>
      <c r="U1336" s="694"/>
      <c r="V1336" s="694"/>
      <c r="W1336" s="694"/>
      <c r="X1336" s="694"/>
      <c r="Y1336" s="694"/>
      <c r="Z1336" s="694"/>
      <c r="AA1336" s="694"/>
      <c r="AB1336" s="694"/>
      <c r="AC1336" s="694"/>
      <c r="AD1336" s="691"/>
    </row>
    <row r="1337" spans="18:30" x14ac:dyDescent="0.25">
      <c r="R1337" s="694"/>
      <c r="S1337" s="694"/>
      <c r="T1337" s="694"/>
      <c r="U1337" s="694"/>
      <c r="V1337" s="694"/>
      <c r="W1337" s="694"/>
      <c r="X1337" s="694"/>
      <c r="Y1337" s="694"/>
      <c r="Z1337" s="694"/>
      <c r="AA1337" s="694"/>
      <c r="AB1337" s="694"/>
      <c r="AC1337" s="694"/>
      <c r="AD1337" s="691"/>
    </row>
    <row r="1338" spans="18:30" x14ac:dyDescent="0.25">
      <c r="R1338" s="694"/>
      <c r="S1338" s="694"/>
      <c r="T1338" s="694"/>
      <c r="U1338" s="694"/>
      <c r="V1338" s="694"/>
      <c r="W1338" s="694"/>
      <c r="X1338" s="694"/>
      <c r="Y1338" s="694"/>
      <c r="Z1338" s="694"/>
      <c r="AA1338" s="694"/>
      <c r="AB1338" s="694"/>
      <c r="AC1338" s="694"/>
      <c r="AD1338" s="691"/>
    </row>
    <row r="1339" spans="18:30" x14ac:dyDescent="0.25">
      <c r="R1339" s="694"/>
      <c r="S1339" s="694"/>
      <c r="T1339" s="694"/>
      <c r="U1339" s="694"/>
      <c r="V1339" s="694"/>
      <c r="W1339" s="694"/>
      <c r="X1339" s="694"/>
      <c r="Y1339" s="694"/>
      <c r="Z1339" s="694"/>
      <c r="AA1339" s="694"/>
      <c r="AB1339" s="694"/>
      <c r="AC1339" s="694"/>
      <c r="AD1339" s="691"/>
    </row>
    <row r="1340" spans="18:30" x14ac:dyDescent="0.25">
      <c r="R1340" s="694"/>
      <c r="S1340" s="694"/>
      <c r="T1340" s="694"/>
      <c r="U1340" s="694"/>
      <c r="V1340" s="694"/>
      <c r="W1340" s="694"/>
      <c r="X1340" s="694"/>
      <c r="Y1340" s="694"/>
      <c r="Z1340" s="694"/>
      <c r="AA1340" s="694"/>
      <c r="AB1340" s="694"/>
      <c r="AC1340" s="694"/>
      <c r="AD1340" s="691"/>
    </row>
    <row r="1341" spans="18:30" x14ac:dyDescent="0.25">
      <c r="R1341" s="694"/>
      <c r="S1341" s="694"/>
      <c r="T1341" s="694"/>
      <c r="U1341" s="694"/>
      <c r="V1341" s="694"/>
      <c r="W1341" s="694"/>
      <c r="X1341" s="694"/>
      <c r="Y1341" s="694"/>
      <c r="Z1341" s="694"/>
      <c r="AA1341" s="694"/>
      <c r="AB1341" s="694"/>
      <c r="AC1341" s="694"/>
      <c r="AD1341" s="691"/>
    </row>
    <row r="1342" spans="18:30" x14ac:dyDescent="0.25">
      <c r="R1342" s="694"/>
      <c r="S1342" s="694"/>
      <c r="T1342" s="694"/>
      <c r="U1342" s="694"/>
      <c r="V1342" s="694"/>
      <c r="W1342" s="694"/>
      <c r="X1342" s="694"/>
      <c r="Y1342" s="694"/>
      <c r="Z1342" s="694"/>
      <c r="AA1342" s="694"/>
      <c r="AB1342" s="694"/>
      <c r="AC1342" s="694"/>
      <c r="AD1342" s="691"/>
    </row>
    <row r="1343" spans="18:30" x14ac:dyDescent="0.25">
      <c r="R1343" s="694"/>
      <c r="S1343" s="694"/>
      <c r="T1343" s="694"/>
      <c r="U1343" s="694"/>
      <c r="V1343" s="694"/>
      <c r="W1343" s="694"/>
      <c r="X1343" s="694"/>
      <c r="Y1343" s="694"/>
      <c r="Z1343" s="694"/>
      <c r="AA1343" s="694"/>
      <c r="AB1343" s="694"/>
      <c r="AC1343" s="694"/>
      <c r="AD1343" s="691"/>
    </row>
    <row r="1344" spans="18:30" x14ac:dyDescent="0.25">
      <c r="R1344" s="694"/>
      <c r="S1344" s="694"/>
      <c r="T1344" s="694"/>
      <c r="U1344" s="694"/>
      <c r="V1344" s="694"/>
      <c r="W1344" s="694"/>
      <c r="X1344" s="694"/>
      <c r="Y1344" s="694"/>
      <c r="Z1344" s="694"/>
      <c r="AA1344" s="694"/>
      <c r="AB1344" s="694"/>
      <c r="AC1344" s="694"/>
      <c r="AD1344" s="691"/>
    </row>
    <row r="1345" spans="18:30" x14ac:dyDescent="0.25">
      <c r="R1345" s="694"/>
      <c r="S1345" s="694"/>
      <c r="T1345" s="694"/>
      <c r="U1345" s="694"/>
      <c r="V1345" s="694"/>
      <c r="W1345" s="694"/>
      <c r="X1345" s="694"/>
      <c r="Y1345" s="694"/>
      <c r="Z1345" s="694"/>
      <c r="AA1345" s="694"/>
      <c r="AB1345" s="694"/>
      <c r="AC1345" s="694"/>
      <c r="AD1345" s="691"/>
    </row>
    <row r="1346" spans="18:30" x14ac:dyDescent="0.25">
      <c r="R1346" s="694"/>
      <c r="S1346" s="694"/>
      <c r="T1346" s="694"/>
      <c r="U1346" s="694"/>
      <c r="V1346" s="694"/>
      <c r="W1346" s="694"/>
      <c r="X1346" s="694"/>
      <c r="Y1346" s="694"/>
      <c r="Z1346" s="694"/>
      <c r="AA1346" s="694"/>
      <c r="AB1346" s="694"/>
      <c r="AC1346" s="694"/>
      <c r="AD1346" s="691"/>
    </row>
    <row r="1347" spans="18:30" x14ac:dyDescent="0.25">
      <c r="R1347" s="694"/>
      <c r="S1347" s="694"/>
      <c r="T1347" s="694"/>
      <c r="U1347" s="694"/>
      <c r="V1347" s="694"/>
      <c r="W1347" s="694"/>
      <c r="X1347" s="694"/>
      <c r="Y1347" s="694"/>
      <c r="Z1347" s="694"/>
      <c r="AA1347" s="694"/>
      <c r="AB1347" s="694"/>
      <c r="AC1347" s="694"/>
      <c r="AD1347" s="691"/>
    </row>
    <row r="1348" spans="18:30" x14ac:dyDescent="0.25">
      <c r="R1348" s="694"/>
      <c r="S1348" s="694"/>
      <c r="T1348" s="694"/>
      <c r="U1348" s="694"/>
      <c r="V1348" s="694"/>
      <c r="W1348" s="694"/>
      <c r="X1348" s="694"/>
      <c r="Y1348" s="694"/>
      <c r="Z1348" s="694"/>
      <c r="AA1348" s="694"/>
      <c r="AB1348" s="694"/>
      <c r="AC1348" s="694"/>
      <c r="AD1348" s="691"/>
    </row>
    <row r="1349" spans="18:30" x14ac:dyDescent="0.25">
      <c r="R1349" s="694"/>
      <c r="S1349" s="694"/>
      <c r="T1349" s="694"/>
      <c r="U1349" s="694"/>
      <c r="V1349" s="694"/>
      <c r="W1349" s="694"/>
      <c r="X1349" s="694"/>
      <c r="Y1349" s="694"/>
      <c r="Z1349" s="694"/>
      <c r="AA1349" s="694"/>
      <c r="AB1349" s="694"/>
      <c r="AC1349" s="694"/>
      <c r="AD1349" s="691"/>
    </row>
    <row r="1350" spans="18:30" x14ac:dyDescent="0.25">
      <c r="R1350" s="694"/>
      <c r="S1350" s="694"/>
      <c r="T1350" s="694"/>
      <c r="U1350" s="694"/>
      <c r="V1350" s="694"/>
      <c r="W1350" s="694"/>
      <c r="X1350" s="694"/>
      <c r="Y1350" s="694"/>
      <c r="Z1350" s="694"/>
      <c r="AA1350" s="694"/>
      <c r="AB1350" s="694"/>
      <c r="AC1350" s="694"/>
      <c r="AD1350" s="691"/>
    </row>
    <row r="1351" spans="18:30" x14ac:dyDescent="0.25">
      <c r="R1351" s="694"/>
      <c r="S1351" s="694"/>
      <c r="T1351" s="694"/>
      <c r="U1351" s="694"/>
      <c r="V1351" s="694"/>
      <c r="W1351" s="694"/>
      <c r="X1351" s="694"/>
      <c r="Y1351" s="694"/>
      <c r="Z1351" s="694"/>
      <c r="AA1351" s="694"/>
      <c r="AB1351" s="694"/>
      <c r="AC1351" s="694"/>
      <c r="AD1351" s="691"/>
    </row>
    <row r="1352" spans="18:30" x14ac:dyDescent="0.25">
      <c r="R1352" s="694"/>
      <c r="S1352" s="694"/>
      <c r="T1352" s="694"/>
      <c r="U1352" s="694"/>
      <c r="V1352" s="694"/>
      <c r="W1352" s="694"/>
      <c r="X1352" s="694"/>
      <c r="Y1352" s="694"/>
      <c r="Z1352" s="694"/>
      <c r="AA1352" s="694"/>
      <c r="AB1352" s="694"/>
      <c r="AC1352" s="694"/>
      <c r="AD1352" s="691"/>
    </row>
    <row r="1353" spans="18:30" x14ac:dyDescent="0.25">
      <c r="R1353" s="694"/>
      <c r="S1353" s="694"/>
      <c r="T1353" s="694"/>
      <c r="U1353" s="694"/>
      <c r="V1353" s="694"/>
      <c r="W1353" s="694"/>
      <c r="X1353" s="694"/>
      <c r="Y1353" s="694"/>
      <c r="Z1353" s="694"/>
      <c r="AA1353" s="694"/>
      <c r="AB1353" s="694"/>
      <c r="AC1353" s="694"/>
      <c r="AD1353" s="691"/>
    </row>
    <row r="1354" spans="18:30" x14ac:dyDescent="0.25">
      <c r="R1354" s="694"/>
      <c r="S1354" s="694"/>
      <c r="T1354" s="694"/>
      <c r="U1354" s="694"/>
      <c r="V1354" s="694"/>
      <c r="W1354" s="694"/>
      <c r="X1354" s="694"/>
      <c r="Y1354" s="694"/>
      <c r="Z1354" s="694"/>
      <c r="AA1354" s="694"/>
      <c r="AB1354" s="694"/>
      <c r="AC1354" s="694"/>
      <c r="AD1354" s="691"/>
    </row>
    <row r="1355" spans="18:30" x14ac:dyDescent="0.25">
      <c r="R1355" s="694"/>
      <c r="S1355" s="694"/>
      <c r="T1355" s="694"/>
      <c r="U1355" s="694"/>
      <c r="V1355" s="694"/>
      <c r="W1355" s="694"/>
      <c r="X1355" s="694"/>
      <c r="Y1355" s="694"/>
      <c r="Z1355" s="694"/>
      <c r="AA1355" s="694"/>
      <c r="AB1355" s="694"/>
      <c r="AC1355" s="694"/>
      <c r="AD1355" s="691"/>
    </row>
    <row r="1356" spans="18:30" x14ac:dyDescent="0.25">
      <c r="R1356" s="694"/>
      <c r="S1356" s="694"/>
      <c r="T1356" s="694"/>
      <c r="U1356" s="694"/>
      <c r="V1356" s="694"/>
      <c r="W1356" s="694"/>
      <c r="X1356" s="694"/>
      <c r="Y1356" s="694"/>
      <c r="Z1356" s="694"/>
      <c r="AA1356" s="694"/>
      <c r="AB1356" s="694"/>
      <c r="AC1356" s="694"/>
      <c r="AD1356" s="691"/>
    </row>
    <row r="1357" spans="18:30" x14ac:dyDescent="0.25">
      <c r="R1357" s="694"/>
      <c r="S1357" s="694"/>
      <c r="T1357" s="694"/>
      <c r="U1357" s="694"/>
      <c r="V1357" s="694"/>
      <c r="W1357" s="694"/>
      <c r="X1357" s="694"/>
      <c r="Y1357" s="694"/>
      <c r="Z1357" s="694"/>
      <c r="AA1357" s="694"/>
      <c r="AB1357" s="694"/>
      <c r="AC1357" s="694"/>
      <c r="AD1357" s="691"/>
    </row>
    <row r="1358" spans="18:30" x14ac:dyDescent="0.25">
      <c r="R1358" s="694"/>
      <c r="S1358" s="694"/>
      <c r="T1358" s="694"/>
      <c r="U1358" s="694"/>
      <c r="V1358" s="694"/>
      <c r="W1358" s="694"/>
      <c r="X1358" s="694"/>
      <c r="Y1358" s="694"/>
      <c r="Z1358" s="694"/>
      <c r="AA1358" s="694"/>
      <c r="AB1358" s="694"/>
      <c r="AC1358" s="694"/>
      <c r="AD1358" s="691"/>
    </row>
    <row r="1359" spans="18:30" x14ac:dyDescent="0.25">
      <c r="R1359" s="694"/>
      <c r="S1359" s="694"/>
      <c r="T1359" s="694"/>
      <c r="U1359" s="694"/>
      <c r="V1359" s="694"/>
      <c r="W1359" s="694"/>
      <c r="X1359" s="694"/>
      <c r="Y1359" s="694"/>
      <c r="Z1359" s="694"/>
      <c r="AA1359" s="694"/>
      <c r="AB1359" s="694"/>
      <c r="AC1359" s="694"/>
      <c r="AD1359" s="691"/>
    </row>
    <row r="1360" spans="18:30" x14ac:dyDescent="0.25">
      <c r="R1360" s="694"/>
      <c r="S1360" s="694"/>
      <c r="T1360" s="694"/>
      <c r="U1360" s="694"/>
      <c r="V1360" s="694"/>
      <c r="W1360" s="694"/>
      <c r="X1360" s="694"/>
      <c r="Y1360" s="694"/>
      <c r="Z1360" s="694"/>
      <c r="AA1360" s="694"/>
      <c r="AB1360" s="694"/>
      <c r="AC1360" s="694"/>
      <c r="AD1360" s="691"/>
    </row>
    <row r="1361" spans="18:30" x14ac:dyDescent="0.25">
      <c r="R1361" s="694"/>
      <c r="S1361" s="694"/>
      <c r="T1361" s="694"/>
      <c r="U1361" s="694"/>
      <c r="V1361" s="694"/>
      <c r="W1361" s="694"/>
      <c r="X1361" s="694"/>
      <c r="Y1361" s="694"/>
      <c r="Z1361" s="694"/>
      <c r="AA1361" s="694"/>
      <c r="AB1361" s="694"/>
      <c r="AC1361" s="694"/>
      <c r="AD1361" s="691"/>
    </row>
    <row r="1362" spans="18:30" x14ac:dyDescent="0.25">
      <c r="R1362" s="694"/>
      <c r="S1362" s="694"/>
      <c r="T1362" s="694"/>
      <c r="U1362" s="694"/>
      <c r="V1362" s="694"/>
      <c r="W1362" s="694"/>
      <c r="X1362" s="694"/>
      <c r="Y1362" s="694"/>
      <c r="Z1362" s="694"/>
      <c r="AA1362" s="694"/>
      <c r="AB1362" s="694"/>
      <c r="AC1362" s="694"/>
      <c r="AD1362" s="691"/>
    </row>
    <row r="1363" spans="18:30" x14ac:dyDescent="0.25">
      <c r="R1363" s="694"/>
      <c r="S1363" s="694"/>
      <c r="T1363" s="694"/>
      <c r="U1363" s="694"/>
      <c r="V1363" s="694"/>
      <c r="W1363" s="694"/>
      <c r="X1363" s="694"/>
      <c r="Y1363" s="694"/>
      <c r="Z1363" s="694"/>
      <c r="AA1363" s="694"/>
      <c r="AB1363" s="694"/>
      <c r="AC1363" s="694"/>
      <c r="AD1363" s="691"/>
    </row>
    <row r="1364" spans="18:30" x14ac:dyDescent="0.25">
      <c r="R1364" s="694"/>
      <c r="S1364" s="694"/>
      <c r="T1364" s="694"/>
      <c r="U1364" s="694"/>
      <c r="V1364" s="694"/>
      <c r="W1364" s="694"/>
      <c r="X1364" s="694"/>
      <c r="Y1364" s="694"/>
      <c r="Z1364" s="694"/>
      <c r="AA1364" s="694"/>
      <c r="AB1364" s="694"/>
      <c r="AC1364" s="694"/>
      <c r="AD1364" s="691"/>
    </row>
    <row r="1365" spans="18:30" x14ac:dyDescent="0.25">
      <c r="R1365" s="694"/>
      <c r="S1365" s="694"/>
      <c r="T1365" s="694"/>
      <c r="U1365" s="694"/>
      <c r="V1365" s="694"/>
      <c r="W1365" s="694"/>
      <c r="X1365" s="694"/>
      <c r="Y1365" s="694"/>
      <c r="Z1365" s="694"/>
      <c r="AA1365" s="694"/>
      <c r="AB1365" s="694"/>
      <c r="AC1365" s="694"/>
      <c r="AD1365" s="691"/>
    </row>
    <row r="1366" spans="18:30" x14ac:dyDescent="0.25">
      <c r="R1366" s="694"/>
      <c r="S1366" s="694"/>
      <c r="T1366" s="694"/>
      <c r="U1366" s="694"/>
      <c r="V1366" s="694"/>
      <c r="W1366" s="694"/>
      <c r="X1366" s="694"/>
      <c r="Y1366" s="694"/>
      <c r="Z1366" s="694"/>
      <c r="AA1366" s="694"/>
      <c r="AB1366" s="694"/>
      <c r="AC1366" s="694"/>
      <c r="AD1366" s="691"/>
    </row>
    <row r="1367" spans="18:30" x14ac:dyDescent="0.25">
      <c r="R1367" s="694"/>
      <c r="S1367" s="694"/>
      <c r="T1367" s="694"/>
      <c r="U1367" s="694"/>
      <c r="V1367" s="694"/>
      <c r="W1367" s="694"/>
      <c r="X1367" s="694"/>
      <c r="Y1367" s="694"/>
      <c r="Z1367" s="694"/>
      <c r="AA1367" s="694"/>
      <c r="AB1367" s="694"/>
      <c r="AC1367" s="694"/>
      <c r="AD1367" s="691"/>
    </row>
    <row r="1368" spans="18:30" x14ac:dyDescent="0.25">
      <c r="R1368" s="694"/>
      <c r="S1368" s="694"/>
      <c r="T1368" s="694"/>
      <c r="U1368" s="694"/>
      <c r="V1368" s="694"/>
      <c r="W1368" s="694"/>
      <c r="X1368" s="694"/>
      <c r="Y1368" s="694"/>
      <c r="Z1368" s="694"/>
      <c r="AA1368" s="694"/>
      <c r="AB1368" s="694"/>
      <c r="AC1368" s="694"/>
      <c r="AD1368" s="691"/>
    </row>
    <row r="1369" spans="18:30" x14ac:dyDescent="0.25">
      <c r="R1369" s="694"/>
      <c r="S1369" s="694"/>
      <c r="T1369" s="694"/>
      <c r="U1369" s="694"/>
      <c r="V1369" s="694"/>
      <c r="W1369" s="694"/>
      <c r="X1369" s="694"/>
      <c r="Y1369" s="694"/>
      <c r="Z1369" s="694"/>
      <c r="AA1369" s="694"/>
      <c r="AB1369" s="694"/>
      <c r="AC1369" s="694"/>
      <c r="AD1369" s="691"/>
    </row>
    <row r="1370" spans="18:30" x14ac:dyDescent="0.25">
      <c r="R1370" s="694"/>
      <c r="S1370" s="694"/>
      <c r="T1370" s="694"/>
      <c r="U1370" s="694"/>
      <c r="V1370" s="694"/>
      <c r="W1370" s="694"/>
      <c r="X1370" s="694"/>
      <c r="Y1370" s="694"/>
      <c r="Z1370" s="694"/>
      <c r="AA1370" s="694"/>
      <c r="AB1370" s="694"/>
      <c r="AC1370" s="694"/>
      <c r="AD1370" s="691"/>
    </row>
    <row r="1371" spans="18:30" x14ac:dyDescent="0.25">
      <c r="R1371" s="694"/>
      <c r="S1371" s="694"/>
      <c r="T1371" s="694"/>
      <c r="U1371" s="694"/>
      <c r="V1371" s="694"/>
      <c r="W1371" s="694"/>
      <c r="X1371" s="694"/>
      <c r="Y1371" s="694"/>
      <c r="Z1371" s="694"/>
      <c r="AA1371" s="694"/>
      <c r="AB1371" s="694"/>
      <c r="AC1371" s="694"/>
      <c r="AD1371" s="691"/>
    </row>
    <row r="1372" spans="18:30" x14ac:dyDescent="0.25">
      <c r="R1372" s="694"/>
      <c r="S1372" s="694"/>
      <c r="T1372" s="694"/>
      <c r="U1372" s="694"/>
      <c r="V1372" s="694"/>
      <c r="W1372" s="694"/>
      <c r="X1372" s="694"/>
      <c r="Y1372" s="694"/>
      <c r="Z1372" s="694"/>
      <c r="AA1372" s="694"/>
      <c r="AB1372" s="694"/>
      <c r="AC1372" s="694"/>
      <c r="AD1372" s="691"/>
    </row>
    <row r="1373" spans="18:30" x14ac:dyDescent="0.25">
      <c r="R1373" s="694"/>
      <c r="S1373" s="694"/>
      <c r="T1373" s="694"/>
      <c r="U1373" s="694"/>
      <c r="V1373" s="694"/>
      <c r="W1373" s="694"/>
      <c r="X1373" s="694"/>
      <c r="Y1373" s="694"/>
      <c r="Z1373" s="694"/>
      <c r="AA1373" s="694"/>
      <c r="AB1373" s="694"/>
      <c r="AC1373" s="694"/>
      <c r="AD1373" s="691"/>
    </row>
    <row r="1374" spans="18:30" x14ac:dyDescent="0.25">
      <c r="R1374" s="694"/>
      <c r="S1374" s="694"/>
      <c r="T1374" s="694"/>
      <c r="U1374" s="694"/>
      <c r="V1374" s="694"/>
      <c r="W1374" s="694"/>
      <c r="X1374" s="694"/>
      <c r="Y1374" s="694"/>
      <c r="Z1374" s="694"/>
      <c r="AA1374" s="694"/>
      <c r="AB1374" s="694"/>
      <c r="AC1374" s="694"/>
      <c r="AD1374" s="691"/>
    </row>
    <row r="1375" spans="18:30" x14ac:dyDescent="0.25">
      <c r="R1375" s="694"/>
      <c r="S1375" s="694"/>
      <c r="T1375" s="694"/>
      <c r="U1375" s="694"/>
      <c r="V1375" s="694"/>
      <c r="W1375" s="694"/>
      <c r="X1375" s="694"/>
      <c r="Y1375" s="694"/>
      <c r="Z1375" s="694"/>
      <c r="AA1375" s="694"/>
      <c r="AB1375" s="694"/>
      <c r="AC1375" s="694"/>
      <c r="AD1375" s="691"/>
    </row>
    <row r="1376" spans="18:30" x14ac:dyDescent="0.25">
      <c r="R1376" s="694"/>
      <c r="S1376" s="694"/>
      <c r="T1376" s="694"/>
      <c r="U1376" s="694"/>
      <c r="V1376" s="694"/>
      <c r="W1376" s="694"/>
      <c r="X1376" s="694"/>
      <c r="Y1376" s="694"/>
      <c r="Z1376" s="694"/>
      <c r="AA1376" s="694"/>
      <c r="AB1376" s="694"/>
      <c r="AC1376" s="694"/>
      <c r="AD1376" s="691"/>
    </row>
    <row r="1377" spans="18:30" x14ac:dyDescent="0.25">
      <c r="R1377" s="694"/>
      <c r="S1377" s="694"/>
      <c r="T1377" s="694"/>
      <c r="U1377" s="694"/>
      <c r="V1377" s="694"/>
      <c r="W1377" s="694"/>
      <c r="X1377" s="694"/>
      <c r="Y1377" s="694"/>
      <c r="Z1377" s="694"/>
      <c r="AA1377" s="694"/>
      <c r="AB1377" s="694"/>
      <c r="AC1377" s="694"/>
      <c r="AD1377" s="691"/>
    </row>
    <row r="1378" spans="18:30" x14ac:dyDescent="0.25">
      <c r="R1378" s="694"/>
      <c r="S1378" s="694"/>
      <c r="T1378" s="694"/>
      <c r="U1378" s="694"/>
      <c r="V1378" s="694"/>
      <c r="W1378" s="694"/>
      <c r="X1378" s="694"/>
      <c r="Y1378" s="694"/>
      <c r="Z1378" s="694"/>
      <c r="AA1378" s="694"/>
      <c r="AB1378" s="694"/>
      <c r="AC1378" s="694"/>
      <c r="AD1378" s="691"/>
    </row>
    <row r="1379" spans="18:30" x14ac:dyDescent="0.25">
      <c r="R1379" s="694"/>
      <c r="S1379" s="694"/>
      <c r="T1379" s="694"/>
      <c r="U1379" s="694"/>
      <c r="V1379" s="694"/>
      <c r="W1379" s="694"/>
      <c r="X1379" s="694"/>
      <c r="Y1379" s="694"/>
      <c r="Z1379" s="694"/>
      <c r="AA1379" s="694"/>
      <c r="AB1379" s="694"/>
      <c r="AC1379" s="694"/>
      <c r="AD1379" s="691"/>
    </row>
    <row r="1380" spans="18:30" x14ac:dyDescent="0.25">
      <c r="R1380" s="694"/>
      <c r="S1380" s="694"/>
      <c r="T1380" s="694"/>
      <c r="U1380" s="694"/>
      <c r="V1380" s="694"/>
      <c r="W1380" s="694"/>
      <c r="X1380" s="694"/>
      <c r="Y1380" s="694"/>
      <c r="Z1380" s="694"/>
      <c r="AA1380" s="694"/>
      <c r="AB1380" s="694"/>
      <c r="AC1380" s="694"/>
      <c r="AD1380" s="691"/>
    </row>
    <row r="1381" spans="18:30" x14ac:dyDescent="0.25">
      <c r="R1381" s="694"/>
      <c r="S1381" s="694"/>
      <c r="T1381" s="694"/>
      <c r="U1381" s="694"/>
      <c r="V1381" s="694"/>
      <c r="W1381" s="694"/>
      <c r="X1381" s="694"/>
      <c r="Y1381" s="694"/>
      <c r="Z1381" s="694"/>
      <c r="AA1381" s="694"/>
      <c r="AB1381" s="694"/>
      <c r="AC1381" s="694"/>
      <c r="AD1381" s="691"/>
    </row>
    <row r="1382" spans="18:30" x14ac:dyDescent="0.25">
      <c r="R1382" s="694"/>
      <c r="S1382" s="694"/>
      <c r="T1382" s="694"/>
      <c r="U1382" s="694"/>
      <c r="V1382" s="694"/>
      <c r="W1382" s="694"/>
      <c r="X1382" s="694"/>
      <c r="Y1382" s="694"/>
      <c r="Z1382" s="694"/>
      <c r="AA1382" s="694"/>
      <c r="AB1382" s="694"/>
      <c r="AC1382" s="694"/>
      <c r="AD1382" s="691"/>
    </row>
    <row r="1383" spans="18:30" x14ac:dyDescent="0.25">
      <c r="R1383" s="694"/>
      <c r="S1383" s="694"/>
      <c r="T1383" s="694"/>
      <c r="U1383" s="694"/>
      <c r="V1383" s="694"/>
      <c r="W1383" s="694"/>
      <c r="X1383" s="694"/>
      <c r="Y1383" s="694"/>
      <c r="Z1383" s="694"/>
      <c r="AA1383" s="694"/>
      <c r="AB1383" s="694"/>
      <c r="AC1383" s="694"/>
      <c r="AD1383" s="691"/>
    </row>
    <row r="1384" spans="18:30" x14ac:dyDescent="0.25">
      <c r="R1384" s="694"/>
      <c r="S1384" s="694"/>
      <c r="T1384" s="694"/>
      <c r="U1384" s="694"/>
      <c r="V1384" s="694"/>
      <c r="W1384" s="694"/>
      <c r="X1384" s="694"/>
      <c r="Y1384" s="694"/>
      <c r="Z1384" s="694"/>
      <c r="AA1384" s="694"/>
      <c r="AB1384" s="694"/>
      <c r="AC1384" s="694"/>
      <c r="AD1384" s="691"/>
    </row>
    <row r="1385" spans="18:30" x14ac:dyDescent="0.25">
      <c r="R1385" s="694"/>
      <c r="S1385" s="694"/>
      <c r="T1385" s="694"/>
      <c r="U1385" s="694"/>
      <c r="V1385" s="694"/>
      <c r="W1385" s="694"/>
      <c r="X1385" s="694"/>
      <c r="Y1385" s="694"/>
      <c r="Z1385" s="694"/>
      <c r="AA1385" s="694"/>
      <c r="AB1385" s="694"/>
      <c r="AC1385" s="694"/>
      <c r="AD1385" s="691"/>
    </row>
    <row r="1386" spans="18:30" x14ac:dyDescent="0.25">
      <c r="R1386" s="694"/>
      <c r="S1386" s="694"/>
      <c r="T1386" s="694"/>
      <c r="U1386" s="694"/>
      <c r="V1386" s="694"/>
      <c r="W1386" s="694"/>
      <c r="X1386" s="694"/>
      <c r="Y1386" s="694"/>
      <c r="Z1386" s="694"/>
      <c r="AA1386" s="694"/>
      <c r="AB1386" s="694"/>
      <c r="AC1386" s="694"/>
      <c r="AD1386" s="691"/>
    </row>
    <row r="1387" spans="18:30" x14ac:dyDescent="0.25">
      <c r="R1387" s="694"/>
      <c r="S1387" s="694"/>
      <c r="T1387" s="694"/>
      <c r="U1387" s="694"/>
      <c r="V1387" s="694"/>
      <c r="W1387" s="694"/>
      <c r="X1387" s="694"/>
      <c r="Y1387" s="694"/>
      <c r="Z1387" s="694"/>
      <c r="AA1387" s="694"/>
      <c r="AB1387" s="694"/>
      <c r="AC1387" s="694"/>
      <c r="AD1387" s="691"/>
    </row>
    <row r="1388" spans="18:30" x14ac:dyDescent="0.25">
      <c r="R1388" s="694"/>
      <c r="S1388" s="694"/>
      <c r="T1388" s="694"/>
      <c r="U1388" s="694"/>
      <c r="V1388" s="694"/>
      <c r="W1388" s="694"/>
      <c r="X1388" s="694"/>
      <c r="Y1388" s="694"/>
      <c r="Z1388" s="694"/>
      <c r="AA1388" s="694"/>
      <c r="AB1388" s="694"/>
      <c r="AC1388" s="694"/>
      <c r="AD1388" s="691"/>
    </row>
    <row r="1389" spans="18:30" x14ac:dyDescent="0.25">
      <c r="R1389" s="694"/>
      <c r="S1389" s="694"/>
      <c r="T1389" s="694"/>
      <c r="U1389" s="694"/>
      <c r="V1389" s="694"/>
      <c r="W1389" s="694"/>
      <c r="X1389" s="694"/>
      <c r="Y1389" s="694"/>
      <c r="Z1389" s="694"/>
      <c r="AA1389" s="694"/>
      <c r="AB1389" s="694"/>
      <c r="AC1389" s="694"/>
      <c r="AD1389" s="691"/>
    </row>
    <row r="1390" spans="18:30" x14ac:dyDescent="0.25">
      <c r="R1390" s="694"/>
      <c r="S1390" s="694"/>
      <c r="T1390" s="694"/>
      <c r="U1390" s="694"/>
      <c r="V1390" s="694"/>
      <c r="W1390" s="694"/>
      <c r="X1390" s="694"/>
      <c r="Y1390" s="694"/>
      <c r="Z1390" s="694"/>
      <c r="AA1390" s="694"/>
      <c r="AB1390" s="694"/>
      <c r="AC1390" s="694"/>
      <c r="AD1390" s="691"/>
    </row>
    <row r="1391" spans="18:30" x14ac:dyDescent="0.25">
      <c r="R1391" s="694"/>
      <c r="S1391" s="694"/>
      <c r="T1391" s="694"/>
      <c r="U1391" s="694"/>
      <c r="V1391" s="694"/>
      <c r="W1391" s="694"/>
      <c r="X1391" s="694"/>
      <c r="Y1391" s="694"/>
      <c r="Z1391" s="694"/>
      <c r="AA1391" s="694"/>
      <c r="AB1391" s="694"/>
      <c r="AC1391" s="694"/>
      <c r="AD1391" s="691"/>
    </row>
    <row r="1392" spans="18:30" x14ac:dyDescent="0.25">
      <c r="R1392" s="694"/>
      <c r="S1392" s="694"/>
      <c r="T1392" s="694"/>
      <c r="U1392" s="694"/>
      <c r="V1392" s="694"/>
      <c r="W1392" s="694"/>
      <c r="X1392" s="694"/>
      <c r="Y1392" s="694"/>
      <c r="Z1392" s="694"/>
      <c r="AA1392" s="694"/>
      <c r="AB1392" s="694"/>
      <c r="AC1392" s="694"/>
      <c r="AD1392" s="691"/>
    </row>
    <row r="1393" spans="18:30" x14ac:dyDescent="0.25">
      <c r="R1393" s="694"/>
      <c r="S1393" s="694"/>
      <c r="T1393" s="694"/>
      <c r="U1393" s="694"/>
      <c r="V1393" s="694"/>
      <c r="W1393" s="694"/>
      <c r="X1393" s="694"/>
      <c r="Y1393" s="694"/>
      <c r="Z1393" s="694"/>
      <c r="AA1393" s="694"/>
      <c r="AB1393" s="694"/>
      <c r="AC1393" s="694"/>
      <c r="AD1393" s="691"/>
    </row>
    <row r="1394" spans="18:30" x14ac:dyDescent="0.25">
      <c r="R1394" s="694"/>
      <c r="S1394" s="694"/>
      <c r="T1394" s="694"/>
      <c r="U1394" s="694"/>
      <c r="V1394" s="694"/>
      <c r="W1394" s="694"/>
      <c r="X1394" s="694"/>
      <c r="Y1394" s="694"/>
      <c r="Z1394" s="694"/>
      <c r="AA1394" s="694"/>
      <c r="AB1394" s="694"/>
      <c r="AC1394" s="694"/>
      <c r="AD1394" s="691"/>
    </row>
    <row r="1395" spans="18:30" x14ac:dyDescent="0.25">
      <c r="R1395" s="694"/>
      <c r="S1395" s="694"/>
      <c r="T1395" s="694"/>
      <c r="U1395" s="694"/>
      <c r="V1395" s="694"/>
      <c r="W1395" s="694"/>
      <c r="X1395" s="694"/>
      <c r="Y1395" s="694"/>
      <c r="Z1395" s="694"/>
      <c r="AA1395" s="694"/>
      <c r="AB1395" s="694"/>
      <c r="AC1395" s="694"/>
      <c r="AD1395" s="691"/>
    </row>
    <row r="1396" spans="18:30" x14ac:dyDescent="0.25">
      <c r="R1396" s="694"/>
      <c r="S1396" s="694"/>
      <c r="T1396" s="694"/>
      <c r="U1396" s="694"/>
      <c r="V1396" s="694"/>
      <c r="W1396" s="694"/>
      <c r="X1396" s="694"/>
      <c r="Y1396" s="694"/>
      <c r="Z1396" s="694"/>
      <c r="AA1396" s="694"/>
      <c r="AB1396" s="694"/>
      <c r="AC1396" s="694"/>
      <c r="AD1396" s="691"/>
    </row>
    <row r="1397" spans="18:30" x14ac:dyDescent="0.25">
      <c r="R1397" s="694"/>
      <c r="S1397" s="694"/>
      <c r="T1397" s="694"/>
      <c r="U1397" s="694"/>
      <c r="V1397" s="694"/>
      <c r="W1397" s="694"/>
      <c r="X1397" s="694"/>
      <c r="Y1397" s="694"/>
      <c r="Z1397" s="694"/>
      <c r="AA1397" s="694"/>
      <c r="AB1397" s="694"/>
      <c r="AC1397" s="694"/>
      <c r="AD1397" s="691"/>
    </row>
    <row r="1398" spans="18:30" x14ac:dyDescent="0.25">
      <c r="R1398" s="694"/>
      <c r="S1398" s="694"/>
      <c r="T1398" s="694"/>
      <c r="U1398" s="694"/>
      <c r="V1398" s="694"/>
      <c r="W1398" s="694"/>
      <c r="X1398" s="694"/>
      <c r="Y1398" s="694"/>
      <c r="Z1398" s="694"/>
      <c r="AA1398" s="694"/>
      <c r="AB1398" s="694"/>
      <c r="AC1398" s="694"/>
      <c r="AD1398" s="691"/>
    </row>
    <row r="1399" spans="18:30" x14ac:dyDescent="0.25">
      <c r="R1399" s="694"/>
      <c r="S1399" s="694"/>
      <c r="T1399" s="694"/>
      <c r="U1399" s="694"/>
      <c r="V1399" s="694"/>
      <c r="W1399" s="694"/>
      <c r="X1399" s="694"/>
      <c r="Y1399" s="694"/>
      <c r="Z1399" s="694"/>
      <c r="AA1399" s="694"/>
      <c r="AB1399" s="694"/>
      <c r="AC1399" s="694"/>
      <c r="AD1399" s="691"/>
    </row>
    <row r="1400" spans="18:30" x14ac:dyDescent="0.25">
      <c r="R1400" s="694"/>
      <c r="S1400" s="694"/>
      <c r="T1400" s="694"/>
      <c r="U1400" s="694"/>
      <c r="V1400" s="694"/>
      <c r="W1400" s="694"/>
      <c r="X1400" s="694"/>
      <c r="Y1400" s="694"/>
      <c r="Z1400" s="694"/>
      <c r="AA1400" s="694"/>
      <c r="AB1400" s="694"/>
      <c r="AC1400" s="694"/>
      <c r="AD1400" s="691"/>
    </row>
    <row r="1401" spans="18:30" x14ac:dyDescent="0.25">
      <c r="R1401" s="694"/>
      <c r="S1401" s="694"/>
      <c r="T1401" s="694"/>
      <c r="U1401" s="694"/>
      <c r="V1401" s="694"/>
      <c r="W1401" s="694"/>
      <c r="X1401" s="694"/>
      <c r="Y1401" s="694"/>
      <c r="Z1401" s="694"/>
      <c r="AA1401" s="694"/>
      <c r="AB1401" s="694"/>
      <c r="AC1401" s="694"/>
      <c r="AD1401" s="691"/>
    </row>
    <row r="1402" spans="18:30" x14ac:dyDescent="0.25">
      <c r="R1402" s="694"/>
      <c r="S1402" s="694"/>
      <c r="T1402" s="694"/>
      <c r="U1402" s="694"/>
      <c r="V1402" s="694"/>
      <c r="W1402" s="694"/>
      <c r="X1402" s="694"/>
      <c r="Y1402" s="694"/>
      <c r="Z1402" s="694"/>
      <c r="AA1402" s="694"/>
      <c r="AB1402" s="694"/>
      <c r="AC1402" s="694"/>
      <c r="AD1402" s="691"/>
    </row>
    <row r="1403" spans="18:30" x14ac:dyDescent="0.25">
      <c r="R1403" s="694"/>
      <c r="S1403" s="694"/>
      <c r="T1403" s="694"/>
      <c r="U1403" s="694"/>
      <c r="V1403" s="694"/>
      <c r="W1403" s="694"/>
      <c r="X1403" s="694"/>
      <c r="Y1403" s="694"/>
      <c r="Z1403" s="694"/>
      <c r="AA1403" s="694"/>
      <c r="AB1403" s="694"/>
      <c r="AC1403" s="694"/>
      <c r="AD1403" s="691"/>
    </row>
    <row r="1404" spans="18:30" x14ac:dyDescent="0.25">
      <c r="R1404" s="694"/>
      <c r="S1404" s="694"/>
      <c r="T1404" s="694"/>
      <c r="U1404" s="694"/>
      <c r="V1404" s="694"/>
      <c r="W1404" s="694"/>
      <c r="X1404" s="694"/>
      <c r="Y1404" s="694"/>
      <c r="Z1404" s="694"/>
      <c r="AA1404" s="694"/>
      <c r="AB1404" s="694"/>
      <c r="AC1404" s="694"/>
      <c r="AD1404" s="691"/>
    </row>
    <row r="1405" spans="18:30" x14ac:dyDescent="0.25">
      <c r="R1405" s="694"/>
      <c r="S1405" s="694"/>
      <c r="T1405" s="694"/>
      <c r="U1405" s="694"/>
      <c r="V1405" s="694"/>
      <c r="W1405" s="694"/>
      <c r="X1405" s="694"/>
      <c r="Y1405" s="694"/>
      <c r="Z1405" s="694"/>
      <c r="AA1405" s="694"/>
      <c r="AB1405" s="694"/>
      <c r="AC1405" s="694"/>
      <c r="AD1405" s="691"/>
    </row>
    <row r="1406" spans="18:30" x14ac:dyDescent="0.25">
      <c r="R1406" s="694"/>
      <c r="S1406" s="694"/>
      <c r="T1406" s="694"/>
      <c r="U1406" s="694"/>
      <c r="V1406" s="694"/>
      <c r="W1406" s="694"/>
      <c r="X1406" s="694"/>
      <c r="Y1406" s="694"/>
      <c r="Z1406" s="694"/>
      <c r="AA1406" s="694"/>
      <c r="AB1406" s="694"/>
      <c r="AC1406" s="694"/>
      <c r="AD1406" s="691"/>
    </row>
    <row r="1407" spans="18:30" x14ac:dyDescent="0.25">
      <c r="R1407" s="694"/>
      <c r="S1407" s="694"/>
      <c r="T1407" s="694"/>
      <c r="U1407" s="694"/>
      <c r="V1407" s="694"/>
      <c r="W1407" s="694"/>
      <c r="X1407" s="694"/>
      <c r="Y1407" s="694"/>
      <c r="Z1407" s="694"/>
      <c r="AA1407" s="694"/>
      <c r="AB1407" s="694"/>
      <c r="AC1407" s="694"/>
      <c r="AD1407" s="691"/>
    </row>
    <row r="1408" spans="18:30" x14ac:dyDescent="0.25">
      <c r="R1408" s="694"/>
      <c r="S1408" s="694"/>
      <c r="T1408" s="694"/>
      <c r="U1408" s="694"/>
      <c r="V1408" s="694"/>
      <c r="W1408" s="694"/>
      <c r="X1408" s="694"/>
      <c r="Y1408" s="694"/>
      <c r="Z1408" s="694"/>
      <c r="AA1408" s="694"/>
      <c r="AB1408" s="694"/>
      <c r="AC1408" s="694"/>
      <c r="AD1408" s="691"/>
    </row>
    <row r="1409" spans="18:30" x14ac:dyDescent="0.25">
      <c r="R1409" s="694"/>
      <c r="S1409" s="694"/>
      <c r="T1409" s="694"/>
      <c r="U1409" s="694"/>
      <c r="V1409" s="694"/>
      <c r="W1409" s="694"/>
      <c r="X1409" s="694"/>
      <c r="Y1409" s="694"/>
      <c r="Z1409" s="694"/>
      <c r="AA1409" s="694"/>
      <c r="AB1409" s="694"/>
      <c r="AC1409" s="694"/>
      <c r="AD1409" s="691"/>
    </row>
    <row r="1410" spans="18:30" x14ac:dyDescent="0.25">
      <c r="R1410" s="694"/>
      <c r="S1410" s="694"/>
      <c r="T1410" s="694"/>
      <c r="U1410" s="694"/>
      <c r="V1410" s="694"/>
      <c r="W1410" s="694"/>
      <c r="X1410" s="694"/>
      <c r="Y1410" s="694"/>
      <c r="Z1410" s="694"/>
      <c r="AA1410" s="694"/>
      <c r="AB1410" s="694"/>
      <c r="AC1410" s="694"/>
      <c r="AD1410" s="691"/>
    </row>
    <row r="1411" spans="18:30" x14ac:dyDescent="0.25">
      <c r="R1411" s="694"/>
      <c r="S1411" s="694"/>
      <c r="T1411" s="694"/>
      <c r="U1411" s="694"/>
      <c r="V1411" s="694"/>
      <c r="W1411" s="694"/>
      <c r="X1411" s="694"/>
      <c r="Y1411" s="694"/>
      <c r="Z1411" s="694"/>
      <c r="AA1411" s="694"/>
      <c r="AB1411" s="694"/>
      <c r="AC1411" s="694"/>
      <c r="AD1411" s="691"/>
    </row>
    <row r="1412" spans="18:30" x14ac:dyDescent="0.25">
      <c r="R1412" s="694"/>
      <c r="S1412" s="694"/>
      <c r="T1412" s="694"/>
      <c r="U1412" s="694"/>
      <c r="V1412" s="694"/>
      <c r="W1412" s="694"/>
      <c r="X1412" s="694"/>
      <c r="Y1412" s="694"/>
      <c r="Z1412" s="694"/>
      <c r="AA1412" s="694"/>
      <c r="AB1412" s="694"/>
      <c r="AC1412" s="694"/>
      <c r="AD1412" s="691"/>
    </row>
    <row r="1413" spans="18:30" x14ac:dyDescent="0.25">
      <c r="R1413" s="694"/>
      <c r="S1413" s="694"/>
      <c r="T1413" s="694"/>
      <c r="U1413" s="694"/>
      <c r="V1413" s="694"/>
      <c r="W1413" s="694"/>
      <c r="X1413" s="694"/>
      <c r="Y1413" s="694"/>
      <c r="Z1413" s="694"/>
      <c r="AA1413" s="694"/>
      <c r="AB1413" s="694"/>
      <c r="AC1413" s="694"/>
      <c r="AD1413" s="691"/>
    </row>
    <row r="1414" spans="18:30" x14ac:dyDescent="0.25">
      <c r="R1414" s="694"/>
      <c r="S1414" s="694"/>
      <c r="T1414" s="694"/>
      <c r="U1414" s="694"/>
      <c r="V1414" s="694"/>
      <c r="W1414" s="694"/>
      <c r="X1414" s="694"/>
      <c r="Y1414" s="694"/>
      <c r="Z1414" s="694"/>
      <c r="AA1414" s="694"/>
      <c r="AB1414" s="694"/>
      <c r="AC1414" s="694"/>
      <c r="AD1414" s="691"/>
    </row>
    <row r="1415" spans="18:30" x14ac:dyDescent="0.25">
      <c r="R1415" s="694"/>
      <c r="S1415" s="694"/>
      <c r="T1415" s="694"/>
      <c r="U1415" s="694"/>
      <c r="V1415" s="694"/>
      <c r="W1415" s="694"/>
      <c r="X1415" s="694"/>
      <c r="Y1415" s="694"/>
      <c r="Z1415" s="694"/>
      <c r="AA1415" s="694"/>
      <c r="AB1415" s="694"/>
      <c r="AC1415" s="694"/>
      <c r="AD1415" s="691"/>
    </row>
    <row r="1416" spans="18:30" x14ac:dyDescent="0.25">
      <c r="R1416" s="694"/>
      <c r="S1416" s="694"/>
      <c r="T1416" s="694"/>
      <c r="U1416" s="694"/>
      <c r="V1416" s="694"/>
      <c r="W1416" s="694"/>
      <c r="X1416" s="694"/>
      <c r="Y1416" s="694"/>
      <c r="Z1416" s="694"/>
      <c r="AA1416" s="694"/>
      <c r="AB1416" s="694"/>
      <c r="AC1416" s="694"/>
      <c r="AD1416" s="691"/>
    </row>
    <row r="1417" spans="18:30" x14ac:dyDescent="0.25">
      <c r="R1417" s="694"/>
      <c r="S1417" s="694"/>
      <c r="T1417" s="694"/>
      <c r="U1417" s="694"/>
      <c r="V1417" s="694"/>
      <c r="W1417" s="694"/>
      <c r="X1417" s="694"/>
      <c r="Y1417" s="694"/>
      <c r="Z1417" s="694"/>
      <c r="AA1417" s="694"/>
      <c r="AB1417" s="694"/>
      <c r="AC1417" s="694"/>
      <c r="AD1417" s="691"/>
    </row>
    <row r="1418" spans="18:30" x14ac:dyDescent="0.25">
      <c r="R1418" s="694"/>
      <c r="S1418" s="694"/>
      <c r="T1418" s="694"/>
      <c r="U1418" s="694"/>
      <c r="V1418" s="694"/>
      <c r="W1418" s="694"/>
      <c r="X1418" s="694"/>
      <c r="Y1418" s="694"/>
      <c r="Z1418" s="694"/>
      <c r="AA1418" s="694"/>
      <c r="AB1418" s="694"/>
      <c r="AC1418" s="694"/>
      <c r="AD1418" s="691"/>
    </row>
    <row r="1419" spans="18:30" x14ac:dyDescent="0.25">
      <c r="R1419" s="694"/>
      <c r="S1419" s="694"/>
      <c r="T1419" s="694"/>
      <c r="U1419" s="694"/>
      <c r="V1419" s="694"/>
      <c r="W1419" s="694"/>
      <c r="X1419" s="694"/>
      <c r="Y1419" s="694"/>
      <c r="Z1419" s="694"/>
      <c r="AA1419" s="694"/>
      <c r="AB1419" s="694"/>
      <c r="AC1419" s="694"/>
      <c r="AD1419" s="691"/>
    </row>
    <row r="1420" spans="18:30" x14ac:dyDescent="0.25">
      <c r="R1420" s="694"/>
      <c r="S1420" s="694"/>
      <c r="T1420" s="694"/>
      <c r="U1420" s="694"/>
      <c r="V1420" s="694"/>
      <c r="W1420" s="694"/>
      <c r="X1420" s="694"/>
      <c r="Y1420" s="694"/>
      <c r="Z1420" s="694"/>
      <c r="AA1420" s="694"/>
      <c r="AB1420" s="694"/>
      <c r="AC1420" s="694"/>
      <c r="AD1420" s="691"/>
    </row>
    <row r="1421" spans="18:30" x14ac:dyDescent="0.25">
      <c r="R1421" s="694"/>
      <c r="S1421" s="694"/>
      <c r="T1421" s="694"/>
      <c r="U1421" s="694"/>
      <c r="V1421" s="694"/>
      <c r="W1421" s="694"/>
      <c r="X1421" s="694"/>
      <c r="Y1421" s="694"/>
      <c r="Z1421" s="694"/>
      <c r="AA1421" s="694"/>
      <c r="AB1421" s="694"/>
      <c r="AC1421" s="694"/>
      <c r="AD1421" s="691"/>
    </row>
    <row r="1422" spans="18:30" x14ac:dyDescent="0.25">
      <c r="R1422" s="694"/>
      <c r="S1422" s="694"/>
      <c r="T1422" s="694"/>
      <c r="U1422" s="694"/>
      <c r="V1422" s="694"/>
      <c r="W1422" s="694"/>
      <c r="X1422" s="694"/>
      <c r="Y1422" s="694"/>
      <c r="Z1422" s="694"/>
      <c r="AA1422" s="694"/>
      <c r="AB1422" s="694"/>
      <c r="AC1422" s="694"/>
      <c r="AD1422" s="691"/>
    </row>
    <row r="1423" spans="18:30" x14ac:dyDescent="0.25">
      <c r="R1423" s="694"/>
      <c r="S1423" s="694"/>
      <c r="T1423" s="694"/>
      <c r="U1423" s="694"/>
      <c r="V1423" s="694"/>
      <c r="W1423" s="694"/>
      <c r="X1423" s="694"/>
      <c r="Y1423" s="694"/>
      <c r="Z1423" s="694"/>
      <c r="AA1423" s="694"/>
      <c r="AB1423" s="694"/>
      <c r="AC1423" s="694"/>
      <c r="AD1423" s="691"/>
    </row>
    <row r="1424" spans="18:30" x14ac:dyDescent="0.25">
      <c r="R1424" s="694"/>
      <c r="S1424" s="694"/>
      <c r="T1424" s="694"/>
      <c r="U1424" s="694"/>
      <c r="V1424" s="694"/>
      <c r="W1424" s="694"/>
      <c r="X1424" s="694"/>
      <c r="Y1424" s="694"/>
      <c r="Z1424" s="694"/>
      <c r="AA1424" s="694"/>
      <c r="AB1424" s="694"/>
      <c r="AC1424" s="694"/>
      <c r="AD1424" s="691"/>
    </row>
    <row r="1425" spans="18:30" x14ac:dyDescent="0.25">
      <c r="R1425" s="694"/>
      <c r="S1425" s="694"/>
      <c r="T1425" s="694"/>
      <c r="U1425" s="694"/>
      <c r="V1425" s="694"/>
      <c r="W1425" s="694"/>
      <c r="X1425" s="694"/>
      <c r="Y1425" s="694"/>
      <c r="Z1425" s="694"/>
      <c r="AA1425" s="694"/>
      <c r="AB1425" s="694"/>
      <c r="AC1425" s="694"/>
      <c r="AD1425" s="691"/>
    </row>
    <row r="1426" spans="18:30" x14ac:dyDescent="0.25">
      <c r="R1426" s="694"/>
      <c r="S1426" s="694"/>
      <c r="T1426" s="694"/>
      <c r="U1426" s="694"/>
      <c r="V1426" s="694"/>
      <c r="W1426" s="694"/>
      <c r="X1426" s="694"/>
      <c r="Y1426" s="694"/>
      <c r="Z1426" s="694"/>
      <c r="AA1426" s="694"/>
      <c r="AB1426" s="694"/>
      <c r="AC1426" s="694"/>
      <c r="AD1426" s="691"/>
    </row>
    <row r="1427" spans="18:30" x14ac:dyDescent="0.25">
      <c r="R1427" s="694"/>
      <c r="S1427" s="694"/>
      <c r="T1427" s="694"/>
      <c r="U1427" s="694"/>
      <c r="V1427" s="694"/>
      <c r="W1427" s="694"/>
      <c r="X1427" s="694"/>
      <c r="Y1427" s="694"/>
      <c r="Z1427" s="694"/>
      <c r="AA1427" s="694"/>
      <c r="AB1427" s="694"/>
      <c r="AC1427" s="694"/>
      <c r="AD1427" s="691"/>
    </row>
    <row r="1428" spans="18:30" x14ac:dyDescent="0.25">
      <c r="R1428" s="694"/>
      <c r="S1428" s="694"/>
      <c r="T1428" s="694"/>
      <c r="U1428" s="694"/>
      <c r="V1428" s="694"/>
      <c r="W1428" s="694"/>
      <c r="X1428" s="694"/>
      <c r="Y1428" s="694"/>
      <c r="Z1428" s="694"/>
      <c r="AA1428" s="694"/>
      <c r="AB1428" s="694"/>
      <c r="AC1428" s="694"/>
      <c r="AD1428" s="691"/>
    </row>
    <row r="1429" spans="18:30" x14ac:dyDescent="0.25">
      <c r="R1429" s="694"/>
      <c r="S1429" s="694"/>
      <c r="T1429" s="694"/>
      <c r="U1429" s="694"/>
      <c r="V1429" s="694"/>
      <c r="W1429" s="694"/>
      <c r="X1429" s="694"/>
      <c r="Y1429" s="694"/>
      <c r="Z1429" s="694"/>
      <c r="AA1429" s="694"/>
      <c r="AB1429" s="694"/>
      <c r="AC1429" s="694"/>
      <c r="AD1429" s="691"/>
    </row>
    <row r="1430" spans="18:30" x14ac:dyDescent="0.25">
      <c r="R1430" s="694"/>
      <c r="S1430" s="694"/>
      <c r="T1430" s="694"/>
      <c r="U1430" s="694"/>
      <c r="V1430" s="694"/>
      <c r="W1430" s="694"/>
      <c r="X1430" s="694"/>
      <c r="Y1430" s="694"/>
      <c r="Z1430" s="694"/>
      <c r="AA1430" s="694"/>
      <c r="AB1430" s="694"/>
      <c r="AC1430" s="694"/>
      <c r="AD1430" s="691"/>
    </row>
    <row r="1431" spans="18:30" x14ac:dyDescent="0.25">
      <c r="R1431" s="694"/>
      <c r="S1431" s="694"/>
      <c r="T1431" s="694"/>
      <c r="U1431" s="694"/>
      <c r="V1431" s="694"/>
      <c r="W1431" s="694"/>
      <c r="X1431" s="694"/>
      <c r="Y1431" s="694"/>
      <c r="Z1431" s="694"/>
      <c r="AA1431" s="694"/>
      <c r="AB1431" s="694"/>
      <c r="AC1431" s="694"/>
      <c r="AD1431" s="691"/>
    </row>
    <row r="1432" spans="18:30" x14ac:dyDescent="0.25">
      <c r="R1432" s="694"/>
      <c r="S1432" s="694"/>
      <c r="T1432" s="694"/>
      <c r="U1432" s="694"/>
      <c r="V1432" s="694"/>
      <c r="W1432" s="694"/>
      <c r="X1432" s="694"/>
      <c r="Y1432" s="694"/>
      <c r="Z1432" s="694"/>
      <c r="AA1432" s="694"/>
      <c r="AB1432" s="694"/>
      <c r="AC1432" s="694"/>
      <c r="AD1432" s="691"/>
    </row>
    <row r="1433" spans="18:30" x14ac:dyDescent="0.25">
      <c r="R1433" s="694"/>
      <c r="S1433" s="694"/>
      <c r="T1433" s="694"/>
      <c r="U1433" s="694"/>
      <c r="V1433" s="694"/>
      <c r="W1433" s="694"/>
      <c r="X1433" s="694"/>
      <c r="Y1433" s="694"/>
      <c r="Z1433" s="694"/>
      <c r="AA1433" s="694"/>
      <c r="AB1433" s="694"/>
      <c r="AC1433" s="694"/>
      <c r="AD1433" s="691"/>
    </row>
    <row r="1434" spans="18:30" x14ac:dyDescent="0.25">
      <c r="R1434" s="694"/>
      <c r="S1434" s="694"/>
      <c r="T1434" s="694"/>
      <c r="U1434" s="694"/>
      <c r="V1434" s="694"/>
      <c r="W1434" s="694"/>
      <c r="X1434" s="694"/>
      <c r="Y1434" s="694"/>
      <c r="Z1434" s="694"/>
      <c r="AA1434" s="694"/>
      <c r="AB1434" s="694"/>
      <c r="AC1434" s="694"/>
      <c r="AD1434" s="691"/>
    </row>
    <row r="1435" spans="18:30" x14ac:dyDescent="0.25">
      <c r="R1435" s="694"/>
      <c r="S1435" s="694"/>
      <c r="T1435" s="694"/>
      <c r="U1435" s="694"/>
      <c r="V1435" s="694"/>
      <c r="W1435" s="694"/>
      <c r="X1435" s="694"/>
      <c r="Y1435" s="694"/>
      <c r="Z1435" s="694"/>
      <c r="AA1435" s="694"/>
      <c r="AB1435" s="694"/>
      <c r="AC1435" s="694"/>
      <c r="AD1435" s="691"/>
    </row>
    <row r="1436" spans="18:30" x14ac:dyDescent="0.25">
      <c r="R1436" s="694"/>
      <c r="S1436" s="694"/>
      <c r="T1436" s="694"/>
      <c r="U1436" s="694"/>
      <c r="V1436" s="694"/>
      <c r="W1436" s="694"/>
      <c r="X1436" s="694"/>
      <c r="Y1436" s="694"/>
      <c r="Z1436" s="694"/>
      <c r="AA1436" s="694"/>
      <c r="AB1436" s="694"/>
      <c r="AC1436" s="694"/>
      <c r="AD1436" s="691"/>
    </row>
    <row r="1437" spans="18:30" x14ac:dyDescent="0.25">
      <c r="R1437" s="694"/>
      <c r="S1437" s="694"/>
      <c r="T1437" s="694"/>
      <c r="U1437" s="694"/>
      <c r="V1437" s="694"/>
      <c r="W1437" s="694"/>
      <c r="X1437" s="694"/>
      <c r="Y1437" s="694"/>
      <c r="Z1437" s="694"/>
      <c r="AA1437" s="694"/>
      <c r="AB1437" s="694"/>
      <c r="AC1437" s="694"/>
      <c r="AD1437" s="691"/>
    </row>
    <row r="1438" spans="18:30" x14ac:dyDescent="0.25">
      <c r="R1438" s="694"/>
      <c r="S1438" s="694"/>
      <c r="T1438" s="694"/>
      <c r="U1438" s="694"/>
      <c r="V1438" s="694"/>
      <c r="W1438" s="694"/>
      <c r="X1438" s="694"/>
      <c r="Y1438" s="694"/>
      <c r="Z1438" s="694"/>
      <c r="AA1438" s="694"/>
      <c r="AB1438" s="694"/>
      <c r="AC1438" s="694"/>
      <c r="AD1438" s="691"/>
    </row>
    <row r="1439" spans="18:30" x14ac:dyDescent="0.25">
      <c r="R1439" s="694"/>
      <c r="S1439" s="694"/>
      <c r="T1439" s="694"/>
      <c r="U1439" s="694"/>
      <c r="V1439" s="694"/>
      <c r="W1439" s="694"/>
      <c r="X1439" s="694"/>
      <c r="Y1439" s="694"/>
      <c r="Z1439" s="694"/>
      <c r="AA1439" s="694"/>
      <c r="AB1439" s="694"/>
      <c r="AC1439" s="694"/>
      <c r="AD1439" s="691"/>
    </row>
    <row r="1440" spans="18:30" x14ac:dyDescent="0.25">
      <c r="R1440" s="694"/>
      <c r="S1440" s="694"/>
      <c r="T1440" s="694"/>
      <c r="U1440" s="694"/>
      <c r="V1440" s="694"/>
      <c r="W1440" s="694"/>
      <c r="X1440" s="694"/>
      <c r="Y1440" s="694"/>
      <c r="Z1440" s="694"/>
      <c r="AA1440" s="694"/>
      <c r="AB1440" s="694"/>
      <c r="AC1440" s="694"/>
      <c r="AD1440" s="691"/>
    </row>
    <row r="1441" spans="18:30" x14ac:dyDescent="0.25">
      <c r="R1441" s="694"/>
      <c r="S1441" s="694"/>
      <c r="T1441" s="694"/>
      <c r="U1441" s="694"/>
      <c r="V1441" s="694"/>
      <c r="W1441" s="694"/>
      <c r="X1441" s="694"/>
      <c r="Y1441" s="694"/>
      <c r="Z1441" s="694"/>
      <c r="AA1441" s="694"/>
      <c r="AB1441" s="694"/>
      <c r="AC1441" s="694"/>
      <c r="AD1441" s="691"/>
    </row>
    <row r="1442" spans="18:30" x14ac:dyDescent="0.25">
      <c r="R1442" s="694"/>
      <c r="S1442" s="694"/>
      <c r="T1442" s="694"/>
      <c r="U1442" s="694"/>
      <c r="V1442" s="694"/>
      <c r="W1442" s="694"/>
      <c r="X1442" s="694"/>
      <c r="Y1442" s="694"/>
      <c r="Z1442" s="694"/>
      <c r="AA1442" s="694"/>
      <c r="AB1442" s="694"/>
      <c r="AC1442" s="694"/>
      <c r="AD1442" s="691"/>
    </row>
    <row r="1443" spans="18:30" x14ac:dyDescent="0.25">
      <c r="R1443" s="694"/>
      <c r="S1443" s="694"/>
      <c r="T1443" s="694"/>
      <c r="U1443" s="694"/>
      <c r="V1443" s="694"/>
      <c r="W1443" s="694"/>
      <c r="X1443" s="694"/>
      <c r="Y1443" s="694"/>
      <c r="Z1443" s="694"/>
      <c r="AA1443" s="694"/>
      <c r="AB1443" s="694"/>
      <c r="AC1443" s="694"/>
      <c r="AD1443" s="691"/>
    </row>
    <row r="1444" spans="18:30" x14ac:dyDescent="0.25">
      <c r="R1444" s="694"/>
      <c r="S1444" s="694"/>
      <c r="T1444" s="694"/>
      <c r="U1444" s="694"/>
      <c r="V1444" s="694"/>
      <c r="W1444" s="694"/>
      <c r="X1444" s="694"/>
      <c r="Y1444" s="694"/>
      <c r="Z1444" s="694"/>
      <c r="AA1444" s="694"/>
      <c r="AB1444" s="694"/>
      <c r="AC1444" s="694"/>
      <c r="AD1444" s="691"/>
    </row>
    <row r="1445" spans="18:30" x14ac:dyDescent="0.25">
      <c r="R1445" s="694"/>
      <c r="S1445" s="694"/>
      <c r="T1445" s="694"/>
      <c r="U1445" s="694"/>
      <c r="V1445" s="694"/>
      <c r="W1445" s="694"/>
      <c r="X1445" s="694"/>
      <c r="Y1445" s="694"/>
      <c r="Z1445" s="694"/>
      <c r="AA1445" s="694"/>
      <c r="AB1445" s="694"/>
      <c r="AC1445" s="694"/>
      <c r="AD1445" s="691"/>
    </row>
    <row r="1446" spans="18:30" x14ac:dyDescent="0.25">
      <c r="R1446" s="694"/>
      <c r="S1446" s="694"/>
      <c r="T1446" s="694"/>
      <c r="U1446" s="694"/>
      <c r="V1446" s="694"/>
      <c r="W1446" s="694"/>
      <c r="X1446" s="694"/>
      <c r="Y1446" s="694"/>
      <c r="Z1446" s="694"/>
      <c r="AA1446" s="694"/>
      <c r="AB1446" s="694"/>
      <c r="AC1446" s="694"/>
      <c r="AD1446" s="691"/>
    </row>
    <row r="1447" spans="18:30" x14ac:dyDescent="0.25">
      <c r="R1447" s="694"/>
      <c r="S1447" s="694"/>
      <c r="T1447" s="694"/>
      <c r="U1447" s="694"/>
      <c r="V1447" s="694"/>
      <c r="W1447" s="694"/>
      <c r="X1447" s="694"/>
      <c r="Y1447" s="694"/>
      <c r="Z1447" s="694"/>
      <c r="AA1447" s="694"/>
      <c r="AB1447" s="694"/>
      <c r="AC1447" s="694"/>
      <c r="AD1447" s="691"/>
    </row>
    <row r="1448" spans="18:30" x14ac:dyDescent="0.25">
      <c r="R1448" s="694"/>
      <c r="S1448" s="694"/>
      <c r="T1448" s="694"/>
      <c r="U1448" s="694"/>
      <c r="V1448" s="694"/>
      <c r="W1448" s="694"/>
      <c r="X1448" s="694"/>
      <c r="Y1448" s="694"/>
      <c r="Z1448" s="694"/>
      <c r="AA1448" s="694"/>
      <c r="AB1448" s="694"/>
      <c r="AC1448" s="694"/>
      <c r="AD1448" s="691"/>
    </row>
    <row r="1449" spans="18:30" x14ac:dyDescent="0.25">
      <c r="R1449" s="694"/>
      <c r="S1449" s="694"/>
      <c r="T1449" s="694"/>
      <c r="U1449" s="694"/>
      <c r="V1449" s="694"/>
      <c r="W1449" s="694"/>
      <c r="X1449" s="694"/>
      <c r="Y1449" s="694"/>
      <c r="Z1449" s="694"/>
      <c r="AA1449" s="694"/>
      <c r="AB1449" s="694"/>
      <c r="AC1449" s="694"/>
      <c r="AD1449" s="691"/>
    </row>
    <row r="1450" spans="18:30" x14ac:dyDescent="0.25">
      <c r="R1450" s="694"/>
      <c r="S1450" s="694"/>
      <c r="T1450" s="694"/>
      <c r="U1450" s="694"/>
      <c r="V1450" s="694"/>
      <c r="W1450" s="694"/>
      <c r="X1450" s="694"/>
      <c r="Y1450" s="694"/>
      <c r="Z1450" s="694"/>
      <c r="AA1450" s="694"/>
      <c r="AB1450" s="694"/>
      <c r="AC1450" s="694"/>
      <c r="AD1450" s="691"/>
    </row>
    <row r="1451" spans="18:30" x14ac:dyDescent="0.25">
      <c r="R1451" s="694"/>
      <c r="S1451" s="694"/>
      <c r="T1451" s="694"/>
      <c r="U1451" s="694"/>
      <c r="V1451" s="694"/>
      <c r="W1451" s="694"/>
      <c r="X1451" s="694"/>
      <c r="Y1451" s="694"/>
      <c r="Z1451" s="694"/>
      <c r="AA1451" s="694"/>
      <c r="AB1451" s="694"/>
      <c r="AC1451" s="694"/>
      <c r="AD1451" s="691"/>
    </row>
    <row r="1452" spans="18:30" x14ac:dyDescent="0.25">
      <c r="R1452" s="694"/>
      <c r="S1452" s="694"/>
      <c r="T1452" s="694"/>
      <c r="U1452" s="694"/>
      <c r="V1452" s="694"/>
      <c r="W1452" s="694"/>
      <c r="X1452" s="694"/>
      <c r="Y1452" s="694"/>
      <c r="Z1452" s="694"/>
      <c r="AA1452" s="694"/>
      <c r="AB1452" s="694"/>
      <c r="AC1452" s="694"/>
      <c r="AD1452" s="691"/>
    </row>
    <row r="1453" spans="18:30" x14ac:dyDescent="0.25">
      <c r="R1453" s="694"/>
      <c r="S1453" s="694"/>
      <c r="T1453" s="694"/>
      <c r="U1453" s="694"/>
      <c r="V1453" s="694"/>
      <c r="W1453" s="694"/>
      <c r="X1453" s="694"/>
      <c r="Y1453" s="694"/>
      <c r="Z1453" s="694"/>
      <c r="AA1453" s="694"/>
      <c r="AB1453" s="694"/>
      <c r="AC1453" s="694"/>
      <c r="AD1453" s="691"/>
    </row>
    <row r="1454" spans="18:30" x14ac:dyDescent="0.25">
      <c r="R1454" s="694"/>
      <c r="S1454" s="694"/>
      <c r="T1454" s="694"/>
      <c r="U1454" s="694"/>
      <c r="V1454" s="694"/>
      <c r="W1454" s="694"/>
      <c r="X1454" s="694"/>
      <c r="Y1454" s="694"/>
      <c r="Z1454" s="694"/>
      <c r="AA1454" s="694"/>
      <c r="AB1454" s="694"/>
      <c r="AC1454" s="694"/>
      <c r="AD1454" s="691"/>
    </row>
    <row r="1455" spans="18:30" x14ac:dyDescent="0.25">
      <c r="R1455" s="694"/>
      <c r="S1455" s="694"/>
      <c r="T1455" s="694"/>
      <c r="U1455" s="694"/>
      <c r="V1455" s="694"/>
      <c r="W1455" s="694"/>
      <c r="X1455" s="694"/>
      <c r="Y1455" s="694"/>
      <c r="Z1455" s="694"/>
      <c r="AA1455" s="694"/>
      <c r="AB1455" s="694"/>
      <c r="AC1455" s="694"/>
      <c r="AD1455" s="691"/>
    </row>
    <row r="1456" spans="18:30" x14ac:dyDescent="0.25">
      <c r="R1456" s="694"/>
      <c r="S1456" s="694"/>
      <c r="T1456" s="694"/>
      <c r="U1456" s="694"/>
      <c r="V1456" s="694"/>
      <c r="W1456" s="694"/>
      <c r="X1456" s="694"/>
      <c r="Y1456" s="694"/>
      <c r="Z1456" s="694"/>
      <c r="AA1456" s="694"/>
      <c r="AB1456" s="694"/>
      <c r="AC1456" s="694"/>
      <c r="AD1456" s="691"/>
    </row>
    <row r="1457" spans="18:30" x14ac:dyDescent="0.25">
      <c r="R1457" s="694"/>
      <c r="S1457" s="694"/>
      <c r="T1457" s="694"/>
      <c r="U1457" s="694"/>
      <c r="V1457" s="694"/>
      <c r="W1457" s="694"/>
      <c r="X1457" s="694"/>
      <c r="Y1457" s="694"/>
      <c r="Z1457" s="694"/>
      <c r="AA1457" s="694"/>
      <c r="AB1457" s="694"/>
      <c r="AC1457" s="694"/>
      <c r="AD1457" s="691"/>
    </row>
    <row r="1458" spans="18:30" x14ac:dyDescent="0.25">
      <c r="R1458" s="694"/>
      <c r="S1458" s="694"/>
      <c r="T1458" s="694"/>
      <c r="U1458" s="694"/>
      <c r="V1458" s="694"/>
      <c r="W1458" s="694"/>
      <c r="X1458" s="694"/>
      <c r="Y1458" s="694"/>
      <c r="Z1458" s="694"/>
      <c r="AA1458" s="694"/>
      <c r="AB1458" s="694"/>
      <c r="AC1458" s="694"/>
      <c r="AD1458" s="691"/>
    </row>
    <row r="1459" spans="18:30" x14ac:dyDescent="0.25">
      <c r="R1459" s="694"/>
      <c r="S1459" s="694"/>
      <c r="T1459" s="694"/>
      <c r="U1459" s="694"/>
      <c r="V1459" s="694"/>
      <c r="W1459" s="694"/>
      <c r="X1459" s="694"/>
      <c r="Y1459" s="694"/>
      <c r="Z1459" s="694"/>
      <c r="AA1459" s="694"/>
      <c r="AB1459" s="694"/>
      <c r="AC1459" s="694"/>
      <c r="AD1459" s="691"/>
    </row>
    <row r="1460" spans="18:30" x14ac:dyDescent="0.25">
      <c r="R1460" s="694"/>
      <c r="S1460" s="694"/>
      <c r="T1460" s="694"/>
      <c r="U1460" s="694"/>
      <c r="V1460" s="694"/>
      <c r="W1460" s="694"/>
      <c r="X1460" s="694"/>
      <c r="Y1460" s="694"/>
      <c r="Z1460" s="694"/>
      <c r="AA1460" s="694"/>
      <c r="AB1460" s="694"/>
      <c r="AC1460" s="694"/>
      <c r="AD1460" s="691"/>
    </row>
    <row r="1461" spans="18:30" x14ac:dyDescent="0.25">
      <c r="R1461" s="694"/>
      <c r="S1461" s="694"/>
      <c r="T1461" s="694"/>
      <c r="U1461" s="694"/>
      <c r="V1461" s="694"/>
      <c r="W1461" s="694"/>
      <c r="X1461" s="694"/>
      <c r="Y1461" s="694"/>
      <c r="Z1461" s="694"/>
      <c r="AA1461" s="694"/>
      <c r="AB1461" s="694"/>
      <c r="AC1461" s="694"/>
      <c r="AD1461" s="691"/>
    </row>
    <row r="1462" spans="18:30" x14ac:dyDescent="0.25">
      <c r="R1462" s="694"/>
      <c r="S1462" s="694"/>
      <c r="T1462" s="694"/>
      <c r="U1462" s="694"/>
      <c r="V1462" s="694"/>
      <c r="W1462" s="694"/>
      <c r="X1462" s="694"/>
      <c r="Y1462" s="694"/>
      <c r="Z1462" s="694"/>
      <c r="AA1462" s="694"/>
      <c r="AB1462" s="694"/>
      <c r="AC1462" s="694"/>
      <c r="AD1462" s="691"/>
    </row>
    <row r="1463" spans="18:30" x14ac:dyDescent="0.25">
      <c r="R1463" s="694"/>
      <c r="S1463" s="694"/>
      <c r="T1463" s="694"/>
      <c r="U1463" s="694"/>
      <c r="V1463" s="694"/>
      <c r="W1463" s="694"/>
      <c r="X1463" s="694"/>
      <c r="Y1463" s="694"/>
      <c r="Z1463" s="694"/>
      <c r="AA1463" s="694"/>
      <c r="AB1463" s="694"/>
      <c r="AC1463" s="694"/>
      <c r="AD1463" s="691"/>
    </row>
    <row r="1464" spans="18:30" x14ac:dyDescent="0.25">
      <c r="R1464" s="694"/>
      <c r="S1464" s="694"/>
      <c r="T1464" s="694"/>
      <c r="U1464" s="694"/>
      <c r="V1464" s="694"/>
      <c r="W1464" s="694"/>
      <c r="X1464" s="694"/>
      <c r="Y1464" s="694"/>
      <c r="Z1464" s="694"/>
      <c r="AA1464" s="694"/>
      <c r="AB1464" s="694"/>
      <c r="AC1464" s="694"/>
      <c r="AD1464" s="691"/>
    </row>
    <row r="1465" spans="18:30" x14ac:dyDescent="0.25">
      <c r="R1465" s="694"/>
      <c r="S1465" s="694"/>
      <c r="T1465" s="694"/>
      <c r="U1465" s="694"/>
      <c r="V1465" s="694"/>
      <c r="W1465" s="694"/>
      <c r="X1465" s="694"/>
      <c r="Y1465" s="694"/>
      <c r="Z1465" s="694"/>
      <c r="AA1465" s="694"/>
      <c r="AB1465" s="694"/>
      <c r="AC1465" s="694"/>
      <c r="AD1465" s="691"/>
    </row>
    <row r="1466" spans="18:30" x14ac:dyDescent="0.25">
      <c r="R1466" s="694"/>
      <c r="S1466" s="694"/>
      <c r="T1466" s="694"/>
      <c r="U1466" s="694"/>
      <c r="V1466" s="694"/>
      <c r="W1466" s="694"/>
      <c r="X1466" s="694"/>
      <c r="Y1466" s="694"/>
      <c r="Z1466" s="694"/>
      <c r="AA1466" s="694"/>
      <c r="AB1466" s="694"/>
      <c r="AC1466" s="694"/>
      <c r="AD1466" s="691"/>
    </row>
    <row r="1467" spans="18:30" x14ac:dyDescent="0.25">
      <c r="R1467" s="694"/>
      <c r="S1467" s="694"/>
      <c r="T1467" s="694"/>
      <c r="U1467" s="694"/>
      <c r="V1467" s="694"/>
      <c r="W1467" s="694"/>
      <c r="X1467" s="694"/>
      <c r="Y1467" s="694"/>
      <c r="Z1467" s="694"/>
      <c r="AA1467" s="694"/>
      <c r="AB1467" s="694"/>
      <c r="AC1467" s="694"/>
      <c r="AD1467" s="691"/>
    </row>
    <row r="1468" spans="18:30" x14ac:dyDescent="0.25">
      <c r="R1468" s="694"/>
      <c r="S1468" s="694"/>
      <c r="T1468" s="694"/>
      <c r="U1468" s="694"/>
      <c r="V1468" s="694"/>
      <c r="W1468" s="694"/>
      <c r="X1468" s="694"/>
      <c r="Y1468" s="694"/>
      <c r="Z1468" s="694"/>
      <c r="AA1468" s="694"/>
      <c r="AB1468" s="694"/>
      <c r="AC1468" s="694"/>
      <c r="AD1468" s="691"/>
    </row>
    <row r="1469" spans="18:30" x14ac:dyDescent="0.25">
      <c r="R1469" s="694"/>
      <c r="S1469" s="694"/>
      <c r="T1469" s="694"/>
      <c r="U1469" s="694"/>
      <c r="V1469" s="694"/>
      <c r="W1469" s="694"/>
      <c r="X1469" s="694"/>
      <c r="Y1469" s="694"/>
      <c r="Z1469" s="694"/>
      <c r="AA1469" s="694"/>
      <c r="AB1469" s="694"/>
      <c r="AC1469" s="694"/>
      <c r="AD1469" s="691"/>
    </row>
    <row r="1470" spans="18:30" x14ac:dyDescent="0.25">
      <c r="R1470" s="694"/>
      <c r="S1470" s="694"/>
      <c r="T1470" s="694"/>
      <c r="U1470" s="694"/>
      <c r="V1470" s="694"/>
      <c r="W1470" s="694"/>
      <c r="X1470" s="694"/>
      <c r="Y1470" s="694"/>
      <c r="Z1470" s="694"/>
      <c r="AA1470" s="694"/>
      <c r="AB1470" s="694"/>
      <c r="AC1470" s="694"/>
      <c r="AD1470" s="691"/>
    </row>
    <row r="1471" spans="18:30" x14ac:dyDescent="0.25">
      <c r="R1471" s="694"/>
      <c r="S1471" s="694"/>
      <c r="T1471" s="694"/>
      <c r="U1471" s="694"/>
      <c r="V1471" s="694"/>
      <c r="W1471" s="694"/>
      <c r="X1471" s="694"/>
      <c r="Y1471" s="694"/>
      <c r="Z1471" s="694"/>
      <c r="AA1471" s="694"/>
      <c r="AB1471" s="694"/>
      <c r="AC1471" s="694"/>
      <c r="AD1471" s="691"/>
    </row>
    <row r="1472" spans="18:30" x14ac:dyDescent="0.25">
      <c r="R1472" s="694"/>
      <c r="S1472" s="694"/>
      <c r="T1472" s="694"/>
      <c r="U1472" s="694"/>
      <c r="V1472" s="694"/>
      <c r="W1472" s="694"/>
      <c r="X1472" s="694"/>
      <c r="Y1472" s="694"/>
      <c r="Z1472" s="694"/>
      <c r="AA1472" s="694"/>
      <c r="AB1472" s="694"/>
      <c r="AC1472" s="694"/>
      <c r="AD1472" s="691"/>
    </row>
    <row r="1473" spans="18:30" x14ac:dyDescent="0.25">
      <c r="R1473" s="694"/>
      <c r="S1473" s="694"/>
      <c r="T1473" s="694"/>
      <c r="U1473" s="694"/>
      <c r="V1473" s="694"/>
      <c r="W1473" s="694"/>
      <c r="X1473" s="694"/>
      <c r="Y1473" s="694"/>
      <c r="Z1473" s="694"/>
      <c r="AA1473" s="694"/>
      <c r="AB1473" s="694"/>
      <c r="AC1473" s="694"/>
      <c r="AD1473" s="691"/>
    </row>
    <row r="1474" spans="18:30" x14ac:dyDescent="0.25">
      <c r="R1474" s="694"/>
      <c r="S1474" s="694"/>
      <c r="T1474" s="694"/>
      <c r="U1474" s="694"/>
      <c r="V1474" s="694"/>
      <c r="W1474" s="694"/>
      <c r="X1474" s="694"/>
      <c r="Y1474" s="694"/>
      <c r="Z1474" s="694"/>
      <c r="AA1474" s="694"/>
      <c r="AB1474" s="694"/>
      <c r="AC1474" s="694"/>
      <c r="AD1474" s="691"/>
    </row>
    <row r="1475" spans="18:30" x14ac:dyDescent="0.25">
      <c r="R1475" s="694"/>
      <c r="S1475" s="694"/>
      <c r="T1475" s="694"/>
      <c r="U1475" s="694"/>
      <c r="V1475" s="694"/>
      <c r="W1475" s="694"/>
      <c r="X1475" s="694"/>
      <c r="Y1475" s="694"/>
      <c r="Z1475" s="694"/>
      <c r="AA1475" s="694"/>
      <c r="AB1475" s="694"/>
      <c r="AC1475" s="694"/>
      <c r="AD1475" s="691"/>
    </row>
    <row r="1476" spans="18:30" x14ac:dyDescent="0.25">
      <c r="R1476" s="694"/>
      <c r="S1476" s="694"/>
      <c r="T1476" s="694"/>
      <c r="U1476" s="694"/>
      <c r="V1476" s="694"/>
      <c r="W1476" s="694"/>
      <c r="X1476" s="694"/>
      <c r="Y1476" s="694"/>
      <c r="Z1476" s="694"/>
      <c r="AA1476" s="694"/>
      <c r="AB1476" s="694"/>
      <c r="AC1476" s="694"/>
      <c r="AD1476" s="691"/>
    </row>
    <row r="1477" spans="18:30" x14ac:dyDescent="0.25">
      <c r="R1477" s="694"/>
      <c r="S1477" s="694"/>
      <c r="T1477" s="694"/>
      <c r="U1477" s="694"/>
      <c r="V1477" s="694"/>
      <c r="W1477" s="694"/>
      <c r="X1477" s="694"/>
      <c r="Y1477" s="694"/>
      <c r="Z1477" s="694"/>
      <c r="AA1477" s="694"/>
      <c r="AB1477" s="694"/>
      <c r="AC1477" s="694"/>
      <c r="AD1477" s="691"/>
    </row>
    <row r="1478" spans="18:30" x14ac:dyDescent="0.25">
      <c r="R1478" s="694"/>
      <c r="S1478" s="694"/>
      <c r="T1478" s="694"/>
      <c r="U1478" s="694"/>
      <c r="V1478" s="694"/>
      <c r="W1478" s="694"/>
      <c r="X1478" s="694"/>
      <c r="Y1478" s="694"/>
      <c r="Z1478" s="694"/>
      <c r="AA1478" s="694"/>
      <c r="AB1478" s="694"/>
      <c r="AC1478" s="694"/>
      <c r="AD1478" s="691"/>
    </row>
    <row r="1479" spans="18:30" x14ac:dyDescent="0.25">
      <c r="R1479" s="694"/>
      <c r="S1479" s="694"/>
      <c r="T1479" s="694"/>
      <c r="U1479" s="694"/>
      <c r="V1479" s="694"/>
      <c r="W1479" s="694"/>
      <c r="X1479" s="694"/>
      <c r="Y1479" s="694"/>
      <c r="Z1479" s="694"/>
      <c r="AA1479" s="694"/>
      <c r="AB1479" s="694"/>
      <c r="AC1479" s="694"/>
      <c r="AD1479" s="691"/>
    </row>
    <row r="1480" spans="18:30" x14ac:dyDescent="0.25">
      <c r="R1480" s="694"/>
      <c r="S1480" s="694"/>
      <c r="T1480" s="694"/>
      <c r="U1480" s="694"/>
      <c r="V1480" s="694"/>
      <c r="W1480" s="694"/>
      <c r="X1480" s="694"/>
      <c r="Y1480" s="694"/>
      <c r="Z1480" s="694"/>
      <c r="AA1480" s="694"/>
      <c r="AB1480" s="694"/>
      <c r="AC1480" s="694"/>
      <c r="AD1480" s="691"/>
    </row>
    <row r="1481" spans="18:30" x14ac:dyDescent="0.25">
      <c r="R1481" s="694"/>
      <c r="S1481" s="694"/>
      <c r="T1481" s="694"/>
      <c r="U1481" s="694"/>
      <c r="V1481" s="694"/>
      <c r="W1481" s="694"/>
      <c r="X1481" s="694"/>
      <c r="Y1481" s="694"/>
      <c r="Z1481" s="694"/>
      <c r="AA1481" s="694"/>
      <c r="AB1481" s="694"/>
      <c r="AC1481" s="694"/>
      <c r="AD1481" s="691"/>
    </row>
    <row r="1482" spans="18:30" x14ac:dyDescent="0.25">
      <c r="R1482" s="694"/>
      <c r="S1482" s="694"/>
      <c r="T1482" s="694"/>
      <c r="U1482" s="694"/>
      <c r="V1482" s="694"/>
      <c r="W1482" s="694"/>
      <c r="X1482" s="694"/>
      <c r="Y1482" s="694"/>
      <c r="Z1482" s="694"/>
      <c r="AA1482" s="694"/>
      <c r="AB1482" s="694"/>
      <c r="AC1482" s="694"/>
      <c r="AD1482" s="691"/>
    </row>
    <row r="1483" spans="18:30" x14ac:dyDescent="0.25">
      <c r="R1483" s="694"/>
      <c r="S1483" s="694"/>
      <c r="T1483" s="694"/>
      <c r="U1483" s="694"/>
      <c r="V1483" s="694"/>
      <c r="W1483" s="694"/>
      <c r="X1483" s="694"/>
      <c r="Y1483" s="694"/>
      <c r="Z1483" s="694"/>
      <c r="AA1483" s="694"/>
      <c r="AB1483" s="694"/>
      <c r="AC1483" s="694"/>
      <c r="AD1483" s="691"/>
    </row>
    <row r="1484" spans="18:30" x14ac:dyDescent="0.25">
      <c r="R1484" s="694"/>
      <c r="S1484" s="694"/>
      <c r="T1484" s="694"/>
      <c r="U1484" s="694"/>
      <c r="V1484" s="694"/>
      <c r="W1484" s="694"/>
      <c r="X1484" s="694"/>
      <c r="Y1484" s="694"/>
      <c r="Z1484" s="694"/>
      <c r="AA1484" s="694"/>
      <c r="AB1484" s="694"/>
      <c r="AC1484" s="694"/>
      <c r="AD1484" s="691"/>
    </row>
    <row r="1485" spans="18:30" x14ac:dyDescent="0.25">
      <c r="R1485" s="694"/>
      <c r="S1485" s="694"/>
      <c r="T1485" s="694"/>
      <c r="U1485" s="694"/>
      <c r="V1485" s="694"/>
      <c r="W1485" s="694"/>
      <c r="X1485" s="694"/>
      <c r="Y1485" s="694"/>
      <c r="Z1485" s="694"/>
      <c r="AA1485" s="694"/>
      <c r="AB1485" s="694"/>
      <c r="AC1485" s="694"/>
      <c r="AD1485" s="691"/>
    </row>
    <row r="1486" spans="18:30" x14ac:dyDescent="0.25">
      <c r="R1486" s="694"/>
      <c r="S1486" s="694"/>
      <c r="T1486" s="694"/>
      <c r="U1486" s="694"/>
      <c r="V1486" s="694"/>
      <c r="W1486" s="694"/>
      <c r="X1486" s="694"/>
      <c r="Y1486" s="694"/>
      <c r="Z1486" s="694"/>
      <c r="AA1486" s="694"/>
      <c r="AB1486" s="694"/>
      <c r="AC1486" s="694"/>
      <c r="AD1486" s="691"/>
    </row>
    <row r="1487" spans="18:30" x14ac:dyDescent="0.25">
      <c r="R1487" s="694"/>
      <c r="S1487" s="694"/>
      <c r="T1487" s="694"/>
      <c r="U1487" s="694"/>
      <c r="V1487" s="694"/>
      <c r="W1487" s="694"/>
      <c r="X1487" s="694"/>
      <c r="Y1487" s="694"/>
      <c r="Z1487" s="694"/>
      <c r="AA1487" s="694"/>
      <c r="AB1487" s="694"/>
      <c r="AC1487" s="694"/>
      <c r="AD1487" s="691"/>
    </row>
    <row r="1488" spans="18:30" x14ac:dyDescent="0.25">
      <c r="R1488" s="694"/>
      <c r="S1488" s="694"/>
      <c r="T1488" s="694"/>
      <c r="U1488" s="694"/>
      <c r="V1488" s="694"/>
      <c r="W1488" s="694"/>
      <c r="X1488" s="694"/>
      <c r="Y1488" s="694"/>
      <c r="Z1488" s="694"/>
      <c r="AA1488" s="694"/>
      <c r="AB1488" s="694"/>
      <c r="AC1488" s="694"/>
      <c r="AD1488" s="691"/>
    </row>
    <row r="1489" spans="18:30" x14ac:dyDescent="0.25">
      <c r="R1489" s="694"/>
      <c r="S1489" s="694"/>
      <c r="T1489" s="694"/>
      <c r="U1489" s="694"/>
      <c r="V1489" s="694"/>
      <c r="W1489" s="694"/>
      <c r="X1489" s="694"/>
      <c r="Y1489" s="694"/>
      <c r="Z1489" s="694"/>
      <c r="AA1489" s="694"/>
      <c r="AB1489" s="694"/>
      <c r="AC1489" s="694"/>
      <c r="AD1489" s="691"/>
    </row>
    <row r="1490" spans="18:30" x14ac:dyDescent="0.25">
      <c r="R1490" s="694"/>
      <c r="S1490" s="694"/>
      <c r="T1490" s="694"/>
      <c r="U1490" s="694"/>
      <c r="V1490" s="694"/>
      <c r="W1490" s="694"/>
      <c r="X1490" s="694"/>
      <c r="Y1490" s="694"/>
      <c r="Z1490" s="694"/>
      <c r="AA1490" s="694"/>
      <c r="AB1490" s="694"/>
      <c r="AC1490" s="694"/>
      <c r="AD1490" s="691"/>
    </row>
    <row r="1491" spans="18:30" x14ac:dyDescent="0.25">
      <c r="R1491" s="694"/>
      <c r="S1491" s="694"/>
      <c r="T1491" s="694"/>
      <c r="U1491" s="694"/>
      <c r="V1491" s="694"/>
      <c r="W1491" s="694"/>
      <c r="X1491" s="694"/>
      <c r="Y1491" s="694"/>
      <c r="Z1491" s="694"/>
      <c r="AA1491" s="694"/>
      <c r="AB1491" s="694"/>
      <c r="AC1491" s="694"/>
      <c r="AD1491" s="691"/>
    </row>
    <row r="1492" spans="18:30" x14ac:dyDescent="0.25">
      <c r="R1492" s="694"/>
      <c r="S1492" s="694"/>
      <c r="T1492" s="694"/>
      <c r="U1492" s="694"/>
      <c r="V1492" s="694"/>
      <c r="W1492" s="694"/>
      <c r="X1492" s="694"/>
      <c r="Y1492" s="694"/>
      <c r="Z1492" s="694"/>
      <c r="AA1492" s="694"/>
      <c r="AB1492" s="694"/>
      <c r="AC1492" s="694"/>
      <c r="AD1492" s="691"/>
    </row>
    <row r="1493" spans="18:30" x14ac:dyDescent="0.25">
      <c r="R1493" s="694"/>
      <c r="S1493" s="694"/>
      <c r="T1493" s="694"/>
      <c r="U1493" s="694"/>
      <c r="V1493" s="694"/>
      <c r="W1493" s="694"/>
      <c r="X1493" s="694"/>
      <c r="Y1493" s="694"/>
      <c r="Z1493" s="694"/>
      <c r="AA1493" s="694"/>
      <c r="AB1493" s="694"/>
      <c r="AC1493" s="694"/>
      <c r="AD1493" s="691"/>
    </row>
    <row r="1494" spans="18:30" x14ac:dyDescent="0.25">
      <c r="R1494" s="694"/>
      <c r="S1494" s="694"/>
      <c r="T1494" s="694"/>
      <c r="U1494" s="694"/>
      <c r="V1494" s="694"/>
      <c r="W1494" s="694"/>
      <c r="X1494" s="694"/>
      <c r="Y1494" s="694"/>
      <c r="Z1494" s="694"/>
      <c r="AA1494" s="694"/>
      <c r="AB1494" s="694"/>
      <c r="AC1494" s="694"/>
      <c r="AD1494" s="691"/>
    </row>
    <row r="1495" spans="18:30" x14ac:dyDescent="0.25">
      <c r="R1495" s="694"/>
      <c r="S1495" s="694"/>
      <c r="T1495" s="694"/>
      <c r="U1495" s="694"/>
      <c r="V1495" s="694"/>
      <c r="W1495" s="694"/>
      <c r="X1495" s="694"/>
      <c r="Y1495" s="694"/>
      <c r="Z1495" s="694"/>
      <c r="AA1495" s="694"/>
      <c r="AB1495" s="694"/>
      <c r="AC1495" s="694"/>
      <c r="AD1495" s="691"/>
    </row>
    <row r="1496" spans="18:30" x14ac:dyDescent="0.25">
      <c r="R1496" s="694"/>
      <c r="S1496" s="694"/>
      <c r="T1496" s="694"/>
      <c r="U1496" s="694"/>
      <c r="V1496" s="694"/>
      <c r="W1496" s="694"/>
      <c r="X1496" s="694"/>
      <c r="Y1496" s="694"/>
      <c r="Z1496" s="694"/>
      <c r="AA1496" s="694"/>
      <c r="AB1496" s="694"/>
      <c r="AC1496" s="694"/>
      <c r="AD1496" s="691"/>
    </row>
    <row r="1497" spans="18:30" x14ac:dyDescent="0.25">
      <c r="R1497" s="694"/>
      <c r="S1497" s="694"/>
      <c r="T1497" s="694"/>
      <c r="U1497" s="694"/>
      <c r="V1497" s="694"/>
      <c r="W1497" s="694"/>
      <c r="X1497" s="694"/>
      <c r="Y1497" s="694"/>
      <c r="Z1497" s="694"/>
      <c r="AA1497" s="694"/>
      <c r="AB1497" s="694"/>
      <c r="AC1497" s="694"/>
      <c r="AD1497" s="691"/>
    </row>
    <row r="1498" spans="18:30" x14ac:dyDescent="0.25">
      <c r="R1498" s="694"/>
      <c r="S1498" s="694"/>
      <c r="T1498" s="694"/>
      <c r="U1498" s="694"/>
      <c r="V1498" s="694"/>
      <c r="W1498" s="694"/>
      <c r="X1498" s="694"/>
      <c r="Y1498" s="694"/>
      <c r="Z1498" s="694"/>
      <c r="AA1498" s="694"/>
      <c r="AB1498" s="694"/>
      <c r="AC1498" s="694"/>
      <c r="AD1498" s="691"/>
    </row>
    <row r="1499" spans="18:30" x14ac:dyDescent="0.25">
      <c r="R1499" s="694"/>
      <c r="S1499" s="694"/>
      <c r="T1499" s="694"/>
      <c r="U1499" s="694"/>
      <c r="V1499" s="694"/>
      <c r="W1499" s="694"/>
      <c r="X1499" s="694"/>
      <c r="Y1499" s="694"/>
      <c r="Z1499" s="694"/>
      <c r="AA1499" s="694"/>
      <c r="AB1499" s="694"/>
      <c r="AC1499" s="694"/>
      <c r="AD1499" s="691"/>
    </row>
    <row r="1500" spans="18:30" x14ac:dyDescent="0.25">
      <c r="R1500" s="694"/>
      <c r="S1500" s="694"/>
      <c r="T1500" s="694"/>
      <c r="U1500" s="694"/>
      <c r="V1500" s="694"/>
      <c r="W1500" s="694"/>
      <c r="X1500" s="694"/>
      <c r="Y1500" s="694"/>
      <c r="Z1500" s="694"/>
      <c r="AA1500" s="694"/>
      <c r="AB1500" s="694"/>
      <c r="AC1500" s="694"/>
      <c r="AD1500" s="691"/>
    </row>
    <row r="1501" spans="18:30" x14ac:dyDescent="0.25">
      <c r="R1501" s="694"/>
      <c r="S1501" s="694"/>
      <c r="T1501" s="694"/>
      <c r="U1501" s="694"/>
      <c r="V1501" s="694"/>
      <c r="W1501" s="694"/>
      <c r="X1501" s="694"/>
      <c r="Y1501" s="694"/>
      <c r="Z1501" s="694"/>
      <c r="AA1501" s="694"/>
      <c r="AB1501" s="694"/>
      <c r="AC1501" s="694"/>
      <c r="AD1501" s="691"/>
    </row>
    <row r="1502" spans="18:30" x14ac:dyDescent="0.25">
      <c r="R1502" s="694"/>
      <c r="S1502" s="694"/>
      <c r="T1502" s="694"/>
      <c r="U1502" s="694"/>
      <c r="V1502" s="694"/>
      <c r="W1502" s="694"/>
      <c r="X1502" s="694"/>
      <c r="Y1502" s="694"/>
      <c r="Z1502" s="694"/>
      <c r="AA1502" s="694"/>
      <c r="AB1502" s="694"/>
      <c r="AC1502" s="694"/>
      <c r="AD1502" s="691"/>
    </row>
    <row r="1503" spans="18:30" x14ac:dyDescent="0.25">
      <c r="R1503" s="694"/>
      <c r="S1503" s="694"/>
      <c r="T1503" s="694"/>
      <c r="U1503" s="694"/>
      <c r="V1503" s="694"/>
      <c r="W1503" s="694"/>
      <c r="X1503" s="694"/>
      <c r="Y1503" s="694"/>
      <c r="Z1503" s="694"/>
      <c r="AA1503" s="694"/>
      <c r="AB1503" s="694"/>
      <c r="AC1503" s="694"/>
      <c r="AD1503" s="691"/>
    </row>
    <row r="1504" spans="18:30" x14ac:dyDescent="0.25">
      <c r="R1504" s="694"/>
      <c r="S1504" s="694"/>
      <c r="T1504" s="694"/>
      <c r="U1504" s="694"/>
      <c r="V1504" s="694"/>
      <c r="W1504" s="694"/>
      <c r="X1504" s="694"/>
      <c r="Y1504" s="694"/>
      <c r="Z1504" s="694"/>
      <c r="AA1504" s="694"/>
      <c r="AB1504" s="694"/>
      <c r="AC1504" s="694"/>
      <c r="AD1504" s="691"/>
    </row>
    <row r="1505" spans="18:30" x14ac:dyDescent="0.25">
      <c r="R1505" s="694"/>
      <c r="S1505" s="694"/>
      <c r="T1505" s="694"/>
      <c r="U1505" s="694"/>
      <c r="V1505" s="694"/>
      <c r="W1505" s="694"/>
      <c r="X1505" s="694"/>
      <c r="Y1505" s="694"/>
      <c r="Z1505" s="694"/>
      <c r="AA1505" s="694"/>
      <c r="AB1505" s="694"/>
      <c r="AC1505" s="694"/>
      <c r="AD1505" s="691"/>
    </row>
    <row r="1506" spans="18:30" x14ac:dyDescent="0.25">
      <c r="R1506" s="694"/>
      <c r="S1506" s="694"/>
      <c r="T1506" s="694"/>
      <c r="U1506" s="694"/>
      <c r="V1506" s="694"/>
      <c r="W1506" s="694"/>
      <c r="X1506" s="694"/>
      <c r="Y1506" s="694"/>
      <c r="Z1506" s="694"/>
      <c r="AA1506" s="694"/>
      <c r="AB1506" s="694"/>
      <c r="AC1506" s="694"/>
      <c r="AD1506" s="691"/>
    </row>
    <row r="1507" spans="18:30" x14ac:dyDescent="0.25">
      <c r="R1507" s="694"/>
      <c r="S1507" s="694"/>
      <c r="T1507" s="694"/>
      <c r="U1507" s="694"/>
      <c r="V1507" s="694"/>
      <c r="W1507" s="694"/>
      <c r="X1507" s="694"/>
      <c r="Y1507" s="694"/>
      <c r="Z1507" s="694"/>
      <c r="AA1507" s="694"/>
      <c r="AB1507" s="694"/>
      <c r="AC1507" s="694"/>
      <c r="AD1507" s="691"/>
    </row>
    <row r="1508" spans="18:30" x14ac:dyDescent="0.25">
      <c r="R1508" s="694"/>
      <c r="S1508" s="694"/>
      <c r="T1508" s="694"/>
      <c r="U1508" s="694"/>
      <c r="V1508" s="694"/>
      <c r="W1508" s="694"/>
      <c r="X1508" s="694"/>
      <c r="Y1508" s="694"/>
      <c r="Z1508" s="694"/>
      <c r="AA1508" s="694"/>
      <c r="AB1508" s="694"/>
      <c r="AC1508" s="694"/>
      <c r="AD1508" s="691"/>
    </row>
    <row r="1509" spans="18:30" x14ac:dyDescent="0.25">
      <c r="R1509" s="694"/>
      <c r="S1509" s="694"/>
      <c r="T1509" s="694"/>
      <c r="U1509" s="694"/>
      <c r="V1509" s="694"/>
      <c r="W1509" s="694"/>
      <c r="X1509" s="694"/>
      <c r="Y1509" s="694"/>
      <c r="Z1509" s="694"/>
      <c r="AA1509" s="694"/>
      <c r="AB1509" s="694"/>
      <c r="AC1509" s="694"/>
      <c r="AD1509" s="691"/>
    </row>
    <row r="1510" spans="18:30" x14ac:dyDescent="0.25">
      <c r="R1510" s="694"/>
      <c r="S1510" s="694"/>
      <c r="T1510" s="694"/>
      <c r="U1510" s="694"/>
      <c r="V1510" s="694"/>
      <c r="W1510" s="694"/>
      <c r="X1510" s="694"/>
      <c r="Y1510" s="694"/>
      <c r="Z1510" s="694"/>
      <c r="AA1510" s="694"/>
      <c r="AB1510" s="694"/>
      <c r="AC1510" s="694"/>
      <c r="AD1510" s="691"/>
    </row>
    <row r="1511" spans="18:30" x14ac:dyDescent="0.25">
      <c r="R1511" s="694"/>
      <c r="S1511" s="694"/>
      <c r="T1511" s="694"/>
      <c r="U1511" s="694"/>
      <c r="V1511" s="694"/>
      <c r="W1511" s="694"/>
      <c r="X1511" s="694"/>
      <c r="Y1511" s="694"/>
      <c r="Z1511" s="694"/>
      <c r="AA1511" s="694"/>
      <c r="AB1511" s="694"/>
      <c r="AC1511" s="694"/>
      <c r="AD1511" s="691"/>
    </row>
    <row r="1512" spans="18:30" x14ac:dyDescent="0.25">
      <c r="R1512" s="694"/>
      <c r="S1512" s="694"/>
      <c r="T1512" s="694"/>
      <c r="U1512" s="694"/>
      <c r="V1512" s="694"/>
      <c r="W1512" s="694"/>
      <c r="X1512" s="694"/>
      <c r="Y1512" s="694"/>
      <c r="Z1512" s="694"/>
      <c r="AA1512" s="694"/>
      <c r="AB1512" s="694"/>
      <c r="AC1512" s="694"/>
      <c r="AD1512" s="691"/>
    </row>
    <row r="1513" spans="18:30" x14ac:dyDescent="0.25">
      <c r="R1513" s="694"/>
      <c r="S1513" s="694"/>
      <c r="T1513" s="694"/>
      <c r="U1513" s="694"/>
      <c r="V1513" s="694"/>
      <c r="W1513" s="694"/>
      <c r="X1513" s="694"/>
      <c r="Y1513" s="694"/>
      <c r="Z1513" s="694"/>
      <c r="AA1513" s="694"/>
      <c r="AB1513" s="694"/>
      <c r="AC1513" s="694"/>
      <c r="AD1513" s="691"/>
    </row>
    <row r="1514" spans="18:30" x14ac:dyDescent="0.25">
      <c r="R1514" s="694"/>
      <c r="S1514" s="694"/>
      <c r="T1514" s="694"/>
      <c r="U1514" s="694"/>
      <c r="V1514" s="694"/>
      <c r="W1514" s="694"/>
      <c r="X1514" s="694"/>
      <c r="Y1514" s="694"/>
      <c r="Z1514" s="694"/>
      <c r="AA1514" s="694"/>
      <c r="AB1514" s="694"/>
      <c r="AC1514" s="694"/>
      <c r="AD1514" s="691"/>
    </row>
    <row r="1515" spans="18:30" x14ac:dyDescent="0.25">
      <c r="R1515" s="694"/>
      <c r="S1515" s="694"/>
      <c r="T1515" s="694"/>
      <c r="U1515" s="694"/>
      <c r="V1515" s="694"/>
      <c r="W1515" s="694"/>
      <c r="X1515" s="694"/>
      <c r="Y1515" s="694"/>
      <c r="Z1515" s="694"/>
      <c r="AA1515" s="694"/>
      <c r="AB1515" s="694"/>
      <c r="AC1515" s="694"/>
      <c r="AD1515" s="691"/>
    </row>
    <row r="1516" spans="18:30" x14ac:dyDescent="0.25">
      <c r="R1516" s="694"/>
      <c r="S1516" s="694"/>
      <c r="T1516" s="694"/>
      <c r="U1516" s="694"/>
      <c r="V1516" s="694"/>
      <c r="W1516" s="694"/>
      <c r="X1516" s="694"/>
      <c r="Y1516" s="694"/>
      <c r="Z1516" s="694"/>
      <c r="AA1516" s="694"/>
      <c r="AB1516" s="694"/>
      <c r="AC1516" s="694"/>
      <c r="AD1516" s="691"/>
    </row>
    <row r="1517" spans="18:30" x14ac:dyDescent="0.25">
      <c r="R1517" s="694"/>
      <c r="S1517" s="694"/>
      <c r="T1517" s="694"/>
      <c r="U1517" s="694"/>
      <c r="V1517" s="694"/>
      <c r="W1517" s="694"/>
      <c r="X1517" s="694"/>
      <c r="Y1517" s="694"/>
      <c r="Z1517" s="694"/>
      <c r="AA1517" s="694"/>
      <c r="AB1517" s="694"/>
      <c r="AC1517" s="694"/>
      <c r="AD1517" s="691"/>
    </row>
    <row r="1518" spans="18:30" x14ac:dyDescent="0.25">
      <c r="R1518" s="694"/>
      <c r="S1518" s="694"/>
      <c r="T1518" s="694"/>
      <c r="U1518" s="694"/>
      <c r="V1518" s="694"/>
      <c r="W1518" s="694"/>
      <c r="X1518" s="694"/>
      <c r="Y1518" s="694"/>
      <c r="Z1518" s="694"/>
      <c r="AA1518" s="694"/>
      <c r="AB1518" s="694"/>
      <c r="AC1518" s="694"/>
      <c r="AD1518" s="691"/>
    </row>
    <row r="1519" spans="18:30" x14ac:dyDescent="0.25">
      <c r="R1519" s="694"/>
      <c r="S1519" s="694"/>
      <c r="T1519" s="694"/>
      <c r="U1519" s="694"/>
      <c r="V1519" s="694"/>
      <c r="W1519" s="694"/>
      <c r="X1519" s="694"/>
      <c r="Y1519" s="694"/>
      <c r="Z1519" s="694"/>
      <c r="AA1519" s="694"/>
      <c r="AB1519" s="694"/>
      <c r="AC1519" s="694"/>
      <c r="AD1519" s="691"/>
    </row>
    <row r="1520" spans="18:30" x14ac:dyDescent="0.25">
      <c r="R1520" s="694"/>
      <c r="S1520" s="694"/>
      <c r="T1520" s="694"/>
      <c r="U1520" s="694"/>
      <c r="V1520" s="694"/>
      <c r="W1520" s="694"/>
      <c r="X1520" s="694"/>
      <c r="Y1520" s="694"/>
      <c r="Z1520" s="694"/>
      <c r="AA1520" s="694"/>
      <c r="AB1520" s="694"/>
      <c r="AC1520" s="694"/>
      <c r="AD1520" s="691"/>
    </row>
    <row r="1521" spans="18:30" x14ac:dyDescent="0.25">
      <c r="R1521" s="694"/>
      <c r="S1521" s="694"/>
      <c r="T1521" s="694"/>
      <c r="U1521" s="694"/>
      <c r="V1521" s="694"/>
      <c r="W1521" s="694"/>
      <c r="X1521" s="694"/>
      <c r="Y1521" s="694"/>
      <c r="Z1521" s="694"/>
      <c r="AA1521" s="694"/>
      <c r="AB1521" s="694"/>
      <c r="AC1521" s="694"/>
      <c r="AD1521" s="691"/>
    </row>
    <row r="1522" spans="18:30" x14ac:dyDescent="0.25">
      <c r="R1522" s="694"/>
      <c r="S1522" s="694"/>
      <c r="T1522" s="694"/>
      <c r="U1522" s="694"/>
      <c r="V1522" s="694"/>
      <c r="W1522" s="694"/>
      <c r="X1522" s="694"/>
      <c r="Y1522" s="694"/>
      <c r="Z1522" s="694"/>
      <c r="AA1522" s="694"/>
      <c r="AB1522" s="694"/>
      <c r="AC1522" s="694"/>
      <c r="AD1522" s="691"/>
    </row>
    <row r="1523" spans="18:30" x14ac:dyDescent="0.25">
      <c r="R1523" s="694"/>
      <c r="S1523" s="694"/>
      <c r="T1523" s="694"/>
      <c r="U1523" s="694"/>
      <c r="V1523" s="694"/>
      <c r="W1523" s="694"/>
      <c r="X1523" s="694"/>
      <c r="Y1523" s="694"/>
      <c r="Z1523" s="694"/>
      <c r="AA1523" s="694"/>
      <c r="AB1523" s="694"/>
      <c r="AC1523" s="694"/>
      <c r="AD1523" s="691"/>
    </row>
    <row r="1524" spans="18:30" x14ac:dyDescent="0.25">
      <c r="R1524" s="694"/>
      <c r="S1524" s="694"/>
      <c r="T1524" s="694"/>
      <c r="U1524" s="694"/>
      <c r="V1524" s="694"/>
      <c r="W1524" s="694"/>
      <c r="X1524" s="694"/>
      <c r="Y1524" s="694"/>
      <c r="Z1524" s="694"/>
      <c r="AA1524" s="694"/>
      <c r="AB1524" s="694"/>
      <c r="AC1524" s="694"/>
      <c r="AD1524" s="691"/>
    </row>
    <row r="1525" spans="18:30" x14ac:dyDescent="0.25">
      <c r="R1525" s="694"/>
      <c r="S1525" s="694"/>
      <c r="T1525" s="694"/>
      <c r="U1525" s="694"/>
      <c r="V1525" s="694"/>
      <c r="W1525" s="694"/>
      <c r="X1525" s="694"/>
      <c r="Y1525" s="694"/>
      <c r="Z1525" s="694"/>
      <c r="AA1525" s="694"/>
      <c r="AB1525" s="694"/>
      <c r="AC1525" s="694"/>
      <c r="AD1525" s="691"/>
    </row>
    <row r="1526" spans="18:30" x14ac:dyDescent="0.25">
      <c r="R1526" s="694"/>
      <c r="S1526" s="694"/>
      <c r="T1526" s="694"/>
      <c r="U1526" s="694"/>
      <c r="V1526" s="694"/>
      <c r="W1526" s="694"/>
      <c r="X1526" s="694"/>
      <c r="Y1526" s="694"/>
      <c r="Z1526" s="694"/>
      <c r="AA1526" s="694"/>
      <c r="AB1526" s="694"/>
      <c r="AC1526" s="694"/>
      <c r="AD1526" s="691"/>
    </row>
    <row r="1527" spans="18:30" x14ac:dyDescent="0.25">
      <c r="R1527" s="694"/>
      <c r="S1527" s="694"/>
      <c r="T1527" s="694"/>
      <c r="U1527" s="694"/>
      <c r="V1527" s="694"/>
      <c r="W1527" s="694"/>
      <c r="X1527" s="694"/>
      <c r="Y1527" s="694"/>
      <c r="Z1527" s="694"/>
      <c r="AA1527" s="694"/>
      <c r="AB1527" s="694"/>
      <c r="AC1527" s="694"/>
      <c r="AD1527" s="691"/>
    </row>
    <row r="1528" spans="18:30" x14ac:dyDescent="0.25">
      <c r="R1528" s="694"/>
      <c r="S1528" s="694"/>
      <c r="T1528" s="694"/>
      <c r="U1528" s="694"/>
      <c r="V1528" s="694"/>
      <c r="W1528" s="694"/>
      <c r="X1528" s="694"/>
      <c r="Y1528" s="694"/>
      <c r="Z1528" s="694"/>
      <c r="AA1528" s="694"/>
      <c r="AB1528" s="694"/>
      <c r="AC1528" s="694"/>
      <c r="AD1528" s="691"/>
    </row>
    <row r="1529" spans="18:30" x14ac:dyDescent="0.25">
      <c r="R1529" s="694"/>
      <c r="S1529" s="694"/>
      <c r="T1529" s="694"/>
      <c r="U1529" s="694"/>
      <c r="V1529" s="694"/>
      <c r="W1529" s="694"/>
      <c r="X1529" s="694"/>
      <c r="Y1529" s="694"/>
      <c r="Z1529" s="694"/>
      <c r="AA1529" s="694"/>
      <c r="AB1529" s="694"/>
      <c r="AC1529" s="694"/>
      <c r="AD1529" s="691"/>
    </row>
    <row r="1530" spans="18:30" x14ac:dyDescent="0.25">
      <c r="R1530" s="694"/>
      <c r="S1530" s="694"/>
      <c r="T1530" s="694"/>
      <c r="U1530" s="694"/>
      <c r="V1530" s="694"/>
      <c r="W1530" s="694"/>
      <c r="X1530" s="694"/>
      <c r="Y1530" s="694"/>
      <c r="Z1530" s="694"/>
      <c r="AA1530" s="694"/>
      <c r="AB1530" s="694"/>
      <c r="AC1530" s="694"/>
      <c r="AD1530" s="691"/>
    </row>
    <row r="1531" spans="18:30" x14ac:dyDescent="0.25">
      <c r="R1531" s="694"/>
      <c r="S1531" s="694"/>
      <c r="T1531" s="694"/>
      <c r="U1531" s="694"/>
      <c r="V1531" s="694"/>
      <c r="W1531" s="694"/>
      <c r="X1531" s="694"/>
      <c r="Y1531" s="694"/>
      <c r="Z1531" s="694"/>
      <c r="AA1531" s="694"/>
      <c r="AB1531" s="694"/>
      <c r="AC1531" s="694"/>
      <c r="AD1531" s="691"/>
    </row>
    <row r="1532" spans="18:30" x14ac:dyDescent="0.25">
      <c r="R1532" s="694"/>
      <c r="S1532" s="694"/>
      <c r="T1532" s="694"/>
      <c r="U1532" s="694"/>
      <c r="V1532" s="694"/>
      <c r="W1532" s="694"/>
      <c r="X1532" s="694"/>
      <c r="Y1532" s="694"/>
      <c r="Z1532" s="694"/>
      <c r="AA1532" s="694"/>
      <c r="AB1532" s="694"/>
      <c r="AC1532" s="694"/>
      <c r="AD1532" s="691"/>
    </row>
    <row r="1533" spans="18:30" x14ac:dyDescent="0.25">
      <c r="R1533" s="694"/>
      <c r="S1533" s="694"/>
      <c r="T1533" s="694"/>
      <c r="U1533" s="694"/>
      <c r="V1533" s="694"/>
      <c r="W1533" s="694"/>
      <c r="X1533" s="694"/>
      <c r="Y1533" s="694"/>
      <c r="Z1533" s="694"/>
      <c r="AA1533" s="694"/>
      <c r="AB1533" s="694"/>
      <c r="AC1533" s="694"/>
      <c r="AD1533" s="691"/>
    </row>
    <row r="1534" spans="18:30" x14ac:dyDescent="0.25">
      <c r="R1534" s="694"/>
      <c r="S1534" s="694"/>
      <c r="T1534" s="694"/>
      <c r="U1534" s="694"/>
      <c r="V1534" s="694"/>
      <c r="W1534" s="694"/>
      <c r="X1534" s="694"/>
      <c r="Y1534" s="694"/>
      <c r="Z1534" s="694"/>
      <c r="AA1534" s="694"/>
      <c r="AB1534" s="694"/>
      <c r="AC1534" s="694"/>
      <c r="AD1534" s="691"/>
    </row>
    <row r="1535" spans="18:30" x14ac:dyDescent="0.25">
      <c r="R1535" s="694"/>
      <c r="S1535" s="694"/>
      <c r="T1535" s="694"/>
      <c r="U1535" s="694"/>
      <c r="V1535" s="694"/>
      <c r="W1535" s="694"/>
      <c r="X1535" s="694"/>
      <c r="Y1535" s="694"/>
      <c r="Z1535" s="694"/>
      <c r="AA1535" s="694"/>
      <c r="AB1535" s="694"/>
      <c r="AC1535" s="694"/>
      <c r="AD1535" s="691"/>
    </row>
    <row r="1536" spans="18:30" x14ac:dyDescent="0.25">
      <c r="R1536" s="694"/>
      <c r="S1536" s="694"/>
      <c r="T1536" s="694"/>
      <c r="U1536" s="694"/>
      <c r="V1536" s="694"/>
      <c r="W1536" s="694"/>
      <c r="X1536" s="694"/>
      <c r="Y1536" s="694"/>
      <c r="Z1536" s="694"/>
      <c r="AA1536" s="694"/>
      <c r="AB1536" s="694"/>
      <c r="AC1536" s="694"/>
      <c r="AD1536" s="691"/>
    </row>
    <row r="1537" spans="18:30" x14ac:dyDescent="0.25">
      <c r="R1537" s="694"/>
      <c r="S1537" s="694"/>
      <c r="T1537" s="694"/>
      <c r="U1537" s="694"/>
      <c r="V1537" s="694"/>
      <c r="W1537" s="694"/>
      <c r="X1537" s="694"/>
      <c r="Y1537" s="694"/>
      <c r="Z1537" s="694"/>
      <c r="AA1537" s="694"/>
      <c r="AB1537" s="694"/>
      <c r="AC1537" s="694"/>
      <c r="AD1537" s="691"/>
    </row>
    <row r="1538" spans="18:30" x14ac:dyDescent="0.25">
      <c r="R1538" s="694"/>
      <c r="S1538" s="694"/>
      <c r="T1538" s="694"/>
      <c r="U1538" s="694"/>
      <c r="V1538" s="694"/>
      <c r="W1538" s="694"/>
      <c r="X1538" s="694"/>
      <c r="Y1538" s="694"/>
      <c r="Z1538" s="694"/>
      <c r="AA1538" s="694"/>
      <c r="AB1538" s="694"/>
      <c r="AC1538" s="694"/>
      <c r="AD1538" s="691"/>
    </row>
    <row r="1539" spans="18:30" x14ac:dyDescent="0.25">
      <c r="R1539" s="694"/>
      <c r="S1539" s="694"/>
      <c r="T1539" s="694"/>
      <c r="U1539" s="694"/>
      <c r="V1539" s="694"/>
      <c r="W1539" s="694"/>
      <c r="X1539" s="694"/>
      <c r="Y1539" s="694"/>
      <c r="Z1539" s="694"/>
      <c r="AA1539" s="694"/>
      <c r="AB1539" s="694"/>
      <c r="AC1539" s="694"/>
      <c r="AD1539" s="691"/>
    </row>
    <row r="1540" spans="18:30" x14ac:dyDescent="0.25">
      <c r="R1540" s="694"/>
      <c r="S1540" s="694"/>
      <c r="T1540" s="694"/>
      <c r="U1540" s="694"/>
      <c r="V1540" s="694"/>
      <c r="W1540" s="694"/>
      <c r="X1540" s="694"/>
      <c r="Y1540" s="694"/>
      <c r="Z1540" s="694"/>
      <c r="AA1540" s="694"/>
      <c r="AB1540" s="694"/>
      <c r="AC1540" s="694"/>
      <c r="AD1540" s="691"/>
    </row>
    <row r="1541" spans="18:30" x14ac:dyDescent="0.25">
      <c r="R1541" s="694"/>
      <c r="S1541" s="694"/>
      <c r="T1541" s="694"/>
      <c r="U1541" s="694"/>
      <c r="V1541" s="694"/>
      <c r="W1541" s="694"/>
      <c r="X1541" s="694"/>
      <c r="Y1541" s="694"/>
      <c r="Z1541" s="694"/>
      <c r="AA1541" s="694"/>
      <c r="AB1541" s="694"/>
      <c r="AC1541" s="694"/>
      <c r="AD1541" s="691"/>
    </row>
    <row r="1542" spans="18:30" x14ac:dyDescent="0.25">
      <c r="R1542" s="694"/>
      <c r="S1542" s="694"/>
      <c r="T1542" s="694"/>
      <c r="U1542" s="694"/>
      <c r="V1542" s="694"/>
      <c r="W1542" s="694"/>
      <c r="X1542" s="694"/>
      <c r="Y1542" s="694"/>
      <c r="Z1542" s="694"/>
      <c r="AA1542" s="694"/>
      <c r="AB1542" s="694"/>
      <c r="AC1542" s="694"/>
      <c r="AD1542" s="691"/>
    </row>
    <row r="1543" spans="18:30" x14ac:dyDescent="0.25">
      <c r="R1543" s="694"/>
      <c r="S1543" s="694"/>
      <c r="T1543" s="694"/>
      <c r="U1543" s="694"/>
      <c r="V1543" s="694"/>
      <c r="W1543" s="694"/>
      <c r="X1543" s="694"/>
      <c r="Y1543" s="694"/>
      <c r="Z1543" s="694"/>
      <c r="AA1543" s="694"/>
      <c r="AB1543" s="694"/>
      <c r="AC1543" s="694"/>
      <c r="AD1543" s="691"/>
    </row>
    <row r="1544" spans="18:30" x14ac:dyDescent="0.25">
      <c r="R1544" s="694"/>
      <c r="S1544" s="694"/>
      <c r="T1544" s="694"/>
      <c r="U1544" s="694"/>
      <c r="V1544" s="694"/>
      <c r="W1544" s="694"/>
      <c r="X1544" s="694"/>
      <c r="Y1544" s="694"/>
      <c r="Z1544" s="694"/>
      <c r="AA1544" s="694"/>
      <c r="AB1544" s="694"/>
      <c r="AC1544" s="694"/>
      <c r="AD1544" s="691"/>
    </row>
    <row r="1545" spans="18:30" x14ac:dyDescent="0.25">
      <c r="R1545" s="694"/>
      <c r="S1545" s="694"/>
      <c r="T1545" s="694"/>
      <c r="U1545" s="694"/>
      <c r="V1545" s="694"/>
      <c r="W1545" s="694"/>
      <c r="X1545" s="694"/>
      <c r="Y1545" s="694"/>
      <c r="Z1545" s="694"/>
      <c r="AA1545" s="694"/>
      <c r="AB1545" s="694"/>
      <c r="AC1545" s="694"/>
      <c r="AD1545" s="691"/>
    </row>
    <row r="1546" spans="18:30" x14ac:dyDescent="0.25">
      <c r="R1546" s="694"/>
      <c r="S1546" s="694"/>
      <c r="T1546" s="694"/>
      <c r="U1546" s="694"/>
      <c r="V1546" s="694"/>
      <c r="W1546" s="694"/>
      <c r="X1546" s="694"/>
      <c r="Y1546" s="694"/>
      <c r="Z1546" s="694"/>
      <c r="AA1546" s="694"/>
      <c r="AB1546" s="694"/>
      <c r="AC1546" s="694"/>
      <c r="AD1546" s="691"/>
    </row>
    <row r="1547" spans="18:30" x14ac:dyDescent="0.25">
      <c r="R1547" s="694"/>
      <c r="S1547" s="694"/>
      <c r="T1547" s="694"/>
      <c r="U1547" s="694"/>
      <c r="V1547" s="694"/>
      <c r="W1547" s="694"/>
      <c r="X1547" s="694"/>
      <c r="Y1547" s="694"/>
      <c r="Z1547" s="694"/>
      <c r="AA1547" s="694"/>
      <c r="AB1547" s="694"/>
      <c r="AC1547" s="694"/>
      <c r="AD1547" s="691"/>
    </row>
    <row r="1548" spans="18:30" x14ac:dyDescent="0.25">
      <c r="R1548" s="694"/>
      <c r="S1548" s="694"/>
      <c r="T1548" s="694"/>
      <c r="U1548" s="694"/>
      <c r="V1548" s="694"/>
      <c r="W1548" s="694"/>
      <c r="X1548" s="694"/>
      <c r="Y1548" s="694"/>
      <c r="Z1548" s="694"/>
      <c r="AA1548" s="694"/>
      <c r="AB1548" s="694"/>
      <c r="AC1548" s="694"/>
      <c r="AD1548" s="691"/>
    </row>
    <row r="1549" spans="18:30" x14ac:dyDescent="0.25">
      <c r="R1549" s="694"/>
      <c r="S1549" s="694"/>
      <c r="T1549" s="694"/>
      <c r="U1549" s="694"/>
      <c r="V1549" s="694"/>
      <c r="W1549" s="694"/>
      <c r="X1549" s="694"/>
      <c r="Y1549" s="694"/>
      <c r="Z1549" s="694"/>
      <c r="AA1549" s="694"/>
      <c r="AB1549" s="694"/>
      <c r="AC1549" s="694"/>
      <c r="AD1549" s="691"/>
    </row>
    <row r="1550" spans="18:30" x14ac:dyDescent="0.25">
      <c r="R1550" s="694"/>
      <c r="S1550" s="694"/>
      <c r="T1550" s="694"/>
      <c r="U1550" s="694"/>
      <c r="V1550" s="694"/>
      <c r="W1550" s="694"/>
      <c r="X1550" s="694"/>
      <c r="Y1550" s="694"/>
      <c r="Z1550" s="694"/>
      <c r="AA1550" s="694"/>
      <c r="AB1550" s="694"/>
      <c r="AC1550" s="694"/>
      <c r="AD1550" s="691"/>
    </row>
    <row r="1551" spans="18:30" x14ac:dyDescent="0.25">
      <c r="R1551" s="694"/>
      <c r="S1551" s="694"/>
      <c r="T1551" s="694"/>
      <c r="U1551" s="694"/>
      <c r="V1551" s="694"/>
      <c r="W1551" s="694"/>
      <c r="X1551" s="694"/>
      <c r="Y1551" s="694"/>
      <c r="Z1551" s="694"/>
      <c r="AA1551" s="694"/>
      <c r="AB1551" s="694"/>
      <c r="AC1551" s="694"/>
      <c r="AD1551" s="691"/>
    </row>
    <row r="1552" spans="18:30" x14ac:dyDescent="0.25">
      <c r="R1552" s="694"/>
      <c r="S1552" s="694"/>
      <c r="T1552" s="694"/>
      <c r="U1552" s="694"/>
      <c r="V1552" s="694"/>
      <c r="W1552" s="694"/>
      <c r="X1552" s="694"/>
      <c r="Y1552" s="694"/>
      <c r="Z1552" s="694"/>
      <c r="AA1552" s="694"/>
      <c r="AB1552" s="694"/>
      <c r="AC1552" s="694"/>
      <c r="AD1552" s="691"/>
    </row>
    <row r="1553" spans="18:30" x14ac:dyDescent="0.25">
      <c r="R1553" s="694"/>
      <c r="S1553" s="694"/>
      <c r="T1553" s="694"/>
      <c r="U1553" s="694"/>
      <c r="V1553" s="694"/>
      <c r="W1553" s="694"/>
      <c r="X1553" s="694"/>
      <c r="Y1553" s="694"/>
      <c r="Z1553" s="694"/>
      <c r="AA1553" s="694"/>
      <c r="AB1553" s="694"/>
      <c r="AC1553" s="694"/>
      <c r="AD1553" s="691"/>
    </row>
    <row r="1554" spans="18:30" x14ac:dyDescent="0.25">
      <c r="R1554" s="694"/>
      <c r="S1554" s="694"/>
      <c r="T1554" s="694"/>
      <c r="U1554" s="694"/>
      <c r="V1554" s="694"/>
      <c r="W1554" s="694"/>
      <c r="X1554" s="694"/>
      <c r="Y1554" s="694"/>
      <c r="Z1554" s="694"/>
      <c r="AA1554" s="694"/>
      <c r="AB1554" s="694"/>
      <c r="AC1554" s="694"/>
      <c r="AD1554" s="691"/>
    </row>
    <row r="1555" spans="18:30" x14ac:dyDescent="0.25">
      <c r="R1555" s="694"/>
      <c r="S1555" s="694"/>
      <c r="T1555" s="694"/>
      <c r="U1555" s="694"/>
      <c r="V1555" s="694"/>
      <c r="W1555" s="694"/>
      <c r="X1555" s="694"/>
      <c r="Y1555" s="694"/>
      <c r="Z1555" s="694"/>
      <c r="AA1555" s="694"/>
      <c r="AB1555" s="694"/>
      <c r="AC1555" s="694"/>
      <c r="AD1555" s="691"/>
    </row>
    <row r="1556" spans="18:30" x14ac:dyDescent="0.25">
      <c r="R1556" s="694"/>
      <c r="S1556" s="694"/>
      <c r="T1556" s="694"/>
      <c r="U1556" s="694"/>
      <c r="V1556" s="694"/>
      <c r="W1556" s="694"/>
      <c r="X1556" s="694"/>
      <c r="Y1556" s="694"/>
      <c r="Z1556" s="694"/>
      <c r="AA1556" s="694"/>
      <c r="AB1556" s="694"/>
      <c r="AC1556" s="694"/>
      <c r="AD1556" s="691"/>
    </row>
    <row r="1557" spans="18:30" x14ac:dyDescent="0.25">
      <c r="R1557" s="694"/>
      <c r="S1557" s="694"/>
      <c r="T1557" s="694"/>
      <c r="U1557" s="694"/>
      <c r="V1557" s="694"/>
      <c r="W1557" s="694"/>
      <c r="X1557" s="694"/>
      <c r="Y1557" s="694"/>
      <c r="Z1557" s="694"/>
      <c r="AA1557" s="694"/>
      <c r="AB1557" s="694"/>
      <c r="AC1557" s="694"/>
      <c r="AD1557" s="691"/>
    </row>
    <row r="1558" spans="18:30" x14ac:dyDescent="0.25">
      <c r="R1558" s="694"/>
      <c r="S1558" s="694"/>
      <c r="T1558" s="694"/>
      <c r="U1558" s="694"/>
      <c r="V1558" s="694"/>
      <c r="W1558" s="694"/>
      <c r="X1558" s="694"/>
      <c r="Y1558" s="694"/>
      <c r="Z1558" s="694"/>
      <c r="AA1558" s="694"/>
      <c r="AB1558" s="694"/>
      <c r="AC1558" s="694"/>
      <c r="AD1558" s="691"/>
    </row>
    <row r="1559" spans="18:30" x14ac:dyDescent="0.25">
      <c r="R1559" s="694"/>
      <c r="S1559" s="694"/>
      <c r="T1559" s="694"/>
      <c r="U1559" s="694"/>
      <c r="V1559" s="694"/>
      <c r="W1559" s="694"/>
      <c r="X1559" s="694"/>
      <c r="Y1559" s="694"/>
      <c r="Z1559" s="694"/>
      <c r="AA1559" s="694"/>
      <c r="AB1559" s="694"/>
      <c r="AC1559" s="694"/>
      <c r="AD1559" s="691"/>
    </row>
    <row r="1560" spans="18:30" x14ac:dyDescent="0.25">
      <c r="R1560" s="694"/>
      <c r="S1560" s="694"/>
      <c r="T1560" s="694"/>
      <c r="U1560" s="694"/>
      <c r="V1560" s="694"/>
      <c r="W1560" s="694"/>
      <c r="X1560" s="694"/>
      <c r="Y1560" s="694"/>
      <c r="Z1560" s="694"/>
      <c r="AA1560" s="694"/>
      <c r="AB1560" s="694"/>
      <c r="AC1560" s="694"/>
      <c r="AD1560" s="691"/>
    </row>
    <row r="1561" spans="18:30" x14ac:dyDescent="0.25">
      <c r="R1561" s="694"/>
      <c r="S1561" s="694"/>
      <c r="T1561" s="694"/>
      <c r="U1561" s="694"/>
      <c r="V1561" s="694"/>
      <c r="W1561" s="694"/>
      <c r="X1561" s="694"/>
      <c r="Y1561" s="694"/>
      <c r="Z1561" s="694"/>
      <c r="AA1561" s="694"/>
      <c r="AB1561" s="694"/>
      <c r="AC1561" s="694"/>
      <c r="AD1561" s="691"/>
    </row>
    <row r="1562" spans="18:30" x14ac:dyDescent="0.25">
      <c r="R1562" s="694"/>
      <c r="S1562" s="694"/>
      <c r="T1562" s="694"/>
      <c r="U1562" s="694"/>
      <c r="V1562" s="694"/>
      <c r="W1562" s="694"/>
      <c r="X1562" s="694"/>
      <c r="Y1562" s="694"/>
      <c r="Z1562" s="694"/>
      <c r="AA1562" s="694"/>
      <c r="AB1562" s="694"/>
      <c r="AC1562" s="694"/>
      <c r="AD1562" s="691"/>
    </row>
    <row r="1563" spans="18:30" x14ac:dyDescent="0.25">
      <c r="R1563" s="694"/>
      <c r="S1563" s="694"/>
      <c r="T1563" s="694"/>
      <c r="U1563" s="694"/>
      <c r="V1563" s="694"/>
      <c r="W1563" s="694"/>
      <c r="X1563" s="694"/>
      <c r="Y1563" s="694"/>
      <c r="Z1563" s="694"/>
      <c r="AA1563" s="694"/>
      <c r="AB1563" s="694"/>
      <c r="AC1563" s="694"/>
      <c r="AD1563" s="691"/>
    </row>
    <row r="1564" spans="18:30" x14ac:dyDescent="0.25">
      <c r="R1564" s="694"/>
      <c r="S1564" s="694"/>
      <c r="T1564" s="694"/>
      <c r="U1564" s="694"/>
      <c r="V1564" s="694"/>
      <c r="W1564" s="694"/>
      <c r="X1564" s="694"/>
      <c r="Y1564" s="694"/>
      <c r="Z1564" s="694"/>
      <c r="AA1564" s="694"/>
      <c r="AB1564" s="694"/>
      <c r="AC1564" s="694"/>
      <c r="AD1564" s="691"/>
    </row>
    <row r="1565" spans="18:30" x14ac:dyDescent="0.25">
      <c r="R1565" s="694"/>
      <c r="S1565" s="694"/>
      <c r="T1565" s="694"/>
      <c r="U1565" s="694"/>
      <c r="V1565" s="694"/>
      <c r="W1565" s="694"/>
      <c r="X1565" s="694"/>
      <c r="Y1565" s="694"/>
      <c r="Z1565" s="694"/>
      <c r="AA1565" s="694"/>
      <c r="AB1565" s="694"/>
      <c r="AC1565" s="694"/>
      <c r="AD1565" s="691"/>
    </row>
    <row r="1566" spans="18:30" x14ac:dyDescent="0.25">
      <c r="R1566" s="694"/>
      <c r="S1566" s="694"/>
      <c r="T1566" s="694"/>
      <c r="U1566" s="694"/>
      <c r="V1566" s="694"/>
      <c r="W1566" s="694"/>
      <c r="X1566" s="694"/>
      <c r="Y1566" s="694"/>
      <c r="Z1566" s="694"/>
      <c r="AA1566" s="694"/>
      <c r="AB1566" s="694"/>
      <c r="AC1566" s="694"/>
      <c r="AD1566" s="691"/>
    </row>
    <row r="1567" spans="18:30" x14ac:dyDescent="0.25">
      <c r="R1567" s="694"/>
      <c r="S1567" s="694"/>
      <c r="T1567" s="694"/>
      <c r="U1567" s="694"/>
      <c r="V1567" s="694"/>
      <c r="W1567" s="694"/>
      <c r="X1567" s="694"/>
      <c r="Y1567" s="694"/>
      <c r="Z1567" s="694"/>
      <c r="AA1567" s="694"/>
      <c r="AB1567" s="694"/>
      <c r="AC1567" s="694"/>
      <c r="AD1567" s="691"/>
    </row>
    <row r="1568" spans="18:30" x14ac:dyDescent="0.25">
      <c r="R1568" s="694"/>
      <c r="S1568" s="694"/>
      <c r="T1568" s="694"/>
      <c r="U1568" s="694"/>
      <c r="V1568" s="694"/>
      <c r="W1568" s="694"/>
      <c r="X1568" s="694"/>
      <c r="Y1568" s="694"/>
      <c r="Z1568" s="694"/>
      <c r="AA1568" s="694"/>
      <c r="AB1568" s="694"/>
      <c r="AC1568" s="694"/>
      <c r="AD1568" s="691"/>
    </row>
    <row r="1569" spans="18:30" x14ac:dyDescent="0.25">
      <c r="R1569" s="694"/>
      <c r="S1569" s="694"/>
      <c r="T1569" s="694"/>
      <c r="U1569" s="694"/>
      <c r="V1569" s="694"/>
      <c r="W1569" s="694"/>
      <c r="X1569" s="694"/>
      <c r="Y1569" s="694"/>
      <c r="Z1569" s="694"/>
      <c r="AA1569" s="694"/>
      <c r="AB1569" s="694"/>
      <c r="AC1569" s="694"/>
      <c r="AD1569" s="691"/>
    </row>
    <row r="1570" spans="18:30" x14ac:dyDescent="0.25">
      <c r="R1570" s="694"/>
      <c r="S1570" s="694"/>
      <c r="T1570" s="694"/>
      <c r="U1570" s="694"/>
      <c r="V1570" s="694"/>
      <c r="W1570" s="694"/>
      <c r="X1570" s="694"/>
      <c r="Y1570" s="694"/>
      <c r="Z1570" s="694"/>
      <c r="AA1570" s="694"/>
      <c r="AB1570" s="694"/>
      <c r="AC1570" s="694"/>
      <c r="AD1570" s="691"/>
    </row>
    <row r="1571" spans="18:30" x14ac:dyDescent="0.25">
      <c r="R1571" s="694"/>
      <c r="S1571" s="694"/>
      <c r="T1571" s="694"/>
      <c r="U1571" s="694"/>
      <c r="V1571" s="694"/>
      <c r="W1571" s="694"/>
      <c r="X1571" s="694"/>
      <c r="Y1571" s="694"/>
      <c r="Z1571" s="694"/>
      <c r="AA1571" s="694"/>
      <c r="AB1571" s="694"/>
      <c r="AC1571" s="694"/>
      <c r="AD1571" s="691"/>
    </row>
    <row r="1572" spans="18:30" x14ac:dyDescent="0.25">
      <c r="R1572" s="694"/>
      <c r="S1572" s="694"/>
      <c r="T1572" s="694"/>
      <c r="U1572" s="694"/>
      <c r="V1572" s="694"/>
      <c r="W1572" s="694"/>
      <c r="X1572" s="694"/>
      <c r="Y1572" s="694"/>
      <c r="Z1572" s="694"/>
      <c r="AA1572" s="694"/>
      <c r="AB1572" s="694"/>
      <c r="AC1572" s="694"/>
      <c r="AD1572" s="691"/>
    </row>
    <row r="1573" spans="18:30" x14ac:dyDescent="0.25">
      <c r="R1573" s="694"/>
      <c r="S1573" s="694"/>
      <c r="T1573" s="694"/>
      <c r="U1573" s="694"/>
      <c r="V1573" s="694"/>
      <c r="W1573" s="694"/>
      <c r="X1573" s="694"/>
      <c r="Y1573" s="694"/>
      <c r="Z1573" s="694"/>
      <c r="AA1573" s="694"/>
      <c r="AB1573" s="694"/>
      <c r="AC1573" s="694"/>
      <c r="AD1573" s="691"/>
    </row>
    <row r="1574" spans="18:30" x14ac:dyDescent="0.25">
      <c r="R1574" s="694"/>
      <c r="S1574" s="694"/>
      <c r="T1574" s="694"/>
      <c r="U1574" s="694"/>
      <c r="V1574" s="694"/>
      <c r="W1574" s="694"/>
      <c r="X1574" s="694"/>
      <c r="Y1574" s="694"/>
      <c r="Z1574" s="694"/>
      <c r="AA1574" s="694"/>
      <c r="AB1574" s="694"/>
      <c r="AC1574" s="694"/>
      <c r="AD1574" s="691"/>
    </row>
    <row r="1575" spans="18:30" x14ac:dyDescent="0.25">
      <c r="R1575" s="694"/>
      <c r="S1575" s="694"/>
      <c r="T1575" s="694"/>
      <c r="U1575" s="694"/>
      <c r="V1575" s="694"/>
      <c r="W1575" s="694"/>
      <c r="X1575" s="694"/>
      <c r="Y1575" s="694"/>
      <c r="Z1575" s="694"/>
      <c r="AA1575" s="694"/>
      <c r="AB1575" s="694"/>
      <c r="AC1575" s="694"/>
      <c r="AD1575" s="691"/>
    </row>
    <row r="1576" spans="18:30" x14ac:dyDescent="0.25">
      <c r="R1576" s="694"/>
      <c r="S1576" s="694"/>
      <c r="T1576" s="694"/>
      <c r="U1576" s="694"/>
      <c r="V1576" s="694"/>
      <c r="W1576" s="694"/>
      <c r="X1576" s="694"/>
      <c r="Y1576" s="694"/>
      <c r="Z1576" s="694"/>
      <c r="AA1576" s="694"/>
      <c r="AB1576" s="694"/>
      <c r="AC1576" s="694"/>
      <c r="AD1576" s="691"/>
    </row>
    <row r="1577" spans="18:30" x14ac:dyDescent="0.25">
      <c r="R1577" s="694"/>
      <c r="S1577" s="694"/>
      <c r="T1577" s="694"/>
      <c r="U1577" s="694"/>
      <c r="V1577" s="694"/>
      <c r="W1577" s="694"/>
      <c r="X1577" s="694"/>
      <c r="Y1577" s="694"/>
      <c r="Z1577" s="694"/>
      <c r="AA1577" s="694"/>
      <c r="AB1577" s="694"/>
      <c r="AC1577" s="694"/>
      <c r="AD1577" s="691"/>
    </row>
    <row r="1578" spans="18:30" x14ac:dyDescent="0.25">
      <c r="R1578" s="694"/>
      <c r="S1578" s="694"/>
      <c r="T1578" s="694"/>
      <c r="U1578" s="694"/>
      <c r="V1578" s="694"/>
      <c r="W1578" s="694"/>
      <c r="X1578" s="694"/>
      <c r="Y1578" s="694"/>
      <c r="Z1578" s="694"/>
      <c r="AA1578" s="694"/>
      <c r="AB1578" s="694"/>
      <c r="AC1578" s="694"/>
      <c r="AD1578" s="691"/>
    </row>
    <row r="1579" spans="18:30" x14ac:dyDescent="0.25">
      <c r="R1579" s="694"/>
      <c r="S1579" s="694"/>
      <c r="T1579" s="694"/>
      <c r="U1579" s="694"/>
      <c r="V1579" s="694"/>
      <c r="W1579" s="694"/>
      <c r="X1579" s="694"/>
      <c r="Y1579" s="694"/>
      <c r="Z1579" s="694"/>
      <c r="AA1579" s="694"/>
      <c r="AB1579" s="694"/>
      <c r="AC1579" s="694"/>
      <c r="AD1579" s="691"/>
    </row>
    <row r="1580" spans="18:30" x14ac:dyDescent="0.25">
      <c r="R1580" s="694"/>
      <c r="S1580" s="694"/>
      <c r="T1580" s="694"/>
      <c r="U1580" s="694"/>
      <c r="V1580" s="694"/>
      <c r="W1580" s="694"/>
      <c r="X1580" s="694"/>
      <c r="Y1580" s="694"/>
      <c r="Z1580" s="694"/>
      <c r="AA1580" s="694"/>
      <c r="AB1580" s="694"/>
      <c r="AC1580" s="694"/>
      <c r="AD1580" s="691"/>
    </row>
    <row r="1581" spans="18:30" x14ac:dyDescent="0.25">
      <c r="R1581" s="694"/>
      <c r="S1581" s="694"/>
      <c r="T1581" s="694"/>
      <c r="U1581" s="694"/>
      <c r="V1581" s="694"/>
      <c r="W1581" s="694"/>
      <c r="X1581" s="694"/>
      <c r="Y1581" s="694"/>
      <c r="Z1581" s="694"/>
      <c r="AA1581" s="694"/>
      <c r="AB1581" s="694"/>
      <c r="AC1581" s="694"/>
      <c r="AD1581" s="691"/>
    </row>
    <row r="1582" spans="18:30" x14ac:dyDescent="0.25">
      <c r="R1582" s="694"/>
      <c r="S1582" s="694"/>
      <c r="T1582" s="694"/>
      <c r="U1582" s="694"/>
      <c r="V1582" s="694"/>
      <c r="W1582" s="694"/>
      <c r="X1582" s="694"/>
      <c r="Y1582" s="694"/>
      <c r="Z1582" s="694"/>
      <c r="AA1582" s="694"/>
      <c r="AB1582" s="694"/>
      <c r="AC1582" s="694"/>
      <c r="AD1582" s="691"/>
    </row>
    <row r="1583" spans="18:30" x14ac:dyDescent="0.25">
      <c r="R1583" s="694"/>
      <c r="S1583" s="694"/>
      <c r="T1583" s="694"/>
      <c r="U1583" s="694"/>
      <c r="V1583" s="694"/>
      <c r="W1583" s="694"/>
      <c r="X1583" s="694"/>
      <c r="Y1583" s="694"/>
      <c r="Z1583" s="694"/>
      <c r="AA1583" s="694"/>
      <c r="AB1583" s="694"/>
      <c r="AC1583" s="694"/>
      <c r="AD1583" s="691"/>
    </row>
    <row r="1584" spans="18:30" x14ac:dyDescent="0.25">
      <c r="R1584" s="694"/>
      <c r="S1584" s="694"/>
      <c r="T1584" s="694"/>
      <c r="U1584" s="694"/>
      <c r="V1584" s="694"/>
      <c r="W1584" s="694"/>
      <c r="X1584" s="694"/>
      <c r="Y1584" s="694"/>
      <c r="Z1584" s="694"/>
      <c r="AA1584" s="694"/>
      <c r="AB1584" s="694"/>
      <c r="AC1584" s="694"/>
      <c r="AD1584" s="691"/>
    </row>
    <row r="1585" spans="18:30" x14ac:dyDescent="0.25">
      <c r="R1585" s="694"/>
      <c r="S1585" s="694"/>
      <c r="T1585" s="694"/>
      <c r="U1585" s="694"/>
      <c r="V1585" s="694"/>
      <c r="W1585" s="694"/>
      <c r="X1585" s="694"/>
      <c r="Y1585" s="694"/>
      <c r="Z1585" s="694"/>
      <c r="AA1585" s="694"/>
      <c r="AB1585" s="694"/>
      <c r="AC1585" s="694"/>
      <c r="AD1585" s="691"/>
    </row>
    <row r="1586" spans="18:30" x14ac:dyDescent="0.25">
      <c r="R1586" s="694"/>
      <c r="S1586" s="694"/>
      <c r="T1586" s="694"/>
      <c r="U1586" s="694"/>
      <c r="V1586" s="694"/>
      <c r="W1586" s="694"/>
      <c r="X1586" s="694"/>
      <c r="Y1586" s="694"/>
      <c r="Z1586" s="694"/>
      <c r="AA1586" s="694"/>
      <c r="AB1586" s="694"/>
      <c r="AC1586" s="694"/>
      <c r="AD1586" s="691"/>
    </row>
    <row r="1587" spans="18:30" x14ac:dyDescent="0.25">
      <c r="R1587" s="694"/>
      <c r="S1587" s="694"/>
      <c r="T1587" s="694"/>
      <c r="U1587" s="694"/>
      <c r="V1587" s="694"/>
      <c r="W1587" s="694"/>
      <c r="X1587" s="694"/>
      <c r="Y1587" s="694"/>
      <c r="Z1587" s="694"/>
      <c r="AA1587" s="694"/>
      <c r="AB1587" s="694"/>
      <c r="AC1587" s="694"/>
      <c r="AD1587" s="691"/>
    </row>
    <row r="1588" spans="18:30" x14ac:dyDescent="0.25">
      <c r="R1588" s="694"/>
      <c r="S1588" s="694"/>
      <c r="T1588" s="694"/>
      <c r="U1588" s="694"/>
      <c r="V1588" s="694"/>
      <c r="W1588" s="694"/>
      <c r="X1588" s="694"/>
      <c r="Y1588" s="694"/>
      <c r="Z1588" s="694"/>
      <c r="AA1588" s="694"/>
      <c r="AB1588" s="694"/>
      <c r="AC1588" s="694"/>
      <c r="AD1588" s="691"/>
    </row>
    <row r="1589" spans="18:30" x14ac:dyDescent="0.25">
      <c r="R1589" s="694"/>
      <c r="S1589" s="694"/>
      <c r="T1589" s="694"/>
      <c r="U1589" s="694"/>
      <c r="V1589" s="694"/>
      <c r="W1589" s="694"/>
      <c r="X1589" s="694"/>
      <c r="Y1589" s="694"/>
      <c r="Z1589" s="694"/>
      <c r="AA1589" s="694"/>
      <c r="AB1589" s="694"/>
      <c r="AC1589" s="694"/>
      <c r="AD1589" s="691"/>
    </row>
    <row r="1590" spans="18:30" x14ac:dyDescent="0.25">
      <c r="R1590" s="694"/>
      <c r="S1590" s="694"/>
      <c r="T1590" s="694"/>
      <c r="U1590" s="694"/>
      <c r="V1590" s="694"/>
      <c r="W1590" s="694"/>
      <c r="X1590" s="694"/>
      <c r="Y1590" s="694"/>
      <c r="Z1590" s="694"/>
      <c r="AA1590" s="694"/>
      <c r="AB1590" s="694"/>
      <c r="AC1590" s="694"/>
      <c r="AD1590" s="691"/>
    </row>
    <row r="1591" spans="18:30" x14ac:dyDescent="0.25">
      <c r="R1591" s="694"/>
      <c r="S1591" s="694"/>
      <c r="T1591" s="694"/>
      <c r="U1591" s="694"/>
      <c r="V1591" s="694"/>
      <c r="W1591" s="694"/>
      <c r="X1591" s="694"/>
      <c r="Y1591" s="694"/>
      <c r="Z1591" s="694"/>
      <c r="AA1591" s="694"/>
      <c r="AB1591" s="694"/>
      <c r="AC1591" s="694"/>
      <c r="AD1591" s="691"/>
    </row>
    <row r="1592" spans="18:30" x14ac:dyDescent="0.25">
      <c r="R1592" s="694"/>
      <c r="S1592" s="694"/>
      <c r="T1592" s="694"/>
      <c r="U1592" s="694"/>
      <c r="V1592" s="694"/>
      <c r="W1592" s="694"/>
      <c r="X1592" s="694"/>
      <c r="Y1592" s="694"/>
      <c r="Z1592" s="694"/>
      <c r="AA1592" s="694"/>
      <c r="AB1592" s="694"/>
      <c r="AC1592" s="694"/>
      <c r="AD1592" s="691"/>
    </row>
    <row r="1593" spans="18:30" x14ac:dyDescent="0.25">
      <c r="R1593" s="694"/>
      <c r="S1593" s="694"/>
      <c r="T1593" s="694"/>
      <c r="U1593" s="694"/>
      <c r="V1593" s="694"/>
      <c r="W1593" s="694"/>
      <c r="X1593" s="694"/>
      <c r="Y1593" s="694"/>
      <c r="Z1593" s="694"/>
      <c r="AA1593" s="694"/>
      <c r="AB1593" s="694"/>
      <c r="AC1593" s="694"/>
      <c r="AD1593" s="691"/>
    </row>
    <row r="1594" spans="18:30" x14ac:dyDescent="0.25">
      <c r="R1594" s="694"/>
      <c r="S1594" s="694"/>
      <c r="T1594" s="694"/>
      <c r="U1594" s="694"/>
      <c r="V1594" s="694"/>
      <c r="W1594" s="694"/>
      <c r="X1594" s="694"/>
      <c r="Y1594" s="694"/>
      <c r="Z1594" s="694"/>
      <c r="AA1594" s="694"/>
      <c r="AB1594" s="694"/>
      <c r="AC1594" s="694"/>
      <c r="AD1594" s="691"/>
    </row>
    <row r="1595" spans="18:30" x14ac:dyDescent="0.25">
      <c r="R1595" s="694"/>
      <c r="S1595" s="694"/>
      <c r="T1595" s="694"/>
      <c r="U1595" s="694"/>
      <c r="V1595" s="694"/>
      <c r="W1595" s="694"/>
      <c r="X1595" s="694"/>
      <c r="Y1595" s="694"/>
      <c r="Z1595" s="694"/>
      <c r="AA1595" s="694"/>
      <c r="AB1595" s="694"/>
      <c r="AC1595" s="694"/>
      <c r="AD1595" s="691"/>
    </row>
    <row r="1596" spans="18:30" x14ac:dyDescent="0.25">
      <c r="R1596" s="694"/>
      <c r="S1596" s="694"/>
      <c r="T1596" s="694"/>
      <c r="U1596" s="694"/>
      <c r="V1596" s="694"/>
      <c r="W1596" s="694"/>
      <c r="X1596" s="694"/>
      <c r="Y1596" s="694"/>
      <c r="Z1596" s="694"/>
      <c r="AA1596" s="694"/>
      <c r="AB1596" s="694"/>
      <c r="AC1596" s="694"/>
      <c r="AD1596" s="691"/>
    </row>
    <row r="1597" spans="18:30" x14ac:dyDescent="0.25">
      <c r="R1597" s="694"/>
      <c r="S1597" s="694"/>
      <c r="T1597" s="694"/>
      <c r="U1597" s="694"/>
      <c r="V1597" s="694"/>
      <c r="W1597" s="694"/>
      <c r="X1597" s="694"/>
      <c r="Y1597" s="694"/>
      <c r="Z1597" s="694"/>
      <c r="AA1597" s="694"/>
      <c r="AB1597" s="694"/>
      <c r="AC1597" s="694"/>
      <c r="AD1597" s="691"/>
    </row>
    <row r="1598" spans="18:30" x14ac:dyDescent="0.25">
      <c r="R1598" s="694"/>
      <c r="S1598" s="694"/>
      <c r="T1598" s="694"/>
      <c r="U1598" s="694"/>
      <c r="V1598" s="694"/>
      <c r="W1598" s="694"/>
      <c r="X1598" s="694"/>
      <c r="Y1598" s="694"/>
      <c r="Z1598" s="694"/>
      <c r="AA1598" s="694"/>
      <c r="AB1598" s="694"/>
      <c r="AC1598" s="694"/>
      <c r="AD1598" s="691"/>
    </row>
    <row r="1599" spans="18:30" x14ac:dyDescent="0.25">
      <c r="R1599" s="694"/>
      <c r="S1599" s="694"/>
      <c r="T1599" s="694"/>
      <c r="U1599" s="694"/>
      <c r="V1599" s="694"/>
      <c r="W1599" s="694"/>
      <c r="X1599" s="694"/>
      <c r="Y1599" s="694"/>
      <c r="Z1599" s="694"/>
      <c r="AA1599" s="694"/>
      <c r="AB1599" s="694"/>
      <c r="AC1599" s="694"/>
      <c r="AD1599" s="691"/>
    </row>
    <row r="1600" spans="18:30" x14ac:dyDescent="0.25">
      <c r="R1600" s="694"/>
      <c r="S1600" s="694"/>
      <c r="T1600" s="694"/>
      <c r="U1600" s="694"/>
      <c r="V1600" s="694"/>
      <c r="W1600" s="694"/>
      <c r="X1600" s="694"/>
      <c r="Y1600" s="694"/>
      <c r="Z1600" s="694"/>
      <c r="AA1600" s="694"/>
      <c r="AB1600" s="694"/>
      <c r="AC1600" s="694"/>
      <c r="AD1600" s="691"/>
    </row>
    <row r="1601" spans="18:30" x14ac:dyDescent="0.25">
      <c r="R1601" s="694"/>
      <c r="S1601" s="694"/>
      <c r="T1601" s="694"/>
      <c r="U1601" s="694"/>
      <c r="V1601" s="694"/>
      <c r="W1601" s="694"/>
      <c r="X1601" s="694"/>
      <c r="Y1601" s="694"/>
      <c r="Z1601" s="694"/>
      <c r="AA1601" s="694"/>
      <c r="AB1601" s="694"/>
      <c r="AC1601" s="694"/>
      <c r="AD1601" s="691"/>
    </row>
    <row r="1602" spans="18:30" x14ac:dyDescent="0.25">
      <c r="R1602" s="694"/>
      <c r="S1602" s="694"/>
      <c r="T1602" s="694"/>
      <c r="U1602" s="694"/>
      <c r="V1602" s="694"/>
      <c r="W1602" s="694"/>
      <c r="X1602" s="694"/>
      <c r="Y1602" s="694"/>
      <c r="Z1602" s="694"/>
      <c r="AA1602" s="694"/>
      <c r="AB1602" s="694"/>
      <c r="AC1602" s="694"/>
      <c r="AD1602" s="691"/>
    </row>
    <row r="1603" spans="18:30" x14ac:dyDescent="0.25">
      <c r="R1603" s="694"/>
      <c r="S1603" s="694"/>
      <c r="T1603" s="694"/>
      <c r="U1603" s="694"/>
      <c r="V1603" s="694"/>
      <c r="W1603" s="694"/>
      <c r="X1603" s="694"/>
      <c r="Y1603" s="694"/>
      <c r="Z1603" s="694"/>
      <c r="AA1603" s="694"/>
      <c r="AB1603" s="694"/>
      <c r="AC1603" s="694"/>
      <c r="AD1603" s="691"/>
    </row>
    <row r="1604" spans="18:30" x14ac:dyDescent="0.25">
      <c r="R1604" s="694"/>
      <c r="S1604" s="694"/>
      <c r="T1604" s="694"/>
      <c r="U1604" s="694"/>
      <c r="V1604" s="694"/>
      <c r="W1604" s="694"/>
      <c r="X1604" s="694"/>
      <c r="Y1604" s="694"/>
      <c r="Z1604" s="694"/>
      <c r="AA1604" s="694"/>
      <c r="AB1604" s="694"/>
      <c r="AC1604" s="694"/>
      <c r="AD1604" s="691"/>
    </row>
    <row r="1605" spans="18:30" x14ac:dyDescent="0.25">
      <c r="R1605" s="694"/>
      <c r="S1605" s="694"/>
      <c r="T1605" s="694"/>
      <c r="U1605" s="694"/>
      <c r="V1605" s="694"/>
      <c r="W1605" s="694"/>
      <c r="X1605" s="694"/>
      <c r="Y1605" s="694"/>
      <c r="Z1605" s="694"/>
      <c r="AA1605" s="694"/>
      <c r="AB1605" s="694"/>
      <c r="AC1605" s="694"/>
      <c r="AD1605" s="691"/>
    </row>
    <row r="1606" spans="18:30" x14ac:dyDescent="0.25">
      <c r="R1606" s="694"/>
      <c r="S1606" s="694"/>
      <c r="T1606" s="694"/>
      <c r="U1606" s="694"/>
      <c r="V1606" s="694"/>
      <c r="W1606" s="694"/>
      <c r="X1606" s="694"/>
      <c r="Y1606" s="694"/>
      <c r="Z1606" s="694"/>
      <c r="AA1606" s="694"/>
      <c r="AB1606" s="694"/>
      <c r="AC1606" s="694"/>
      <c r="AD1606" s="691"/>
    </row>
    <row r="1607" spans="18:30" x14ac:dyDescent="0.25">
      <c r="R1607" s="694"/>
      <c r="S1607" s="694"/>
      <c r="T1607" s="694"/>
      <c r="U1607" s="694"/>
      <c r="V1607" s="694"/>
      <c r="W1607" s="694"/>
      <c r="X1607" s="694"/>
      <c r="Y1607" s="694"/>
      <c r="Z1607" s="694"/>
      <c r="AA1607" s="694"/>
      <c r="AB1607" s="694"/>
      <c r="AC1607" s="694"/>
      <c r="AD1607" s="691"/>
    </row>
    <row r="1608" spans="18:30" x14ac:dyDescent="0.25">
      <c r="R1608" s="694"/>
      <c r="S1608" s="694"/>
      <c r="T1608" s="694"/>
      <c r="U1608" s="694"/>
      <c r="V1608" s="694"/>
      <c r="W1608" s="694"/>
      <c r="X1608" s="694"/>
      <c r="Y1608" s="694"/>
      <c r="Z1608" s="694"/>
      <c r="AA1608" s="694"/>
      <c r="AB1608" s="694"/>
      <c r="AC1608" s="694"/>
      <c r="AD1608" s="691"/>
    </row>
    <row r="1609" spans="18:30" x14ac:dyDescent="0.25">
      <c r="R1609" s="694"/>
      <c r="S1609" s="694"/>
      <c r="T1609" s="694"/>
      <c r="U1609" s="694"/>
      <c r="V1609" s="694"/>
      <c r="W1609" s="694"/>
      <c r="X1609" s="694"/>
      <c r="Y1609" s="694"/>
      <c r="Z1609" s="694"/>
      <c r="AA1609" s="694"/>
      <c r="AB1609" s="694"/>
      <c r="AC1609" s="694"/>
      <c r="AD1609" s="691"/>
    </row>
    <row r="1610" spans="18:30" x14ac:dyDescent="0.25">
      <c r="R1610" s="694"/>
      <c r="S1610" s="694"/>
      <c r="T1610" s="694"/>
      <c r="U1610" s="694"/>
      <c r="V1610" s="694"/>
      <c r="W1610" s="694"/>
      <c r="X1610" s="694"/>
      <c r="Y1610" s="694"/>
      <c r="Z1610" s="694"/>
      <c r="AA1610" s="694"/>
      <c r="AB1610" s="694"/>
      <c r="AC1610" s="694"/>
      <c r="AD1610" s="691"/>
    </row>
    <row r="1611" spans="18:30" x14ac:dyDescent="0.25">
      <c r="R1611" s="694"/>
      <c r="S1611" s="694"/>
      <c r="T1611" s="694"/>
      <c r="U1611" s="694"/>
      <c r="V1611" s="694"/>
      <c r="W1611" s="694"/>
      <c r="X1611" s="694"/>
      <c r="Y1611" s="694"/>
      <c r="Z1611" s="694"/>
      <c r="AA1611" s="694"/>
      <c r="AB1611" s="694"/>
      <c r="AC1611" s="694"/>
      <c r="AD1611" s="691"/>
    </row>
    <row r="1612" spans="18:30" x14ac:dyDescent="0.25">
      <c r="R1612" s="694"/>
      <c r="S1612" s="694"/>
      <c r="T1612" s="694"/>
      <c r="U1612" s="694"/>
      <c r="V1612" s="694"/>
      <c r="W1612" s="694"/>
      <c r="X1612" s="694"/>
      <c r="Y1612" s="694"/>
      <c r="Z1612" s="694"/>
      <c r="AA1612" s="694"/>
      <c r="AB1612" s="694"/>
      <c r="AC1612" s="694"/>
      <c r="AD1612" s="691"/>
    </row>
    <row r="1613" spans="18:30" x14ac:dyDescent="0.25">
      <c r="R1613" s="694"/>
      <c r="S1613" s="694"/>
      <c r="T1613" s="694"/>
      <c r="U1613" s="694"/>
      <c r="V1613" s="694"/>
      <c r="W1613" s="694"/>
      <c r="X1613" s="694"/>
      <c r="Y1613" s="694"/>
      <c r="Z1613" s="694"/>
      <c r="AA1613" s="694"/>
      <c r="AB1613" s="694"/>
      <c r="AC1613" s="694"/>
      <c r="AD1613" s="691"/>
    </row>
    <row r="1614" spans="18:30" x14ac:dyDescent="0.25">
      <c r="R1614" s="694"/>
      <c r="S1614" s="694"/>
      <c r="T1614" s="694"/>
      <c r="U1614" s="694"/>
      <c r="V1614" s="694"/>
      <c r="W1614" s="694"/>
      <c r="X1614" s="694"/>
      <c r="Y1614" s="694"/>
      <c r="Z1614" s="694"/>
      <c r="AA1614" s="694"/>
      <c r="AB1614" s="694"/>
      <c r="AC1614" s="694"/>
      <c r="AD1614" s="691"/>
    </row>
    <row r="1615" spans="18:30" x14ac:dyDescent="0.25">
      <c r="R1615" s="694"/>
      <c r="S1615" s="694"/>
      <c r="T1615" s="694"/>
      <c r="U1615" s="694"/>
      <c r="V1615" s="694"/>
      <c r="W1615" s="694"/>
      <c r="X1615" s="694"/>
      <c r="Y1615" s="694"/>
      <c r="Z1615" s="694"/>
      <c r="AA1615" s="694"/>
      <c r="AB1615" s="694"/>
      <c r="AC1615" s="694"/>
      <c r="AD1615" s="691"/>
    </row>
    <row r="1616" spans="18:30" x14ac:dyDescent="0.25">
      <c r="R1616" s="694"/>
      <c r="S1616" s="694"/>
      <c r="T1616" s="694"/>
      <c r="U1616" s="694"/>
      <c r="V1616" s="694"/>
      <c r="W1616" s="694"/>
      <c r="X1616" s="694"/>
      <c r="Y1616" s="694"/>
      <c r="Z1616" s="694"/>
      <c r="AA1616" s="694"/>
      <c r="AB1616" s="694"/>
      <c r="AC1616" s="694"/>
      <c r="AD1616" s="691"/>
    </row>
    <row r="1617" spans="18:30" x14ac:dyDescent="0.25">
      <c r="R1617" s="694"/>
      <c r="S1617" s="694"/>
      <c r="T1617" s="694"/>
      <c r="U1617" s="694"/>
      <c r="V1617" s="694"/>
      <c r="W1617" s="694"/>
      <c r="X1617" s="694"/>
      <c r="Y1617" s="694"/>
      <c r="Z1617" s="694"/>
      <c r="AA1617" s="694"/>
      <c r="AB1617" s="694"/>
      <c r="AC1617" s="694"/>
      <c r="AD1617" s="691"/>
    </row>
  </sheetData>
  <mergeCells count="208">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O8:AX8"/>
    <mergeCell ref="AY8:AY9"/>
    <mergeCell ref="A10:A15"/>
    <mergeCell ref="B10:B15"/>
    <mergeCell ref="C10:C15"/>
    <mergeCell ref="AF10:AF15"/>
    <mergeCell ref="AG10:AG15"/>
    <mergeCell ref="AH10:AH15"/>
    <mergeCell ref="AI10:AI15"/>
    <mergeCell ref="AJ10:AJ15"/>
    <mergeCell ref="AW10:AW15"/>
    <mergeCell ref="AX10:AX15"/>
    <mergeCell ref="AY10:AY15"/>
    <mergeCell ref="A16:A51"/>
    <mergeCell ref="B16:B5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Y16:AY21"/>
    <mergeCell ref="C22:C27"/>
    <mergeCell ref="AF22:AF27"/>
    <mergeCell ref="AG22:AG27"/>
    <mergeCell ref="AH22:AH27"/>
    <mergeCell ref="AI22:AI27"/>
    <mergeCell ref="AJ22:AJ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W22:AW27"/>
    <mergeCell ref="AX22:AX27"/>
    <mergeCell ref="AY22:AY27"/>
    <mergeCell ref="AS22:AS27"/>
    <mergeCell ref="AT22:AT27"/>
    <mergeCell ref="C28:C33"/>
    <mergeCell ref="AF28:AF33"/>
    <mergeCell ref="AG28:AG33"/>
    <mergeCell ref="AH28:AH33"/>
    <mergeCell ref="AI28:AI33"/>
    <mergeCell ref="AJ28:AJ33"/>
    <mergeCell ref="AK28:AK33"/>
    <mergeCell ref="AQ22:AQ27"/>
    <mergeCell ref="AR22:AR27"/>
    <mergeCell ref="AU22:AU27"/>
    <mergeCell ref="AV22:AV27"/>
    <mergeCell ref="AK22:AK27"/>
    <mergeCell ref="AL22:AL27"/>
    <mergeCell ref="AM22:AM27"/>
    <mergeCell ref="AN22:AN27"/>
    <mergeCell ref="AO22:AO27"/>
    <mergeCell ref="AP22:AP27"/>
    <mergeCell ref="AX28:AX33"/>
    <mergeCell ref="AY28:AY33"/>
    <mergeCell ref="C34:C39"/>
    <mergeCell ref="AF34:AF39"/>
    <mergeCell ref="AG34:AG39"/>
    <mergeCell ref="AH34:AH39"/>
    <mergeCell ref="AI34:AI39"/>
    <mergeCell ref="AJ34:AJ39"/>
    <mergeCell ref="AK34:AK39"/>
    <mergeCell ref="AL34:AL39"/>
    <mergeCell ref="AR28:AR33"/>
    <mergeCell ref="AS28:AS33"/>
    <mergeCell ref="AT28:AT33"/>
    <mergeCell ref="AU28:AU33"/>
    <mergeCell ref="AV28:AV33"/>
    <mergeCell ref="AW28:AW33"/>
    <mergeCell ref="AL28:AL33"/>
    <mergeCell ref="AM28:AM33"/>
    <mergeCell ref="AN28:AN33"/>
    <mergeCell ref="AO28:AO33"/>
    <mergeCell ref="AP28:AP33"/>
    <mergeCell ref="AQ28:AQ33"/>
    <mergeCell ref="AY34:AY39"/>
    <mergeCell ref="AS34:AS39"/>
    <mergeCell ref="AT34:AT39"/>
    <mergeCell ref="C40:C45"/>
    <mergeCell ref="AF40:AF45"/>
    <mergeCell ref="AG40:AG45"/>
    <mergeCell ref="AH40:AH45"/>
    <mergeCell ref="AI40:AI45"/>
    <mergeCell ref="AJ40:AJ45"/>
    <mergeCell ref="AK40:AK45"/>
    <mergeCell ref="AL40:AL45"/>
    <mergeCell ref="AM40:AM45"/>
    <mergeCell ref="AU34:AU39"/>
    <mergeCell ref="AV34:AV39"/>
    <mergeCell ref="AW34:AW39"/>
    <mergeCell ref="AX34:AX39"/>
    <mergeCell ref="AM34:AM39"/>
    <mergeCell ref="AN34:AN39"/>
    <mergeCell ref="AO34:AO39"/>
    <mergeCell ref="AP34:AP39"/>
    <mergeCell ref="AQ34:AQ39"/>
    <mergeCell ref="AR34:AR39"/>
    <mergeCell ref="AY46:AY51"/>
    <mergeCell ref="AT40:AT45"/>
    <mergeCell ref="AU40:AU45"/>
    <mergeCell ref="AV40:AV45"/>
    <mergeCell ref="AW40:AW45"/>
    <mergeCell ref="AX40:AX45"/>
    <mergeCell ref="AY40:AY45"/>
    <mergeCell ref="AN40:AN45"/>
    <mergeCell ref="AO40:AO45"/>
    <mergeCell ref="AP40:AP45"/>
    <mergeCell ref="AQ40:AQ45"/>
    <mergeCell ref="AR40:AR45"/>
    <mergeCell ref="AS40:AS45"/>
    <mergeCell ref="C52:C57"/>
    <mergeCell ref="AF52:AF57"/>
    <mergeCell ref="AG52:AG57"/>
    <mergeCell ref="AH52:AH57"/>
    <mergeCell ref="C46:C51"/>
    <mergeCell ref="AF46:AF51"/>
    <mergeCell ref="AO46:AO51"/>
    <mergeCell ref="AP46:AP51"/>
    <mergeCell ref="AX46:AX51"/>
    <mergeCell ref="AU52:AU57"/>
    <mergeCell ref="AV52:AV57"/>
    <mergeCell ref="AW52:AW57"/>
    <mergeCell ref="AX52:AX57"/>
    <mergeCell ref="AY52:AY57"/>
    <mergeCell ref="A58:A63"/>
    <mergeCell ref="B58:B63"/>
    <mergeCell ref="C58:C63"/>
    <mergeCell ref="AF58:AF63"/>
    <mergeCell ref="AG58:AG63"/>
    <mergeCell ref="AO52:AO57"/>
    <mergeCell ref="AP52:AP57"/>
    <mergeCell ref="AQ52:AQ57"/>
    <mergeCell ref="AR52:AR57"/>
    <mergeCell ref="AS52:AS57"/>
    <mergeCell ref="AT52:AT57"/>
    <mergeCell ref="AI52:AI57"/>
    <mergeCell ref="AJ52:AJ57"/>
    <mergeCell ref="AK52:AK57"/>
    <mergeCell ref="AL52:AL57"/>
    <mergeCell ref="AM52:AM57"/>
    <mergeCell ref="AN52:AN57"/>
    <mergeCell ref="A52:A57"/>
    <mergeCell ref="B52:B57"/>
    <mergeCell ref="AV58:AV63"/>
    <mergeCell ref="AW58:AW63"/>
    <mergeCell ref="AX58:AX63"/>
    <mergeCell ref="AY58:AY63"/>
    <mergeCell ref="B70:D70"/>
    <mergeCell ref="E70:R70"/>
    <mergeCell ref="B71:D71"/>
    <mergeCell ref="E71:R71"/>
    <mergeCell ref="AT58:AT63"/>
    <mergeCell ref="AU58:AU63"/>
    <mergeCell ref="AH58:AH63"/>
    <mergeCell ref="AI58:AI63"/>
    <mergeCell ref="AJ58:AJ63"/>
    <mergeCell ref="AK58:AK63"/>
    <mergeCell ref="AL58:AL63"/>
    <mergeCell ref="AM58:AM63"/>
    <mergeCell ref="AN58:AN63"/>
    <mergeCell ref="AO58:AO63"/>
    <mergeCell ref="AP58:AP63"/>
    <mergeCell ref="AQ58:AQ63"/>
    <mergeCell ref="AR58:AR63"/>
    <mergeCell ref="AS58:AS63"/>
    <mergeCell ref="A64:C66"/>
    <mergeCell ref="B69:D69"/>
    <mergeCell ref="E69:R6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R81"/>
  <sheetViews>
    <sheetView topLeftCell="A16" zoomScale="80" zoomScaleNormal="80" workbookViewId="0">
      <selection activeCell="F5" sqref="F5:G5"/>
    </sheetView>
  </sheetViews>
  <sheetFormatPr baseColWidth="10" defaultRowHeight="15" x14ac:dyDescent="0.25"/>
  <cols>
    <col min="2" max="2" width="15.42578125" customWidth="1"/>
    <col min="3" max="4" width="14.7109375" customWidth="1"/>
    <col min="5" max="5" width="33" customWidth="1"/>
    <col min="6" max="6" width="18.5703125" bestFit="1" customWidth="1"/>
    <col min="11" max="11" width="16.7109375" bestFit="1" customWidth="1"/>
    <col min="12" max="12" width="15.28515625" bestFit="1" customWidth="1"/>
    <col min="18" max="18" width="15.28515625" customWidth="1"/>
  </cols>
  <sheetData>
    <row r="3" spans="2:18" ht="15.75" thickBot="1" x14ac:dyDescent="0.3"/>
    <row r="4" spans="2:18" ht="15.75" thickBot="1" x14ac:dyDescent="0.3">
      <c r="B4" s="114" t="s">
        <v>392</v>
      </c>
      <c r="C4" s="115" t="s">
        <v>393</v>
      </c>
      <c r="D4" s="124"/>
      <c r="E4" s="122" t="s">
        <v>394</v>
      </c>
      <c r="F4" s="123" t="s">
        <v>411</v>
      </c>
      <c r="G4" s="123" t="s">
        <v>412</v>
      </c>
      <c r="H4" s="123" t="s">
        <v>413</v>
      </c>
      <c r="I4" s="123" t="s">
        <v>414</v>
      </c>
      <c r="J4" s="123" t="s">
        <v>415</v>
      </c>
      <c r="K4" s="123" t="s">
        <v>416</v>
      </c>
      <c r="L4" s="123" t="s">
        <v>417</v>
      </c>
      <c r="M4" s="123" t="s">
        <v>418</v>
      </c>
      <c r="N4" s="123" t="s">
        <v>419</v>
      </c>
      <c r="O4" s="123" t="s">
        <v>420</v>
      </c>
      <c r="P4" s="123" t="s">
        <v>421</v>
      </c>
      <c r="Q4" s="123" t="s">
        <v>422</v>
      </c>
    </row>
    <row r="5" spans="2:18" ht="25.9" customHeight="1" thickBot="1" x14ac:dyDescent="0.3">
      <c r="B5" s="1192" t="s">
        <v>395</v>
      </c>
      <c r="C5" s="119">
        <v>1</v>
      </c>
      <c r="D5" s="1198">
        <f>+C10/$B$30</f>
        <v>0.29166666666666669</v>
      </c>
      <c r="E5" s="119" t="s">
        <v>396</v>
      </c>
      <c r="F5" s="29">
        <v>0.09</v>
      </c>
      <c r="G5" s="29">
        <v>0.08</v>
      </c>
      <c r="H5" s="29">
        <v>0.08</v>
      </c>
      <c r="I5" s="29">
        <v>0.09</v>
      </c>
      <c r="J5" s="29">
        <v>0.08</v>
      </c>
      <c r="K5" s="29">
        <v>0.08</v>
      </c>
      <c r="L5" s="29">
        <v>0.09</v>
      </c>
      <c r="M5" s="29">
        <v>0.08</v>
      </c>
      <c r="N5" s="29">
        <v>0.09</v>
      </c>
      <c r="O5" s="29">
        <v>0.08</v>
      </c>
      <c r="P5" s="29">
        <v>0.08</v>
      </c>
      <c r="Q5" s="29">
        <v>0.08</v>
      </c>
      <c r="R5" s="121">
        <f>SUM(F5:Q5)</f>
        <v>0.99999999999999978</v>
      </c>
    </row>
    <row r="6" spans="2:18" ht="39.6" customHeight="1" thickBot="1" x14ac:dyDescent="0.3">
      <c r="B6" s="1193"/>
      <c r="C6" s="119">
        <v>3</v>
      </c>
      <c r="D6" s="1198"/>
      <c r="E6" s="119" t="s">
        <v>397</v>
      </c>
      <c r="F6" s="29"/>
      <c r="G6" s="29"/>
      <c r="H6" s="29"/>
      <c r="I6" s="29"/>
      <c r="J6" s="29"/>
      <c r="K6" s="29"/>
      <c r="L6" s="29">
        <v>1</v>
      </c>
      <c r="M6" s="29"/>
      <c r="N6" s="29">
        <v>1</v>
      </c>
      <c r="O6" s="29"/>
      <c r="P6" s="29">
        <v>1</v>
      </c>
      <c r="Q6" s="29"/>
      <c r="R6" s="121">
        <f t="shared" ref="R6:R27" si="0">SUM(F6:Q6)</f>
        <v>3</v>
      </c>
    </row>
    <row r="7" spans="2:18" ht="25.9" customHeight="1" thickBot="1" x14ac:dyDescent="0.3">
      <c r="B7" s="1193"/>
      <c r="C7" s="119">
        <v>1</v>
      </c>
      <c r="D7" s="1198"/>
      <c r="E7" s="119" t="s">
        <v>398</v>
      </c>
      <c r="F7" s="29"/>
      <c r="G7" s="29"/>
      <c r="H7" s="29"/>
      <c r="I7" s="29"/>
      <c r="J7" s="29">
        <v>0.5</v>
      </c>
      <c r="K7" s="29"/>
      <c r="L7" s="29"/>
      <c r="M7" s="29"/>
      <c r="N7" s="29"/>
      <c r="O7" s="29"/>
      <c r="P7" s="29">
        <v>0.5</v>
      </c>
      <c r="Q7" s="29"/>
      <c r="R7" s="121">
        <f t="shared" si="0"/>
        <v>1</v>
      </c>
    </row>
    <row r="8" spans="2:18" ht="25.9" customHeight="1" thickBot="1" x14ac:dyDescent="0.3">
      <c r="B8" s="1193"/>
      <c r="C8" s="119">
        <v>1</v>
      </c>
      <c r="D8" s="1198"/>
      <c r="E8" s="119" t="s">
        <v>399</v>
      </c>
      <c r="F8" s="29"/>
      <c r="G8" s="29"/>
      <c r="H8" s="29"/>
      <c r="I8" s="29"/>
      <c r="J8" s="29">
        <v>0.13</v>
      </c>
      <c r="K8" s="29">
        <v>0.12</v>
      </c>
      <c r="L8" s="29">
        <v>0.13</v>
      </c>
      <c r="M8" s="29">
        <v>0.12</v>
      </c>
      <c r="N8" s="29">
        <v>0.13</v>
      </c>
      <c r="O8" s="29">
        <v>0.12</v>
      </c>
      <c r="P8" s="29">
        <v>0.13</v>
      </c>
      <c r="Q8" s="29">
        <v>0.12</v>
      </c>
      <c r="R8" s="121">
        <f t="shared" si="0"/>
        <v>1</v>
      </c>
    </row>
    <row r="9" spans="2:18" ht="25.9" customHeight="1" thickBot="1" x14ac:dyDescent="0.3">
      <c r="B9" s="1194"/>
      <c r="C9" s="119">
        <v>1</v>
      </c>
      <c r="D9" s="1198"/>
      <c r="E9" s="119" t="s">
        <v>400</v>
      </c>
      <c r="F9" s="29">
        <v>0.09</v>
      </c>
      <c r="G9" s="29">
        <v>0.08</v>
      </c>
      <c r="H9" s="29">
        <v>0.08</v>
      </c>
      <c r="I9" s="29">
        <v>0.09</v>
      </c>
      <c r="J9" s="29">
        <v>0.08</v>
      </c>
      <c r="K9" s="29">
        <v>0.08</v>
      </c>
      <c r="L9" s="29">
        <v>0.09</v>
      </c>
      <c r="M9" s="29">
        <v>0.08</v>
      </c>
      <c r="N9" s="29">
        <v>0.09</v>
      </c>
      <c r="O9" s="29">
        <v>0.08</v>
      </c>
      <c r="P9" s="29">
        <v>0.08</v>
      </c>
      <c r="Q9" s="29">
        <v>0.08</v>
      </c>
      <c r="R9" s="121">
        <f t="shared" si="0"/>
        <v>0.99999999999999978</v>
      </c>
    </row>
    <row r="10" spans="2:18" ht="25.9" customHeight="1" thickBot="1" x14ac:dyDescent="0.3">
      <c r="B10" s="116"/>
      <c r="C10" s="117">
        <f>+C5+C6+C7+C8+C9</f>
        <v>7</v>
      </c>
      <c r="D10" s="125"/>
      <c r="E10" s="119"/>
      <c r="F10" s="129">
        <v>0.09</v>
      </c>
      <c r="G10" s="129">
        <v>0.08</v>
      </c>
      <c r="H10" s="129">
        <v>0.08</v>
      </c>
      <c r="I10" s="129">
        <v>0.09</v>
      </c>
      <c r="J10" s="129">
        <v>0.08</v>
      </c>
      <c r="K10" s="129">
        <v>0.08</v>
      </c>
      <c r="L10" s="129">
        <v>0.09</v>
      </c>
      <c r="M10" s="129">
        <v>0.08</v>
      </c>
      <c r="N10" s="129">
        <v>0.09</v>
      </c>
      <c r="O10" s="129">
        <v>0.08</v>
      </c>
      <c r="P10" s="129">
        <v>0.08</v>
      </c>
      <c r="Q10" s="129">
        <v>0.08</v>
      </c>
      <c r="R10" s="133">
        <f>SUM(F10:Q10)</f>
        <v>0.99999999999999978</v>
      </c>
    </row>
    <row r="11" spans="2:18" ht="25.9" customHeight="1" thickBot="1" x14ac:dyDescent="0.3">
      <c r="B11" s="116"/>
      <c r="C11" s="119"/>
      <c r="D11" s="125"/>
      <c r="E11" s="119"/>
      <c r="F11" s="129"/>
      <c r="G11" s="129"/>
      <c r="H11" s="129"/>
      <c r="I11" s="129"/>
      <c r="J11" s="129"/>
      <c r="K11" s="129"/>
      <c r="L11" s="129"/>
      <c r="M11" s="129"/>
      <c r="N11" s="129"/>
      <c r="O11" s="129"/>
      <c r="P11" s="129"/>
      <c r="Q11" s="129"/>
      <c r="R11" s="121">
        <f>SUM(F11:Q11)</f>
        <v>0</v>
      </c>
    </row>
    <row r="12" spans="2:18" ht="25.9" customHeight="1" thickBot="1" x14ac:dyDescent="0.3">
      <c r="B12" s="1195" t="s">
        <v>401</v>
      </c>
      <c r="C12" s="119">
        <v>1</v>
      </c>
      <c r="D12" s="1199">
        <f>+C17/$B$30</f>
        <v>0.16666666666666666</v>
      </c>
      <c r="E12" s="119" t="s">
        <v>402</v>
      </c>
      <c r="F12" s="29">
        <v>0.09</v>
      </c>
      <c r="G12" s="29">
        <v>0.08</v>
      </c>
      <c r="H12" s="29">
        <v>0.08</v>
      </c>
      <c r="I12" s="29">
        <v>0.09</v>
      </c>
      <c r="J12" s="29">
        <v>0.08</v>
      </c>
      <c r="K12" s="29">
        <v>0.08</v>
      </c>
      <c r="L12" s="29">
        <v>0.09</v>
      </c>
      <c r="M12" s="29">
        <v>0.08</v>
      </c>
      <c r="N12" s="29">
        <v>0.09</v>
      </c>
      <c r="O12" s="29">
        <v>0.08</v>
      </c>
      <c r="P12" s="29">
        <v>0.08</v>
      </c>
      <c r="Q12" s="29">
        <v>0.08</v>
      </c>
      <c r="R12" s="121">
        <f t="shared" si="0"/>
        <v>0.99999999999999978</v>
      </c>
    </row>
    <row r="13" spans="2:18" ht="25.9" customHeight="1" thickBot="1" x14ac:dyDescent="0.3">
      <c r="B13" s="1196"/>
      <c r="C13" s="119">
        <v>1</v>
      </c>
      <c r="D13" s="1199"/>
      <c r="E13" s="119" t="s">
        <v>403</v>
      </c>
      <c r="F13" s="29">
        <v>0.09</v>
      </c>
      <c r="G13" s="29">
        <v>0.08</v>
      </c>
      <c r="H13" s="29">
        <v>0.08</v>
      </c>
      <c r="I13" s="29">
        <v>0.09</v>
      </c>
      <c r="J13" s="29">
        <v>0.08</v>
      </c>
      <c r="K13" s="29">
        <v>0.08</v>
      </c>
      <c r="L13" s="29">
        <v>0.09</v>
      </c>
      <c r="M13" s="29">
        <v>0.08</v>
      </c>
      <c r="N13" s="29">
        <v>0.09</v>
      </c>
      <c r="O13" s="29">
        <v>0.08</v>
      </c>
      <c r="P13" s="29">
        <v>0.08</v>
      </c>
      <c r="Q13" s="29">
        <v>0.08</v>
      </c>
      <c r="R13" s="121">
        <f t="shared" si="0"/>
        <v>0.99999999999999978</v>
      </c>
    </row>
    <row r="14" spans="2:18" ht="25.9" customHeight="1" thickBot="1" x14ac:dyDescent="0.3">
      <c r="B14" s="1196"/>
      <c r="C14" s="119">
        <v>1</v>
      </c>
      <c r="D14" s="1199"/>
      <c r="E14" s="119" t="s">
        <v>404</v>
      </c>
      <c r="F14" s="29">
        <v>0.09</v>
      </c>
      <c r="G14" s="29">
        <v>0.08</v>
      </c>
      <c r="H14" s="29">
        <v>0.08</v>
      </c>
      <c r="I14" s="29">
        <v>0.09</v>
      </c>
      <c r="J14" s="29">
        <v>0.08</v>
      </c>
      <c r="K14" s="29">
        <v>0.08</v>
      </c>
      <c r="L14" s="29">
        <v>0.09</v>
      </c>
      <c r="M14" s="29">
        <v>0.08</v>
      </c>
      <c r="N14" s="29">
        <v>0.09</v>
      </c>
      <c r="O14" s="29">
        <v>0.08</v>
      </c>
      <c r="P14" s="29">
        <v>0.08</v>
      </c>
      <c r="Q14" s="29">
        <v>0.08</v>
      </c>
      <c r="R14" s="121">
        <f t="shared" si="0"/>
        <v>0.99999999999999978</v>
      </c>
    </row>
    <row r="15" spans="2:18" ht="25.9" customHeight="1" thickBot="1" x14ac:dyDescent="0.3">
      <c r="B15" s="1197"/>
      <c r="C15" s="119">
        <v>1</v>
      </c>
      <c r="D15" s="1199"/>
      <c r="E15" s="119" t="s">
        <v>405</v>
      </c>
      <c r="F15" s="29">
        <v>0.09</v>
      </c>
      <c r="G15" s="29">
        <v>0.08</v>
      </c>
      <c r="H15" s="29">
        <v>0.08</v>
      </c>
      <c r="I15" s="29">
        <v>0.09</v>
      </c>
      <c r="J15" s="29">
        <v>0.08</v>
      </c>
      <c r="K15" s="29">
        <v>0.08</v>
      </c>
      <c r="L15" s="29">
        <v>0.09</v>
      </c>
      <c r="M15" s="29">
        <v>0.08</v>
      </c>
      <c r="N15" s="29">
        <v>0.09</v>
      </c>
      <c r="O15" s="29">
        <v>0.08</v>
      </c>
      <c r="P15" s="29">
        <v>0.08</v>
      </c>
      <c r="Q15" s="29">
        <v>0.08</v>
      </c>
      <c r="R15" s="121">
        <f t="shared" si="0"/>
        <v>0.99999999999999978</v>
      </c>
    </row>
    <row r="16" spans="2:18" ht="25.9" customHeight="1" thickBot="1" x14ac:dyDescent="0.3">
      <c r="B16" s="118"/>
      <c r="C16" s="119"/>
      <c r="D16" s="130"/>
      <c r="E16" s="119">
        <v>4</v>
      </c>
      <c r="F16" s="29">
        <f>SUM(F12:F15)</f>
        <v>0.36</v>
      </c>
      <c r="G16" s="29">
        <f t="shared" ref="G16:Q16" si="1">SUM(G12:G15)</f>
        <v>0.32</v>
      </c>
      <c r="H16" s="29">
        <f t="shared" si="1"/>
        <v>0.32</v>
      </c>
      <c r="I16" s="29">
        <f t="shared" si="1"/>
        <v>0.36</v>
      </c>
      <c r="J16" s="29">
        <f t="shared" si="1"/>
        <v>0.32</v>
      </c>
      <c r="K16" s="29">
        <f t="shared" si="1"/>
        <v>0.32</v>
      </c>
      <c r="L16" s="29">
        <f t="shared" si="1"/>
        <v>0.36</v>
      </c>
      <c r="M16" s="29">
        <f t="shared" si="1"/>
        <v>0.32</v>
      </c>
      <c r="N16" s="29">
        <f t="shared" si="1"/>
        <v>0.36</v>
      </c>
      <c r="O16" s="29">
        <f t="shared" si="1"/>
        <v>0.32</v>
      </c>
      <c r="P16" s="29">
        <f t="shared" si="1"/>
        <v>0.32</v>
      </c>
      <c r="Q16" s="29">
        <f t="shared" si="1"/>
        <v>0.32</v>
      </c>
      <c r="R16" s="121"/>
    </row>
    <row r="17" spans="2:18" ht="25.9" customHeight="1" thickBot="1" x14ac:dyDescent="0.3">
      <c r="B17" s="118"/>
      <c r="C17" s="117">
        <f>SUM(C12:C15)</f>
        <v>4</v>
      </c>
      <c r="D17" s="119"/>
      <c r="E17" s="119"/>
      <c r="F17" s="129">
        <f>+F16/$E$16</f>
        <v>0.09</v>
      </c>
      <c r="G17" s="129">
        <f t="shared" ref="G17:Q17" si="2">+G16/$E$16</f>
        <v>0.08</v>
      </c>
      <c r="H17" s="129">
        <f t="shared" si="2"/>
        <v>0.08</v>
      </c>
      <c r="I17" s="129">
        <f t="shared" si="2"/>
        <v>0.09</v>
      </c>
      <c r="J17" s="129">
        <f t="shared" si="2"/>
        <v>0.08</v>
      </c>
      <c r="K17" s="129">
        <f t="shared" si="2"/>
        <v>0.08</v>
      </c>
      <c r="L17" s="129">
        <f t="shared" si="2"/>
        <v>0.09</v>
      </c>
      <c r="M17" s="129">
        <f t="shared" si="2"/>
        <v>0.08</v>
      </c>
      <c r="N17" s="129">
        <f t="shared" si="2"/>
        <v>0.09</v>
      </c>
      <c r="O17" s="129">
        <f t="shared" si="2"/>
        <v>0.08</v>
      </c>
      <c r="P17" s="129">
        <f t="shared" si="2"/>
        <v>0.08</v>
      </c>
      <c r="Q17" s="129">
        <f t="shared" si="2"/>
        <v>0.08</v>
      </c>
      <c r="R17" s="121">
        <f t="shared" si="0"/>
        <v>0.99999999999999978</v>
      </c>
    </row>
    <row r="18" spans="2:18" ht="25.9" customHeight="1" thickBot="1" x14ac:dyDescent="0.3">
      <c r="B18" s="118" t="s">
        <v>406</v>
      </c>
      <c r="C18" s="117">
        <v>1</v>
      </c>
      <c r="D18" s="127">
        <f>+C18/$B$30</f>
        <v>4.1666666666666664E-2</v>
      </c>
      <c r="E18" s="119" t="s">
        <v>407</v>
      </c>
      <c r="F18" s="29"/>
      <c r="G18" s="29"/>
      <c r="H18" s="29"/>
      <c r="I18" s="29"/>
      <c r="J18" s="29"/>
      <c r="K18" s="29"/>
      <c r="L18" s="29"/>
      <c r="M18" s="29"/>
      <c r="N18" s="29"/>
      <c r="O18" s="29">
        <v>1</v>
      </c>
      <c r="P18" s="29"/>
      <c r="Q18" s="29"/>
      <c r="R18" s="121">
        <f t="shared" si="0"/>
        <v>1</v>
      </c>
    </row>
    <row r="19" spans="2:18" ht="25.9" customHeight="1" thickBot="1" x14ac:dyDescent="0.3">
      <c r="B19" s="116"/>
      <c r="C19" s="117">
        <f>+C18</f>
        <v>1</v>
      </c>
      <c r="D19" s="125"/>
      <c r="E19" s="119"/>
      <c r="F19" s="29"/>
      <c r="G19" s="29"/>
      <c r="H19" s="29"/>
      <c r="I19" s="29"/>
      <c r="J19" s="29"/>
      <c r="K19" s="29"/>
      <c r="L19" s="29"/>
      <c r="M19" s="29"/>
      <c r="N19" s="29"/>
      <c r="O19" s="29"/>
      <c r="P19" s="29"/>
      <c r="Q19" s="29"/>
      <c r="R19" s="121">
        <f t="shared" si="0"/>
        <v>0</v>
      </c>
    </row>
    <row r="20" spans="2:18" ht="49.9" customHeight="1" thickBot="1" x14ac:dyDescent="0.3">
      <c r="B20" s="1192" t="s">
        <v>408</v>
      </c>
      <c r="C20" s="119">
        <v>1</v>
      </c>
      <c r="D20" s="1199">
        <f>+C27/$B$30</f>
        <v>0.5</v>
      </c>
      <c r="E20" s="119" t="s">
        <v>425</v>
      </c>
      <c r="F20" s="29"/>
      <c r="G20" s="29"/>
      <c r="H20" s="29"/>
      <c r="I20" s="29">
        <v>0.33</v>
      </c>
      <c r="J20" s="29"/>
      <c r="K20" s="29"/>
      <c r="L20" s="29"/>
      <c r="M20" s="29">
        <v>0.33</v>
      </c>
      <c r="N20" s="29"/>
      <c r="O20" s="29"/>
      <c r="P20" s="29"/>
      <c r="Q20" s="29">
        <v>0.34</v>
      </c>
      <c r="R20" s="121">
        <f t="shared" si="0"/>
        <v>1</v>
      </c>
    </row>
    <row r="21" spans="2:18" ht="46.9" customHeight="1" thickBot="1" x14ac:dyDescent="0.3">
      <c r="B21" s="1193"/>
      <c r="C21" s="119">
        <v>1</v>
      </c>
      <c r="D21" s="1199"/>
      <c r="E21" s="119" t="s">
        <v>409</v>
      </c>
      <c r="F21" s="29">
        <v>0.09</v>
      </c>
      <c r="G21" s="29">
        <v>0.08</v>
      </c>
      <c r="H21" s="29">
        <v>0.08</v>
      </c>
      <c r="I21" s="29">
        <v>0.09</v>
      </c>
      <c r="J21" s="29">
        <v>0.08</v>
      </c>
      <c r="K21" s="29">
        <v>0.08</v>
      </c>
      <c r="L21" s="29">
        <v>0.09</v>
      </c>
      <c r="M21" s="29">
        <v>0.08</v>
      </c>
      <c r="N21" s="29">
        <v>0.09</v>
      </c>
      <c r="O21" s="29">
        <v>0.08</v>
      </c>
      <c r="P21" s="29">
        <v>0.08</v>
      </c>
      <c r="Q21" s="29">
        <v>0.08</v>
      </c>
      <c r="R21" s="121">
        <f t="shared" si="0"/>
        <v>0.99999999999999978</v>
      </c>
    </row>
    <row r="22" spans="2:18" ht="44.45" customHeight="1" thickBot="1" x14ac:dyDescent="0.3">
      <c r="B22" s="1193"/>
      <c r="C22" s="119">
        <v>6</v>
      </c>
      <c r="D22" s="1199"/>
      <c r="E22" s="119" t="s">
        <v>423</v>
      </c>
      <c r="F22" s="29"/>
      <c r="G22" s="29">
        <v>1</v>
      </c>
      <c r="H22" s="29"/>
      <c r="I22" s="29">
        <v>1</v>
      </c>
      <c r="J22" s="29"/>
      <c r="K22" s="29">
        <v>1</v>
      </c>
      <c r="L22" s="29"/>
      <c r="M22" s="29">
        <v>1</v>
      </c>
      <c r="N22" s="29"/>
      <c r="O22" s="29">
        <v>1</v>
      </c>
      <c r="P22" s="29"/>
      <c r="Q22" s="29">
        <v>1</v>
      </c>
      <c r="R22" s="121">
        <f t="shared" si="0"/>
        <v>6</v>
      </c>
    </row>
    <row r="23" spans="2:18" ht="55.9" customHeight="1" thickBot="1" x14ac:dyDescent="0.3">
      <c r="B23" s="1193"/>
      <c r="C23" s="119">
        <v>3</v>
      </c>
      <c r="D23" s="1199"/>
      <c r="E23" s="119" t="s">
        <v>424</v>
      </c>
      <c r="F23" s="29"/>
      <c r="G23" s="29"/>
      <c r="H23" s="29">
        <v>1</v>
      </c>
      <c r="I23" s="29"/>
      <c r="J23" s="29"/>
      <c r="K23" s="29">
        <v>1</v>
      </c>
      <c r="L23" s="29"/>
      <c r="M23" s="29"/>
      <c r="N23" s="29">
        <v>1</v>
      </c>
      <c r="O23" s="29"/>
      <c r="P23" s="29"/>
      <c r="Q23" s="29"/>
      <c r="R23" s="121">
        <f t="shared" si="0"/>
        <v>3</v>
      </c>
    </row>
    <row r="24" spans="2:18" ht="44.45" customHeight="1" thickBot="1" x14ac:dyDescent="0.3">
      <c r="B24" s="1194"/>
      <c r="C24" s="119">
        <v>1</v>
      </c>
      <c r="D24" s="1199"/>
      <c r="E24" s="119" t="s">
        <v>410</v>
      </c>
      <c r="F24" s="29"/>
      <c r="G24" s="29"/>
      <c r="H24" s="29"/>
      <c r="I24" s="29"/>
      <c r="J24" s="29"/>
      <c r="K24" s="29"/>
      <c r="L24" s="29"/>
      <c r="M24" s="29"/>
      <c r="N24" s="29">
        <v>1</v>
      </c>
      <c r="O24" s="29"/>
      <c r="P24" s="29"/>
      <c r="Q24" s="29"/>
      <c r="R24" s="121">
        <f t="shared" si="0"/>
        <v>1</v>
      </c>
    </row>
    <row r="25" spans="2:18" ht="44.45" customHeight="1" thickBot="1" x14ac:dyDescent="0.3">
      <c r="B25" s="118"/>
      <c r="C25" s="119"/>
      <c r="D25" s="130"/>
      <c r="E25" s="119"/>
      <c r="F25" s="29">
        <f>SUM(F20:F24)</f>
        <v>0.09</v>
      </c>
      <c r="G25" s="29">
        <f t="shared" ref="G25:Q25" si="3">SUM(G20:G24)</f>
        <v>1.08</v>
      </c>
      <c r="H25" s="29">
        <f t="shared" si="3"/>
        <v>1.08</v>
      </c>
      <c r="I25" s="29">
        <f t="shared" si="3"/>
        <v>1.42</v>
      </c>
      <c r="J25" s="29">
        <f t="shared" si="3"/>
        <v>0.08</v>
      </c>
      <c r="K25" s="29">
        <f t="shared" si="3"/>
        <v>2.08</v>
      </c>
      <c r="L25" s="29">
        <f t="shared" si="3"/>
        <v>0.09</v>
      </c>
      <c r="M25" s="29">
        <f t="shared" si="3"/>
        <v>1.4100000000000001</v>
      </c>
      <c r="N25" s="29">
        <f t="shared" si="3"/>
        <v>2.09</v>
      </c>
      <c r="O25" s="29">
        <f t="shared" si="3"/>
        <v>1.08</v>
      </c>
      <c r="P25" s="29">
        <f t="shared" si="3"/>
        <v>0.08</v>
      </c>
      <c r="Q25" s="29">
        <f t="shared" si="3"/>
        <v>1.42</v>
      </c>
      <c r="R25" s="121"/>
    </row>
    <row r="26" spans="2:18" ht="44.45" customHeight="1" thickBot="1" x14ac:dyDescent="0.3">
      <c r="B26" s="118"/>
      <c r="C26" s="119"/>
      <c r="D26" s="130"/>
      <c r="E26" s="119">
        <v>12</v>
      </c>
      <c r="F26" s="129">
        <f>+F25/$E$26</f>
        <v>7.4999999999999997E-3</v>
      </c>
      <c r="G26" s="129">
        <f t="shared" ref="G26:Q26" si="4">+G25/$E$26</f>
        <v>9.0000000000000011E-2</v>
      </c>
      <c r="H26" s="129">
        <f t="shared" si="4"/>
        <v>9.0000000000000011E-2</v>
      </c>
      <c r="I26" s="129">
        <f t="shared" si="4"/>
        <v>0.11833333333333333</v>
      </c>
      <c r="J26" s="129">
        <f t="shared" si="4"/>
        <v>6.6666666666666671E-3</v>
      </c>
      <c r="K26" s="129">
        <f t="shared" si="4"/>
        <v>0.17333333333333334</v>
      </c>
      <c r="L26" s="129">
        <f t="shared" si="4"/>
        <v>7.4999999999999997E-3</v>
      </c>
      <c r="M26" s="129">
        <f t="shared" si="4"/>
        <v>0.11750000000000001</v>
      </c>
      <c r="N26" s="129">
        <f t="shared" si="4"/>
        <v>0.17416666666666666</v>
      </c>
      <c r="O26" s="129">
        <f t="shared" si="4"/>
        <v>9.0000000000000011E-2</v>
      </c>
      <c r="P26" s="129">
        <f t="shared" si="4"/>
        <v>6.6666666666666671E-3</v>
      </c>
      <c r="Q26" s="129">
        <f t="shared" si="4"/>
        <v>0.11833333333333333</v>
      </c>
      <c r="R26" s="121"/>
    </row>
    <row r="27" spans="2:18" ht="25.9" customHeight="1" thickBot="1" x14ac:dyDescent="0.3">
      <c r="B27" s="118"/>
      <c r="C27" s="117">
        <f>SUM(C20:C24)</f>
        <v>12</v>
      </c>
      <c r="D27" s="119"/>
      <c r="E27" s="120" t="s">
        <v>18</v>
      </c>
      <c r="F27" s="29">
        <f>SUM(F5:F24)</f>
        <v>1.17</v>
      </c>
      <c r="G27" s="29">
        <f t="shared" ref="G27:Q27" si="5">SUM(G5:G24)</f>
        <v>2.04</v>
      </c>
      <c r="H27" s="29">
        <f t="shared" si="5"/>
        <v>2.04</v>
      </c>
      <c r="I27" s="29">
        <f t="shared" si="5"/>
        <v>2.5</v>
      </c>
      <c r="J27" s="29">
        <f t="shared" si="5"/>
        <v>1.6700000000000002</v>
      </c>
      <c r="K27" s="29">
        <f t="shared" si="5"/>
        <v>3.16</v>
      </c>
      <c r="L27" s="29">
        <f t="shared" si="5"/>
        <v>2.3000000000000003</v>
      </c>
      <c r="M27" s="29">
        <f t="shared" si="5"/>
        <v>2.4900000000000002</v>
      </c>
      <c r="N27" s="29">
        <f t="shared" si="5"/>
        <v>4.3000000000000007</v>
      </c>
      <c r="O27" s="29">
        <f t="shared" si="5"/>
        <v>3.16</v>
      </c>
      <c r="P27" s="29">
        <f t="shared" si="5"/>
        <v>2.6700000000000004</v>
      </c>
      <c r="Q27" s="29">
        <f t="shared" si="5"/>
        <v>2.5</v>
      </c>
      <c r="R27" s="121">
        <f t="shared" si="0"/>
        <v>30.000000000000004</v>
      </c>
    </row>
    <row r="29" spans="2:18" x14ac:dyDescent="0.25">
      <c r="F29" s="131">
        <f>+F27/$B$30</f>
        <v>4.8749999999999995E-2</v>
      </c>
      <c r="G29" s="131">
        <f t="shared" ref="G29:Q29" si="6">+G27/$B$30</f>
        <v>8.5000000000000006E-2</v>
      </c>
      <c r="H29" s="131">
        <f t="shared" si="6"/>
        <v>8.5000000000000006E-2</v>
      </c>
      <c r="I29" s="131">
        <f t="shared" si="6"/>
        <v>0.10416666666666667</v>
      </c>
      <c r="J29" s="131">
        <f t="shared" si="6"/>
        <v>6.9583333333333344E-2</v>
      </c>
      <c r="K29" s="131">
        <f t="shared" si="6"/>
        <v>0.13166666666666668</v>
      </c>
      <c r="L29" s="131">
        <f t="shared" si="6"/>
        <v>9.583333333333334E-2</v>
      </c>
      <c r="M29" s="131">
        <f t="shared" si="6"/>
        <v>0.10375000000000001</v>
      </c>
      <c r="N29" s="131">
        <f t="shared" si="6"/>
        <v>0.1791666666666667</v>
      </c>
      <c r="O29" s="131">
        <f t="shared" si="6"/>
        <v>0.13166666666666668</v>
      </c>
      <c r="P29" s="131">
        <f t="shared" si="6"/>
        <v>0.11125000000000002</v>
      </c>
      <c r="Q29" s="131">
        <f t="shared" si="6"/>
        <v>0.10416666666666667</v>
      </c>
    </row>
    <row r="30" spans="2:18" x14ac:dyDescent="0.25">
      <c r="B30" s="6">
        <v>24</v>
      </c>
      <c r="C30" s="126">
        <f>+C10+C17+C19+C27</f>
        <v>24</v>
      </c>
      <c r="D30" s="128">
        <f>+D5+D12+D18+D20</f>
        <v>1</v>
      </c>
    </row>
    <row r="31" spans="2:18" x14ac:dyDescent="0.25">
      <c r="F31">
        <v>2.63</v>
      </c>
      <c r="G31" s="132">
        <v>6.5</v>
      </c>
      <c r="H31" s="132">
        <v>6.5</v>
      </c>
      <c r="I31">
        <v>8.17</v>
      </c>
      <c r="J31">
        <v>4.96</v>
      </c>
      <c r="K31">
        <v>11.17</v>
      </c>
      <c r="L31">
        <v>7.33</v>
      </c>
      <c r="M31">
        <v>8.3800000000000008</v>
      </c>
      <c r="N31">
        <v>15.67</v>
      </c>
      <c r="O31">
        <v>11.16</v>
      </c>
      <c r="P31">
        <v>9.1199999999999992</v>
      </c>
      <c r="Q31">
        <v>8.41</v>
      </c>
      <c r="R31" s="121">
        <f>SUM(F31:Q31)</f>
        <v>100</v>
      </c>
    </row>
    <row r="32" spans="2:18" x14ac:dyDescent="0.25">
      <c r="C32">
        <v>7</v>
      </c>
      <c r="D32" s="131">
        <f>+C32/$C$30</f>
        <v>0.29166666666666669</v>
      </c>
      <c r="E32">
        <v>25</v>
      </c>
    </row>
    <row r="33" spans="3:18" x14ac:dyDescent="0.25">
      <c r="C33">
        <v>4</v>
      </c>
      <c r="D33" s="131">
        <f>+C33/$C$30</f>
        <v>0.16666666666666666</v>
      </c>
      <c r="F33" s="132">
        <f>+F31/$E$32</f>
        <v>0.1052</v>
      </c>
      <c r="G33" s="132">
        <f t="shared" ref="G33:Q33" si="7">+G31/$E$32</f>
        <v>0.26</v>
      </c>
      <c r="H33" s="132">
        <f t="shared" si="7"/>
        <v>0.26</v>
      </c>
      <c r="I33" s="132">
        <f t="shared" si="7"/>
        <v>0.32679999999999998</v>
      </c>
      <c r="J33" s="132">
        <f t="shared" si="7"/>
        <v>0.19839999999999999</v>
      </c>
      <c r="K33" s="132">
        <f t="shared" si="7"/>
        <v>0.44679999999999997</v>
      </c>
      <c r="L33" s="132">
        <f t="shared" si="7"/>
        <v>0.29320000000000002</v>
      </c>
      <c r="M33" s="132">
        <f t="shared" si="7"/>
        <v>0.33520000000000005</v>
      </c>
      <c r="N33" s="132">
        <f t="shared" si="7"/>
        <v>0.62680000000000002</v>
      </c>
      <c r="O33" s="132">
        <f t="shared" si="7"/>
        <v>0.44640000000000002</v>
      </c>
      <c r="P33" s="132">
        <f t="shared" si="7"/>
        <v>0.36479999999999996</v>
      </c>
      <c r="Q33" s="132">
        <f t="shared" si="7"/>
        <v>0.33640000000000003</v>
      </c>
    </row>
    <row r="34" spans="3:18" x14ac:dyDescent="0.25">
      <c r="C34">
        <v>1</v>
      </c>
      <c r="D34" s="131">
        <f>+C34/$C$30</f>
        <v>4.1666666666666664E-2</v>
      </c>
    </row>
    <row r="35" spans="3:18" x14ac:dyDescent="0.25">
      <c r="C35">
        <v>12</v>
      </c>
      <c r="D35" s="131">
        <f>+C35/$C$30</f>
        <v>0.5</v>
      </c>
    </row>
    <row r="36" spans="3:18" x14ac:dyDescent="0.25">
      <c r="F36" s="132">
        <f>+$E$32*F29</f>
        <v>1.2187499999999998</v>
      </c>
      <c r="G36" s="132">
        <f t="shared" ref="G36:Q36" si="8">+$E$32*G29</f>
        <v>2.125</v>
      </c>
      <c r="H36" s="132">
        <f t="shared" si="8"/>
        <v>2.125</v>
      </c>
      <c r="I36" s="132">
        <f t="shared" si="8"/>
        <v>2.604166666666667</v>
      </c>
      <c r="J36" s="132">
        <f t="shared" si="8"/>
        <v>1.7395833333333337</v>
      </c>
      <c r="K36" s="132">
        <f t="shared" si="8"/>
        <v>3.291666666666667</v>
      </c>
      <c r="L36" s="132">
        <f t="shared" si="8"/>
        <v>2.3958333333333335</v>
      </c>
      <c r="M36" s="132">
        <f t="shared" si="8"/>
        <v>2.59375</v>
      </c>
      <c r="N36" s="132">
        <f t="shared" si="8"/>
        <v>4.4791666666666679</v>
      </c>
      <c r="O36" s="132">
        <f t="shared" si="8"/>
        <v>3.291666666666667</v>
      </c>
      <c r="P36" s="132">
        <f t="shared" si="8"/>
        <v>2.7812500000000004</v>
      </c>
      <c r="Q36" s="132">
        <f t="shared" si="8"/>
        <v>2.604166666666667</v>
      </c>
      <c r="R36" s="121">
        <f>SUM(F36:Q36)</f>
        <v>31.250000000000004</v>
      </c>
    </row>
    <row r="37" spans="3:18" x14ac:dyDescent="0.25">
      <c r="C37">
        <f>+C30*D32</f>
        <v>7</v>
      </c>
    </row>
    <row r="39" spans="3:18" x14ac:dyDescent="0.25">
      <c r="C39">
        <v>25</v>
      </c>
      <c r="D39" s="121">
        <f>+$C$39*D32</f>
        <v>7.291666666666667</v>
      </c>
    </row>
    <row r="40" spans="3:18" x14ac:dyDescent="0.25">
      <c r="D40" s="121">
        <f>+$C$39*D33</f>
        <v>4.1666666666666661</v>
      </c>
    </row>
    <row r="41" spans="3:18" x14ac:dyDescent="0.25">
      <c r="D41" s="121">
        <f>+$C$39*D34</f>
        <v>1.0416666666666665</v>
      </c>
    </row>
    <row r="42" spans="3:18" x14ac:dyDescent="0.25">
      <c r="D42" s="121">
        <f>+$C$39*D35</f>
        <v>12.5</v>
      </c>
    </row>
    <row r="43" spans="3:18" x14ac:dyDescent="0.25">
      <c r="F43" s="134">
        <f>+F45-F44</f>
        <v>2</v>
      </c>
      <c r="G43" s="134">
        <f t="shared" ref="G43:Q43" si="9">+G45-G44</f>
        <v>-2</v>
      </c>
      <c r="H43" s="134">
        <f t="shared" si="9"/>
        <v>2</v>
      </c>
      <c r="I43" s="134">
        <f t="shared" si="9"/>
        <v>-2</v>
      </c>
      <c r="J43" s="134">
        <f t="shared" si="9"/>
        <v>2</v>
      </c>
      <c r="K43" s="134">
        <f t="shared" si="9"/>
        <v>-2</v>
      </c>
      <c r="L43" s="134">
        <f t="shared" si="9"/>
        <v>2</v>
      </c>
      <c r="M43" s="134">
        <f t="shared" si="9"/>
        <v>-2</v>
      </c>
      <c r="N43" s="134">
        <f t="shared" si="9"/>
        <v>2</v>
      </c>
      <c r="O43" s="134">
        <f t="shared" si="9"/>
        <v>-2</v>
      </c>
      <c r="P43" s="134">
        <f t="shared" si="9"/>
        <v>2</v>
      </c>
      <c r="Q43" s="134">
        <f t="shared" si="9"/>
        <v>-2</v>
      </c>
    </row>
    <row r="44" spans="3:18" x14ac:dyDescent="0.25">
      <c r="F44">
        <v>10898</v>
      </c>
      <c r="G44">
        <v>12902</v>
      </c>
      <c r="H44">
        <v>12898</v>
      </c>
      <c r="I44">
        <v>12902</v>
      </c>
      <c r="J44">
        <v>13198</v>
      </c>
      <c r="K44">
        <v>13202</v>
      </c>
      <c r="L44">
        <v>13298</v>
      </c>
      <c r="M44">
        <v>13102</v>
      </c>
      <c r="N44">
        <v>13098</v>
      </c>
      <c r="O44">
        <v>13202</v>
      </c>
      <c r="P44">
        <v>13298</v>
      </c>
      <c r="Q44">
        <v>12902</v>
      </c>
    </row>
    <row r="45" spans="3:18" x14ac:dyDescent="0.25">
      <c r="F45" s="112">
        <v>10900</v>
      </c>
      <c r="G45" s="113">
        <v>12900</v>
      </c>
      <c r="H45" s="113">
        <v>12900</v>
      </c>
      <c r="I45" s="113">
        <v>12900</v>
      </c>
      <c r="J45" s="113">
        <v>13200</v>
      </c>
      <c r="K45" s="113">
        <v>13200</v>
      </c>
      <c r="L45" s="113">
        <v>13300</v>
      </c>
      <c r="M45" s="113">
        <v>13100</v>
      </c>
      <c r="N45" s="113">
        <v>13100</v>
      </c>
      <c r="O45" s="113">
        <v>13200</v>
      </c>
      <c r="P45" s="113">
        <v>13300</v>
      </c>
      <c r="Q45" s="113">
        <v>12900</v>
      </c>
      <c r="R45" s="134">
        <f>SUM(F45:Q45)</f>
        <v>154900</v>
      </c>
    </row>
    <row r="46" spans="3:18" x14ac:dyDescent="0.25">
      <c r="E46">
        <v>4</v>
      </c>
      <c r="F46" s="132">
        <f>+F45/$E$46</f>
        <v>2725</v>
      </c>
      <c r="G46" s="132">
        <f t="shared" ref="G46:Q46" si="10">+G45/$E$46</f>
        <v>3225</v>
      </c>
      <c r="H46" s="132">
        <f t="shared" si="10"/>
        <v>3225</v>
      </c>
      <c r="I46" s="132">
        <f t="shared" si="10"/>
        <v>3225</v>
      </c>
      <c r="J46" s="132">
        <f t="shared" si="10"/>
        <v>3300</v>
      </c>
      <c r="K46" s="132">
        <f t="shared" si="10"/>
        <v>3300</v>
      </c>
      <c r="L46" s="132">
        <f t="shared" si="10"/>
        <v>3325</v>
      </c>
      <c r="M46" s="132">
        <f t="shared" si="10"/>
        <v>3275</v>
      </c>
      <c r="N46" s="132">
        <f t="shared" si="10"/>
        <v>3275</v>
      </c>
      <c r="O46" s="132">
        <f t="shared" si="10"/>
        <v>3300</v>
      </c>
      <c r="P46" s="132">
        <f t="shared" si="10"/>
        <v>3325</v>
      </c>
      <c r="Q46" s="132">
        <f t="shared" si="10"/>
        <v>3225</v>
      </c>
    </row>
    <row r="47" spans="3:18" x14ac:dyDescent="0.25">
      <c r="F47" s="132">
        <v>2725</v>
      </c>
      <c r="G47" s="132">
        <v>3225</v>
      </c>
      <c r="H47" s="132">
        <v>3225</v>
      </c>
      <c r="I47" s="132">
        <v>3225</v>
      </c>
      <c r="J47" s="132">
        <v>3300</v>
      </c>
      <c r="K47" s="132">
        <v>3300</v>
      </c>
      <c r="L47" s="132">
        <v>3325</v>
      </c>
      <c r="M47" s="132">
        <v>3275</v>
      </c>
      <c r="N47" s="132">
        <v>3275</v>
      </c>
      <c r="O47" s="132">
        <v>3300</v>
      </c>
      <c r="P47" s="132">
        <v>3325</v>
      </c>
      <c r="Q47" s="132">
        <v>3225</v>
      </c>
    </row>
    <row r="48" spans="3:18" x14ac:dyDescent="0.25">
      <c r="F48">
        <v>50</v>
      </c>
      <c r="G48">
        <v>50</v>
      </c>
      <c r="H48">
        <v>50</v>
      </c>
      <c r="I48">
        <v>50</v>
      </c>
      <c r="J48">
        <v>50</v>
      </c>
      <c r="K48">
        <v>50</v>
      </c>
      <c r="L48">
        <v>50</v>
      </c>
      <c r="M48">
        <v>50</v>
      </c>
      <c r="N48">
        <v>50</v>
      </c>
      <c r="O48">
        <v>50</v>
      </c>
      <c r="P48">
        <v>50</v>
      </c>
      <c r="Q48">
        <v>50</v>
      </c>
    </row>
    <row r="49" spans="6:17" x14ac:dyDescent="0.25">
      <c r="F49" s="132">
        <f>+F47-F48</f>
        <v>2675</v>
      </c>
      <c r="G49" s="132">
        <f t="shared" ref="G49:Q49" si="11">+G47-G48</f>
        <v>3175</v>
      </c>
      <c r="H49" s="132">
        <f t="shared" si="11"/>
        <v>3175</v>
      </c>
      <c r="I49" s="132">
        <f t="shared" si="11"/>
        <v>3175</v>
      </c>
      <c r="J49" s="132">
        <f t="shared" si="11"/>
        <v>3250</v>
      </c>
      <c r="K49" s="132">
        <f t="shared" si="11"/>
        <v>3250</v>
      </c>
      <c r="L49" s="132">
        <f t="shared" si="11"/>
        <v>3275</v>
      </c>
      <c r="M49" s="132">
        <f t="shared" si="11"/>
        <v>3225</v>
      </c>
      <c r="N49" s="132">
        <f t="shared" si="11"/>
        <v>3225</v>
      </c>
      <c r="O49" s="132">
        <f t="shared" si="11"/>
        <v>3250</v>
      </c>
      <c r="P49" s="132">
        <f t="shared" si="11"/>
        <v>3275</v>
      </c>
      <c r="Q49" s="132">
        <f t="shared" si="11"/>
        <v>3175</v>
      </c>
    </row>
    <row r="50" spans="6:17" x14ac:dyDescent="0.25">
      <c r="F50">
        <v>2675</v>
      </c>
      <c r="G50">
        <v>3175</v>
      </c>
      <c r="H50">
        <v>3175</v>
      </c>
      <c r="I50">
        <v>3175</v>
      </c>
      <c r="J50">
        <v>3250</v>
      </c>
      <c r="K50">
        <v>3250</v>
      </c>
      <c r="L50">
        <v>3275</v>
      </c>
      <c r="M50">
        <v>3225</v>
      </c>
      <c r="N50">
        <v>3225</v>
      </c>
      <c r="O50">
        <v>3250</v>
      </c>
      <c r="P50">
        <v>3275</v>
      </c>
      <c r="Q50">
        <v>3175</v>
      </c>
    </row>
    <row r="52" spans="6:17" x14ac:dyDescent="0.25">
      <c r="F52" s="134">
        <f>+F45-F48</f>
        <v>10850</v>
      </c>
      <c r="G52" s="134">
        <f t="shared" ref="G52:Q52" si="12">+G45-G48</f>
        <v>12850</v>
      </c>
      <c r="H52" s="134">
        <f t="shared" si="12"/>
        <v>12850</v>
      </c>
      <c r="I52" s="134">
        <f t="shared" si="12"/>
        <v>12850</v>
      </c>
      <c r="J52" s="134">
        <f t="shared" si="12"/>
        <v>13150</v>
      </c>
      <c r="K52" s="134">
        <f t="shared" si="12"/>
        <v>13150</v>
      </c>
      <c r="L52" s="134">
        <f t="shared" si="12"/>
        <v>13250</v>
      </c>
      <c r="M52" s="134">
        <f t="shared" si="12"/>
        <v>13050</v>
      </c>
      <c r="N52" s="134">
        <f t="shared" si="12"/>
        <v>13050</v>
      </c>
      <c r="O52" s="134">
        <f t="shared" si="12"/>
        <v>13150</v>
      </c>
      <c r="P52" s="134">
        <f t="shared" si="12"/>
        <v>13250</v>
      </c>
      <c r="Q52" s="134">
        <f t="shared" si="12"/>
        <v>12850</v>
      </c>
    </row>
    <row r="53" spans="6:17" x14ac:dyDescent="0.25">
      <c r="F53">
        <v>10850</v>
      </c>
      <c r="G53">
        <v>12850</v>
      </c>
      <c r="H53">
        <v>12850</v>
      </c>
      <c r="I53">
        <v>12850</v>
      </c>
      <c r="J53">
        <v>13150</v>
      </c>
      <c r="K53">
        <v>13150</v>
      </c>
      <c r="L53">
        <v>13250</v>
      </c>
      <c r="M53">
        <v>13050</v>
      </c>
      <c r="N53">
        <v>13050</v>
      </c>
      <c r="O53">
        <v>13150</v>
      </c>
      <c r="P53">
        <v>13250</v>
      </c>
      <c r="Q53">
        <v>12850</v>
      </c>
    </row>
    <row r="54" spans="6:17" x14ac:dyDescent="0.25">
      <c r="F54">
        <f>+F53/$E$46</f>
        <v>2712.5</v>
      </c>
      <c r="G54">
        <f t="shared" ref="G54:Q54" si="13">+G53/$E$46</f>
        <v>3212.5</v>
      </c>
      <c r="H54">
        <f t="shared" si="13"/>
        <v>3212.5</v>
      </c>
      <c r="I54">
        <f t="shared" si="13"/>
        <v>3212.5</v>
      </c>
      <c r="J54">
        <f t="shared" si="13"/>
        <v>3287.5</v>
      </c>
      <c r="K54">
        <f t="shared" si="13"/>
        <v>3287.5</v>
      </c>
      <c r="L54">
        <f t="shared" si="13"/>
        <v>3312.5</v>
      </c>
      <c r="M54">
        <f t="shared" si="13"/>
        <v>3262.5</v>
      </c>
      <c r="N54">
        <f t="shared" si="13"/>
        <v>3262.5</v>
      </c>
      <c r="O54">
        <f t="shared" si="13"/>
        <v>3287.5</v>
      </c>
      <c r="P54">
        <f t="shared" si="13"/>
        <v>3312.5</v>
      </c>
      <c r="Q54">
        <f t="shared" si="13"/>
        <v>3212.5</v>
      </c>
    </row>
    <row r="55" spans="6:17" x14ac:dyDescent="0.25">
      <c r="F55">
        <v>2712</v>
      </c>
      <c r="G55">
        <v>3213</v>
      </c>
      <c r="H55">
        <v>3212</v>
      </c>
      <c r="I55">
        <v>3213</v>
      </c>
      <c r="J55">
        <v>3287</v>
      </c>
      <c r="K55">
        <v>3288</v>
      </c>
      <c r="L55">
        <v>3312</v>
      </c>
      <c r="M55">
        <v>3263</v>
      </c>
      <c r="N55">
        <v>3262</v>
      </c>
      <c r="O55">
        <v>3288</v>
      </c>
      <c r="P55">
        <v>3312</v>
      </c>
      <c r="Q55">
        <v>3213</v>
      </c>
    </row>
    <row r="56" spans="6:17" x14ac:dyDescent="0.25">
      <c r="F56">
        <v>50</v>
      </c>
      <c r="G56">
        <v>50</v>
      </c>
      <c r="H56">
        <v>50</v>
      </c>
      <c r="I56">
        <v>50</v>
      </c>
      <c r="J56">
        <v>50</v>
      </c>
      <c r="K56">
        <v>50</v>
      </c>
      <c r="L56">
        <v>50</v>
      </c>
      <c r="M56">
        <v>50</v>
      </c>
      <c r="N56">
        <v>50</v>
      </c>
      <c r="O56">
        <v>50</v>
      </c>
      <c r="P56">
        <v>50</v>
      </c>
      <c r="Q56">
        <v>50</v>
      </c>
    </row>
    <row r="60" spans="6:17" x14ac:dyDescent="0.25">
      <c r="F60" s="112">
        <v>10900</v>
      </c>
      <c r="G60" s="113">
        <v>12900</v>
      </c>
      <c r="H60" s="113">
        <v>12900</v>
      </c>
      <c r="I60" s="113">
        <v>12900</v>
      </c>
      <c r="J60" s="113">
        <v>13200</v>
      </c>
      <c r="K60" s="113">
        <v>13200</v>
      </c>
      <c r="L60" s="113">
        <v>13300</v>
      </c>
      <c r="M60" s="113">
        <v>13100</v>
      </c>
      <c r="N60" s="113">
        <v>13100</v>
      </c>
      <c r="O60" s="113">
        <v>13200</v>
      </c>
      <c r="P60" s="113">
        <v>13300</v>
      </c>
      <c r="Q60" s="113">
        <v>12900</v>
      </c>
    </row>
    <row r="61" spans="6:17" x14ac:dyDescent="0.25">
      <c r="F61">
        <v>10900</v>
      </c>
      <c r="G61">
        <v>12900</v>
      </c>
      <c r="H61">
        <v>12900</v>
      </c>
      <c r="I61">
        <v>12900</v>
      </c>
      <c r="J61">
        <v>13200</v>
      </c>
      <c r="K61">
        <v>13200</v>
      </c>
      <c r="L61">
        <v>13300</v>
      </c>
      <c r="M61">
        <v>13100</v>
      </c>
      <c r="N61">
        <v>13100</v>
      </c>
      <c r="O61">
        <v>13200</v>
      </c>
      <c r="P61">
        <v>13300</v>
      </c>
      <c r="Q61">
        <v>12900</v>
      </c>
    </row>
    <row r="62" spans="6:17" x14ac:dyDescent="0.25">
      <c r="F62" s="134">
        <f>+F60-F61</f>
        <v>0</v>
      </c>
      <c r="G62" s="134">
        <f t="shared" ref="G62:Q62" si="14">+G60-G61</f>
        <v>0</v>
      </c>
      <c r="H62" s="134">
        <f t="shared" si="14"/>
        <v>0</v>
      </c>
      <c r="I62" s="134">
        <f t="shared" si="14"/>
        <v>0</v>
      </c>
      <c r="J62" s="134">
        <f t="shared" si="14"/>
        <v>0</v>
      </c>
      <c r="K62" s="134">
        <f t="shared" si="14"/>
        <v>0</v>
      </c>
      <c r="L62" s="134">
        <f t="shared" si="14"/>
        <v>0</v>
      </c>
      <c r="M62" s="134">
        <f t="shared" si="14"/>
        <v>0</v>
      </c>
      <c r="N62" s="134">
        <f t="shared" si="14"/>
        <v>0</v>
      </c>
      <c r="O62" s="134">
        <f t="shared" si="14"/>
        <v>0</v>
      </c>
      <c r="P62" s="134">
        <f t="shared" si="14"/>
        <v>0</v>
      </c>
      <c r="Q62" s="134">
        <f t="shared" si="14"/>
        <v>0</v>
      </c>
    </row>
    <row r="64" spans="6:17" x14ac:dyDescent="0.25">
      <c r="F64" s="135">
        <v>1067921000</v>
      </c>
      <c r="G64" s="135"/>
      <c r="H64" s="136"/>
      <c r="I64" s="136"/>
      <c r="J64" s="135"/>
      <c r="K64" s="135">
        <v>407538000</v>
      </c>
      <c r="L64" s="135">
        <v>18862000</v>
      </c>
      <c r="M64" s="135"/>
      <c r="N64" s="135"/>
      <c r="O64" s="135"/>
      <c r="P64" s="135"/>
      <c r="Q64" s="135"/>
    </row>
    <row r="65" spans="5:18" x14ac:dyDescent="0.25">
      <c r="E65" s="137">
        <f>+F56/F52</f>
        <v>4.608294930875576E-3</v>
      </c>
      <c r="F65" s="140">
        <f>+F64*$E$65</f>
        <v>4921294.9308755761</v>
      </c>
      <c r="G65" s="138"/>
      <c r="H65" s="138"/>
      <c r="I65" s="138"/>
      <c r="J65" s="138"/>
      <c r="K65" s="138">
        <f>+K64*$E$65</f>
        <v>1878055.2995391705</v>
      </c>
      <c r="L65" s="138">
        <f>+L64*$E$65</f>
        <v>86921.658986175113</v>
      </c>
    </row>
    <row r="67" spans="5:18" x14ac:dyDescent="0.25">
      <c r="F67" s="139">
        <f>+F64-F65</f>
        <v>1062999705.0691245</v>
      </c>
      <c r="G67" s="139">
        <f t="shared" ref="G67:Q67" si="15">+G64-G65</f>
        <v>0</v>
      </c>
      <c r="H67" s="139">
        <f t="shared" si="15"/>
        <v>0</v>
      </c>
      <c r="I67" s="139">
        <f t="shared" si="15"/>
        <v>0</v>
      </c>
      <c r="J67" s="139">
        <f t="shared" si="15"/>
        <v>0</v>
      </c>
      <c r="K67" s="139">
        <f t="shared" si="15"/>
        <v>405659944.70046085</v>
      </c>
      <c r="L67" s="139">
        <f t="shared" si="15"/>
        <v>18775078.341013826</v>
      </c>
      <c r="M67" s="139">
        <f t="shared" si="15"/>
        <v>0</v>
      </c>
      <c r="N67" s="139">
        <f t="shared" si="15"/>
        <v>0</v>
      </c>
      <c r="O67" s="139">
        <f t="shared" si="15"/>
        <v>0</v>
      </c>
      <c r="P67" s="139">
        <f t="shared" si="15"/>
        <v>0</v>
      </c>
      <c r="Q67" s="139">
        <f t="shared" si="15"/>
        <v>0</v>
      </c>
    </row>
    <row r="68" spans="5:18" x14ac:dyDescent="0.25">
      <c r="E68">
        <v>4</v>
      </c>
      <c r="F68" s="140">
        <f>+F67/$E$68</f>
        <v>265749926.26728112</v>
      </c>
      <c r="G68" s="140">
        <f t="shared" ref="G68:Q68" si="16">+G67/$E$68</f>
        <v>0</v>
      </c>
      <c r="H68" s="140">
        <f t="shared" si="16"/>
        <v>0</v>
      </c>
      <c r="I68" s="140">
        <f t="shared" si="16"/>
        <v>0</v>
      </c>
      <c r="J68" s="140">
        <f t="shared" si="16"/>
        <v>0</v>
      </c>
      <c r="K68" s="140">
        <f t="shared" si="16"/>
        <v>101414986.17511521</v>
      </c>
      <c r="L68" s="140">
        <f t="shared" si="16"/>
        <v>4693769.5852534566</v>
      </c>
      <c r="M68" s="140">
        <f t="shared" si="16"/>
        <v>0</v>
      </c>
      <c r="N68" s="140">
        <f t="shared" si="16"/>
        <v>0</v>
      </c>
      <c r="O68" s="140">
        <f t="shared" si="16"/>
        <v>0</v>
      </c>
      <c r="P68" s="140">
        <f t="shared" si="16"/>
        <v>0</v>
      </c>
      <c r="Q68" s="140">
        <f t="shared" si="16"/>
        <v>0</v>
      </c>
    </row>
    <row r="70" spans="5:18" x14ac:dyDescent="0.25">
      <c r="F70" s="139">
        <v>4921295</v>
      </c>
      <c r="G70" s="139"/>
      <c r="H70" s="139"/>
      <c r="I70" s="139"/>
      <c r="J70" s="139"/>
      <c r="K70" s="139">
        <v>1878055</v>
      </c>
      <c r="L70" s="139">
        <v>86922</v>
      </c>
      <c r="M70" s="139"/>
      <c r="N70" s="139"/>
      <c r="O70" s="139"/>
      <c r="P70" s="139"/>
      <c r="Q70" s="139"/>
    </row>
    <row r="73" spans="5:18" x14ac:dyDescent="0.25">
      <c r="E73">
        <v>1494321000</v>
      </c>
      <c r="F73">
        <v>802171073</v>
      </c>
      <c r="G73">
        <v>0</v>
      </c>
      <c r="H73">
        <v>0</v>
      </c>
      <c r="I73">
        <v>0</v>
      </c>
      <c r="J73">
        <v>0</v>
      </c>
      <c r="K73">
        <v>306123013</v>
      </c>
      <c r="L73">
        <v>14168232</v>
      </c>
      <c r="M73">
        <v>0</v>
      </c>
      <c r="N73">
        <v>0</v>
      </c>
      <c r="O73">
        <v>0</v>
      </c>
      <c r="P73">
        <v>0</v>
      </c>
      <c r="Q73">
        <v>0</v>
      </c>
      <c r="R73" s="141">
        <f>SUM(F73:Q73)</f>
        <v>1122462318</v>
      </c>
    </row>
    <row r="75" spans="5:18" x14ac:dyDescent="0.25">
      <c r="F75" s="79">
        <v>1067920999</v>
      </c>
      <c r="G75" s="79">
        <v>0</v>
      </c>
      <c r="H75" s="79">
        <v>0</v>
      </c>
      <c r="I75" s="79">
        <v>0</v>
      </c>
      <c r="J75" s="79">
        <v>0</v>
      </c>
      <c r="K75" s="79">
        <v>407537999</v>
      </c>
      <c r="L75" s="79">
        <v>18862002</v>
      </c>
      <c r="M75" s="79">
        <v>0</v>
      </c>
      <c r="N75" s="79">
        <v>0</v>
      </c>
      <c r="O75" s="79">
        <v>0</v>
      </c>
      <c r="P75" s="79">
        <v>0</v>
      </c>
      <c r="Q75" s="79">
        <v>0</v>
      </c>
      <c r="R75" s="141">
        <f>+E73-R73</f>
        <v>371858682</v>
      </c>
    </row>
    <row r="79" spans="5:18" x14ac:dyDescent="0.25">
      <c r="F79">
        <v>198474362</v>
      </c>
      <c r="G79">
        <v>198474362</v>
      </c>
      <c r="H79">
        <f>+F79-G79</f>
        <v>0</v>
      </c>
    </row>
    <row r="81" spans="6:6" x14ac:dyDescent="0.25">
      <c r="F81">
        <f>+F79/4</f>
        <v>49618590.5</v>
      </c>
    </row>
  </sheetData>
  <mergeCells count="6">
    <mergeCell ref="B5:B9"/>
    <mergeCell ref="B12:B15"/>
    <mergeCell ref="B20:B24"/>
    <mergeCell ref="D5:D9"/>
    <mergeCell ref="D12:D15"/>
    <mergeCell ref="D20:D24"/>
  </mergeCells>
  <phoneticPr fontId="78" type="noConversion"/>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799"/>
  <sheetViews>
    <sheetView zoomScale="64" zoomScaleNormal="64" zoomScalePageLayoutView="69" workbookViewId="0">
      <selection activeCell="D8" sqref="D8"/>
    </sheetView>
  </sheetViews>
  <sheetFormatPr baseColWidth="10" defaultRowHeight="15" x14ac:dyDescent="0.25"/>
  <cols>
    <col min="1" max="1" width="16.42578125" customWidth="1"/>
    <col min="2" max="2" width="23.5703125" customWidth="1"/>
    <col min="3" max="3" width="23.7109375" customWidth="1"/>
    <col min="4" max="4" width="38.7109375" customWidth="1"/>
    <col min="5" max="5" width="24.85546875" customWidth="1"/>
    <col min="6" max="6" width="24.28515625" customWidth="1"/>
    <col min="7" max="7" width="24.42578125" customWidth="1"/>
    <col min="8" max="8" width="31.7109375" customWidth="1"/>
    <col min="9" max="9" width="18.42578125" customWidth="1"/>
    <col min="10" max="10" width="15.140625" customWidth="1"/>
    <col min="12" max="12" width="14.42578125" customWidth="1"/>
    <col min="13" max="13" width="10.7109375" customWidth="1"/>
    <col min="14" max="14" width="43.28515625" customWidth="1"/>
  </cols>
  <sheetData>
    <row r="1" spans="1:14" ht="30.75" customHeight="1" x14ac:dyDescent="0.25">
      <c r="A1" s="955"/>
      <c r="B1" s="957"/>
      <c r="C1" s="1279" t="s">
        <v>39</v>
      </c>
      <c r="D1" s="1280"/>
      <c r="E1" s="1280"/>
      <c r="F1" s="1280"/>
      <c r="G1" s="1280"/>
      <c r="H1" s="1280"/>
      <c r="I1" s="1280"/>
      <c r="J1" s="1280"/>
      <c r="K1" s="1280"/>
      <c r="L1" s="1280"/>
      <c r="M1" s="1280"/>
      <c r="N1" s="1281"/>
    </row>
    <row r="2" spans="1:14" ht="33.75" customHeight="1" thickBot="1" x14ac:dyDescent="0.3">
      <c r="A2" s="958"/>
      <c r="B2" s="959"/>
      <c r="C2" s="1282" t="s">
        <v>120</v>
      </c>
      <c r="D2" s="1283"/>
      <c r="E2" s="1283"/>
      <c r="F2" s="1283"/>
      <c r="G2" s="1283"/>
      <c r="H2" s="1284"/>
      <c r="I2" s="1284"/>
      <c r="J2" s="1284"/>
      <c r="K2" s="1284"/>
      <c r="L2" s="1284"/>
      <c r="M2" s="1284"/>
      <c r="N2" s="1285"/>
    </row>
    <row r="3" spans="1:14" ht="27" thickBot="1" x14ac:dyDescent="0.45">
      <c r="A3" s="960"/>
      <c r="B3" s="962"/>
      <c r="C3" s="1286" t="s">
        <v>40</v>
      </c>
      <c r="D3" s="1287"/>
      <c r="E3" s="1287"/>
      <c r="F3" s="1287"/>
      <c r="G3" s="1287"/>
      <c r="H3" s="1288" t="s">
        <v>272</v>
      </c>
      <c r="I3" s="1289"/>
      <c r="J3" s="1289"/>
      <c r="K3" s="1289"/>
      <c r="L3" s="1289"/>
      <c r="M3" s="1289"/>
      <c r="N3" s="1290"/>
    </row>
    <row r="4" spans="1:14" ht="26.25" customHeight="1" thickBot="1" x14ac:dyDescent="0.3">
      <c r="A4" s="1291" t="s">
        <v>0</v>
      </c>
      <c r="B4" s="1292"/>
      <c r="C4" s="1296" t="s">
        <v>278</v>
      </c>
      <c r="D4" s="1297"/>
      <c r="E4" s="1297"/>
      <c r="F4" s="1297"/>
      <c r="G4" s="1297"/>
      <c r="H4" s="1297"/>
      <c r="I4" s="1297"/>
      <c r="J4" s="1297"/>
      <c r="K4" s="1297"/>
      <c r="L4" s="1297"/>
      <c r="M4" s="1297"/>
      <c r="N4" s="1298"/>
    </row>
    <row r="5" spans="1:14" ht="47.25" customHeight="1" thickBot="1" x14ac:dyDescent="0.3">
      <c r="A5" s="1300" t="s">
        <v>2</v>
      </c>
      <c r="B5" s="1301"/>
      <c r="C5" s="936" t="s">
        <v>279</v>
      </c>
      <c r="D5" s="937"/>
      <c r="E5" s="937"/>
      <c r="F5" s="937"/>
      <c r="G5" s="937"/>
      <c r="H5" s="937"/>
      <c r="I5" s="937"/>
      <c r="J5" s="937"/>
      <c r="K5" s="937"/>
      <c r="L5" s="937"/>
      <c r="M5" s="937"/>
      <c r="N5" s="1299"/>
    </row>
    <row r="6" spans="1:14" ht="15.75" thickBot="1" x14ac:dyDescent="0.3"/>
    <row r="7" spans="1:14" ht="28.5" customHeight="1" x14ac:dyDescent="0.25">
      <c r="A7" s="1293" t="s">
        <v>121</v>
      </c>
      <c r="B7" s="1294"/>
      <c r="C7" s="1294"/>
      <c r="D7" s="1294"/>
      <c r="E7" s="1294"/>
      <c r="F7" s="1294"/>
      <c r="G7" s="1294"/>
      <c r="H7" s="1295"/>
    </row>
    <row r="8" spans="1:14" ht="33.75" customHeight="1" thickBot="1" x14ac:dyDescent="0.3">
      <c r="A8" s="47" t="s">
        <v>49</v>
      </c>
      <c r="B8" s="48" t="s">
        <v>122</v>
      </c>
      <c r="C8" s="48" t="s">
        <v>123</v>
      </c>
      <c r="D8" s="48" t="s">
        <v>124</v>
      </c>
      <c r="E8" s="48" t="s">
        <v>125</v>
      </c>
      <c r="F8" s="48" t="s">
        <v>126</v>
      </c>
      <c r="G8" s="48" t="s">
        <v>127</v>
      </c>
      <c r="H8" s="49" t="s">
        <v>128</v>
      </c>
    </row>
    <row r="9" spans="1:14" ht="16.5" customHeight="1" x14ac:dyDescent="0.25">
      <c r="A9" s="50" t="s">
        <v>129</v>
      </c>
      <c r="B9" s="88" t="s">
        <v>332</v>
      </c>
      <c r="C9" s="89">
        <v>0</v>
      </c>
      <c r="D9" s="90">
        <v>1670000000</v>
      </c>
      <c r="E9" s="90">
        <v>212240000</v>
      </c>
      <c r="F9" s="90">
        <v>212240000</v>
      </c>
      <c r="G9" s="88">
        <v>0</v>
      </c>
      <c r="H9" s="91">
        <f t="shared" ref="H9:H14" si="0">G9/E9</f>
        <v>0</v>
      </c>
    </row>
    <row r="10" spans="1:14" s="311" customFormat="1" ht="16.5" customHeight="1" x14ac:dyDescent="0.25">
      <c r="A10" s="316" t="s">
        <v>130</v>
      </c>
      <c r="B10" s="234" t="s">
        <v>332</v>
      </c>
      <c r="C10" s="315">
        <v>0</v>
      </c>
      <c r="D10" s="313">
        <v>1670000000</v>
      </c>
      <c r="E10" s="313">
        <v>1032117949</v>
      </c>
      <c r="F10" s="313">
        <v>212240000</v>
      </c>
      <c r="G10" s="313">
        <v>124867</v>
      </c>
      <c r="H10" s="317">
        <f t="shared" si="0"/>
        <v>1.209813278811606E-4</v>
      </c>
    </row>
    <row r="11" spans="1:14" ht="16.5" customHeight="1" x14ac:dyDescent="0.25">
      <c r="A11" s="28" t="s">
        <v>131</v>
      </c>
      <c r="B11" s="29" t="s">
        <v>332</v>
      </c>
      <c r="C11" s="92">
        <v>0</v>
      </c>
      <c r="D11" s="93">
        <v>1670000000</v>
      </c>
      <c r="E11" s="93">
        <v>1071288949</v>
      </c>
      <c r="F11" s="93">
        <v>1071288949</v>
      </c>
      <c r="G11" s="93">
        <v>91853665</v>
      </c>
      <c r="H11" s="94">
        <f t="shared" si="0"/>
        <v>8.5741260642837075E-2</v>
      </c>
    </row>
    <row r="12" spans="1:14" ht="16.5" customHeight="1" x14ac:dyDescent="0.25">
      <c r="A12" s="28" t="s">
        <v>132</v>
      </c>
      <c r="B12" s="29" t="s">
        <v>332</v>
      </c>
      <c r="C12" s="92">
        <v>0</v>
      </c>
      <c r="D12" s="93">
        <v>1670000000</v>
      </c>
      <c r="E12" s="93">
        <v>1071288949</v>
      </c>
      <c r="F12" s="93">
        <v>1071288949</v>
      </c>
      <c r="G12" s="93">
        <v>372535630</v>
      </c>
      <c r="H12" s="94">
        <f t="shared" si="0"/>
        <v>0.34774523749894481</v>
      </c>
    </row>
    <row r="13" spans="1:14" ht="16.5" customHeight="1" x14ac:dyDescent="0.25">
      <c r="A13" s="28" t="s">
        <v>133</v>
      </c>
      <c r="B13" s="29" t="s">
        <v>332</v>
      </c>
      <c r="C13" s="92">
        <v>0</v>
      </c>
      <c r="D13" s="93">
        <v>1670000000</v>
      </c>
      <c r="E13" s="93">
        <v>1105656350</v>
      </c>
      <c r="F13" s="93">
        <v>1105656350</v>
      </c>
      <c r="G13" s="93">
        <v>532419409</v>
      </c>
      <c r="H13" s="94">
        <f t="shared" si="0"/>
        <v>0.48154149252613615</v>
      </c>
    </row>
    <row r="14" spans="1:14" ht="16.5" customHeight="1" thickBot="1" x14ac:dyDescent="0.3">
      <c r="A14" s="212" t="s">
        <v>134</v>
      </c>
      <c r="B14" s="31" t="s">
        <v>332</v>
      </c>
      <c r="C14" s="213">
        <v>1670000000</v>
      </c>
      <c r="D14" s="213">
        <v>1670000000</v>
      </c>
      <c r="E14" s="213">
        <v>1595564433</v>
      </c>
      <c r="F14" s="213">
        <v>967082009</v>
      </c>
      <c r="G14" s="213">
        <v>967082009</v>
      </c>
      <c r="H14" s="214">
        <f t="shared" si="0"/>
        <v>0.60610652192947201</v>
      </c>
    </row>
    <row r="15" spans="1:14" ht="16.5" customHeight="1" thickBot="1" x14ac:dyDescent="0.3"/>
    <row r="16" spans="1:14" ht="29.25" customHeight="1" x14ac:dyDescent="0.25">
      <c r="A16" s="1293" t="s">
        <v>135</v>
      </c>
      <c r="B16" s="1294"/>
      <c r="C16" s="1294"/>
      <c r="D16" s="1294"/>
      <c r="E16" s="1294"/>
      <c r="F16" s="1294"/>
      <c r="G16" s="1294"/>
      <c r="H16" s="1295"/>
    </row>
    <row r="17" spans="1:8" ht="25.5" customHeight="1" x14ac:dyDescent="0.25">
      <c r="A17" s="25" t="s">
        <v>50</v>
      </c>
      <c r="B17" s="48" t="s">
        <v>122</v>
      </c>
      <c r="C17" s="48" t="s">
        <v>123</v>
      </c>
      <c r="D17" s="48" t="s">
        <v>124</v>
      </c>
      <c r="E17" s="26" t="s">
        <v>125</v>
      </c>
      <c r="F17" s="26" t="s">
        <v>126</v>
      </c>
      <c r="G17" s="26" t="s">
        <v>127</v>
      </c>
      <c r="H17" s="27" t="s">
        <v>128</v>
      </c>
    </row>
    <row r="18" spans="1:8" ht="16.5" customHeight="1" x14ac:dyDescent="0.25">
      <c r="A18" s="32" t="s">
        <v>136</v>
      </c>
      <c r="B18" s="29" t="s">
        <v>332</v>
      </c>
      <c r="C18" s="92">
        <v>2481000000</v>
      </c>
      <c r="D18" s="92">
        <v>2481000000</v>
      </c>
      <c r="E18" s="29">
        <v>0</v>
      </c>
      <c r="F18" s="29">
        <v>0</v>
      </c>
      <c r="G18" s="29">
        <v>0</v>
      </c>
      <c r="H18" s="30" t="e">
        <f>G18/E18</f>
        <v>#DIV/0!</v>
      </c>
    </row>
    <row r="19" spans="1:8" ht="16.5" customHeight="1" x14ac:dyDescent="0.25">
      <c r="A19" s="32" t="s">
        <v>137</v>
      </c>
      <c r="B19" s="29" t="s">
        <v>332</v>
      </c>
      <c r="C19" s="92">
        <v>2481000000</v>
      </c>
      <c r="D19" s="92">
        <v>2481000000</v>
      </c>
      <c r="E19" s="93">
        <v>342173447</v>
      </c>
      <c r="F19" s="29">
        <v>0</v>
      </c>
      <c r="G19" s="29">
        <v>0</v>
      </c>
      <c r="H19" s="30">
        <f t="shared" ref="H19:H29" si="1">G19/E19</f>
        <v>0</v>
      </c>
    </row>
    <row r="20" spans="1:8" ht="16.5" customHeight="1" x14ac:dyDescent="0.25">
      <c r="A20" s="32" t="s">
        <v>138</v>
      </c>
      <c r="B20" s="29" t="s">
        <v>332</v>
      </c>
      <c r="C20" s="92">
        <v>2481000000</v>
      </c>
      <c r="D20" s="92">
        <v>2481000000</v>
      </c>
      <c r="E20" s="93">
        <v>1363321447</v>
      </c>
      <c r="F20" s="29">
        <v>0</v>
      </c>
      <c r="G20" s="29">
        <v>0</v>
      </c>
      <c r="H20" s="30">
        <f t="shared" si="1"/>
        <v>0</v>
      </c>
    </row>
    <row r="21" spans="1:8" ht="16.5" customHeight="1" x14ac:dyDescent="0.25">
      <c r="A21" s="32" t="s">
        <v>139</v>
      </c>
      <c r="B21" s="29" t="s">
        <v>332</v>
      </c>
      <c r="C21" s="92">
        <v>2481000000</v>
      </c>
      <c r="D21" s="92">
        <v>2481000000</v>
      </c>
      <c r="E21" s="93">
        <v>1549610278</v>
      </c>
      <c r="F21" s="93">
        <v>125724310</v>
      </c>
      <c r="G21" s="93">
        <v>125724310</v>
      </c>
      <c r="H21" s="30">
        <f t="shared" si="1"/>
        <v>8.1132857586789967E-2</v>
      </c>
    </row>
    <row r="22" spans="1:8" ht="16.5" customHeight="1" x14ac:dyDescent="0.25">
      <c r="A22" s="32" t="s">
        <v>140</v>
      </c>
      <c r="B22" s="29" t="s">
        <v>332</v>
      </c>
      <c r="C22" s="92">
        <v>2481000000</v>
      </c>
      <c r="D22" s="92">
        <v>2481000000</v>
      </c>
      <c r="E22" s="93">
        <v>1561690360</v>
      </c>
      <c r="F22" s="93">
        <v>305406360</v>
      </c>
      <c r="G22" s="93">
        <v>305406360</v>
      </c>
      <c r="H22" s="30">
        <f t="shared" si="1"/>
        <v>0.19556140437468025</v>
      </c>
    </row>
    <row r="23" spans="1:8" ht="16.5" customHeight="1" x14ac:dyDescent="0.25">
      <c r="A23" s="32" t="s">
        <v>141</v>
      </c>
      <c r="B23" s="29" t="s">
        <v>332</v>
      </c>
      <c r="C23" s="92">
        <v>2481000000</v>
      </c>
      <c r="D23" s="92">
        <v>2481000000</v>
      </c>
      <c r="E23" s="93">
        <v>1598804329</v>
      </c>
      <c r="F23" s="93">
        <v>497461078</v>
      </c>
      <c r="G23" s="93">
        <v>497461078</v>
      </c>
      <c r="H23" s="30">
        <f t="shared" si="1"/>
        <v>0.31114569117482044</v>
      </c>
    </row>
    <row r="24" spans="1:8" ht="16.5" customHeight="1" x14ac:dyDescent="0.25">
      <c r="A24" s="32" t="s">
        <v>129</v>
      </c>
      <c r="B24" s="29" t="s">
        <v>332</v>
      </c>
      <c r="C24" s="92">
        <v>2481000000</v>
      </c>
      <c r="D24" s="92">
        <v>2481000000</v>
      </c>
      <c r="E24" s="29"/>
      <c r="F24" s="29"/>
      <c r="G24" s="29"/>
      <c r="H24" s="30" t="e">
        <f t="shared" si="1"/>
        <v>#DIV/0!</v>
      </c>
    </row>
    <row r="25" spans="1:8" s="311" customFormat="1" ht="16.5" customHeight="1" x14ac:dyDescent="0.25">
      <c r="A25" s="312" t="s">
        <v>130</v>
      </c>
      <c r="B25" s="234" t="s">
        <v>332</v>
      </c>
      <c r="C25" s="315">
        <v>2481000000</v>
      </c>
      <c r="D25" s="315">
        <v>2481000000</v>
      </c>
      <c r="E25" s="234"/>
      <c r="F25" s="234"/>
      <c r="G25" s="234"/>
      <c r="H25" s="229" t="e">
        <f t="shared" si="1"/>
        <v>#DIV/0!</v>
      </c>
    </row>
    <row r="26" spans="1:8" ht="16.5" customHeight="1" x14ac:dyDescent="0.25">
      <c r="A26" s="32" t="s">
        <v>131</v>
      </c>
      <c r="B26" s="29" t="s">
        <v>332</v>
      </c>
      <c r="C26" s="92">
        <v>2481000000</v>
      </c>
      <c r="D26" s="92">
        <v>2481000000</v>
      </c>
      <c r="E26" s="93">
        <v>1757130653</v>
      </c>
      <c r="F26" s="93">
        <v>1093186011</v>
      </c>
      <c r="G26" s="93">
        <v>1093186011</v>
      </c>
      <c r="H26" s="30">
        <f t="shared" si="1"/>
        <v>0.62214270130315685</v>
      </c>
    </row>
    <row r="27" spans="1:8" ht="16.5" customHeight="1" x14ac:dyDescent="0.25">
      <c r="A27" s="32" t="s">
        <v>132</v>
      </c>
      <c r="B27" s="29" t="s">
        <v>332</v>
      </c>
      <c r="C27" s="92">
        <v>2481000000</v>
      </c>
      <c r="D27" s="92">
        <v>2481000000</v>
      </c>
      <c r="E27" s="93">
        <v>1889218864</v>
      </c>
      <c r="F27" s="93">
        <v>1292053011</v>
      </c>
      <c r="G27" s="93">
        <v>1292053011</v>
      </c>
      <c r="H27" s="30">
        <f t="shared" si="1"/>
        <v>0.68390859080475497</v>
      </c>
    </row>
    <row r="28" spans="1:8" ht="16.5" customHeight="1" x14ac:dyDescent="0.25">
      <c r="A28" s="32" t="s">
        <v>133</v>
      </c>
      <c r="B28" s="29" t="s">
        <v>332</v>
      </c>
      <c r="C28" s="92">
        <v>2481000000</v>
      </c>
      <c r="D28" s="92">
        <v>2481000000</v>
      </c>
      <c r="E28" s="93">
        <v>2109236997</v>
      </c>
      <c r="F28" s="93">
        <v>1495436254</v>
      </c>
      <c r="G28" s="93">
        <v>1495436254</v>
      </c>
      <c r="H28" s="30">
        <f t="shared" si="1"/>
        <v>0.70899394241945402</v>
      </c>
    </row>
    <row r="29" spans="1:8" ht="16.5" customHeight="1" thickBot="1" x14ac:dyDescent="0.3">
      <c r="A29" s="33" t="s">
        <v>134</v>
      </c>
      <c r="B29" s="29" t="s">
        <v>332</v>
      </c>
      <c r="C29" s="92">
        <v>2257534457</v>
      </c>
      <c r="D29" s="92">
        <v>2257534457</v>
      </c>
      <c r="E29" s="93">
        <v>2195547343</v>
      </c>
      <c r="F29" s="93">
        <v>1831570948</v>
      </c>
      <c r="G29" s="93">
        <v>1831570948</v>
      </c>
      <c r="H29" s="30">
        <f t="shared" si="1"/>
        <v>0.83422065747730045</v>
      </c>
    </row>
    <row r="30" spans="1:8" ht="16.5" customHeight="1" thickBot="1" x14ac:dyDescent="0.3"/>
    <row r="31" spans="1:8" ht="24.75" customHeight="1" x14ac:dyDescent="0.25">
      <c r="A31" s="1293" t="s">
        <v>142</v>
      </c>
      <c r="B31" s="1294"/>
      <c r="C31" s="1294"/>
      <c r="D31" s="1294"/>
      <c r="E31" s="1294"/>
      <c r="F31" s="1294"/>
      <c r="G31" s="1294"/>
      <c r="H31" s="1295"/>
    </row>
    <row r="32" spans="1:8" ht="25.5" customHeight="1" thickBot="1" x14ac:dyDescent="0.3">
      <c r="A32" s="25" t="s">
        <v>62</v>
      </c>
      <c r="B32" s="26" t="s">
        <v>122</v>
      </c>
      <c r="C32" s="26" t="s">
        <v>123</v>
      </c>
      <c r="D32" s="26" t="s">
        <v>124</v>
      </c>
      <c r="E32" s="26" t="s">
        <v>125</v>
      </c>
      <c r="F32" s="26" t="s">
        <v>126</v>
      </c>
      <c r="G32" s="26" t="s">
        <v>127</v>
      </c>
      <c r="H32" s="27" t="s">
        <v>128</v>
      </c>
    </row>
    <row r="33" spans="1:8" ht="16.5" customHeight="1" x14ac:dyDescent="0.25">
      <c r="A33" s="32" t="s">
        <v>136</v>
      </c>
      <c r="B33" s="88" t="s">
        <v>332</v>
      </c>
      <c r="C33" s="89">
        <v>3246551000</v>
      </c>
      <c r="D33" s="89">
        <v>3246551000</v>
      </c>
      <c r="E33" s="93">
        <v>2262659425</v>
      </c>
      <c r="F33" s="29">
        <v>0</v>
      </c>
      <c r="G33" s="29">
        <v>0</v>
      </c>
      <c r="H33" s="143">
        <f>G33/E33</f>
        <v>0</v>
      </c>
    </row>
    <row r="34" spans="1:8" ht="16.5" customHeight="1" x14ac:dyDescent="0.25">
      <c r="A34" s="32" t="s">
        <v>137</v>
      </c>
      <c r="B34" s="29" t="s">
        <v>332</v>
      </c>
      <c r="C34" s="92">
        <v>3246551000</v>
      </c>
      <c r="D34" s="92">
        <v>3246551000</v>
      </c>
      <c r="E34" s="93">
        <v>2262659425</v>
      </c>
      <c r="F34" s="93">
        <v>58515937</v>
      </c>
      <c r="G34" s="93">
        <v>58515937</v>
      </c>
      <c r="H34" s="144">
        <f t="shared" ref="H34:H44" si="2">G34/E34</f>
        <v>2.5861575256735776E-2</v>
      </c>
    </row>
    <row r="35" spans="1:8" ht="16.5" customHeight="1" x14ac:dyDescent="0.25">
      <c r="A35" s="32" t="s">
        <v>138</v>
      </c>
      <c r="B35" s="41" t="s">
        <v>332</v>
      </c>
      <c r="C35" s="145">
        <v>3246551000</v>
      </c>
      <c r="D35" s="145">
        <v>3246551000</v>
      </c>
      <c r="E35" s="93">
        <v>2262659425</v>
      </c>
      <c r="F35" s="93">
        <v>321736737</v>
      </c>
      <c r="G35" s="93">
        <v>321736737</v>
      </c>
      <c r="H35" s="144">
        <f t="shared" si="2"/>
        <v>0.14219406307690341</v>
      </c>
    </row>
    <row r="36" spans="1:8" ht="16.5" customHeight="1" x14ac:dyDescent="0.25">
      <c r="A36" s="32" t="s">
        <v>139</v>
      </c>
      <c r="B36" s="41" t="s">
        <v>332</v>
      </c>
      <c r="C36" s="145">
        <v>3246551000</v>
      </c>
      <c r="D36" s="145">
        <v>3246551000</v>
      </c>
      <c r="E36" s="93">
        <v>2262659425</v>
      </c>
      <c r="F36" s="93">
        <v>568781070</v>
      </c>
      <c r="G36" s="93">
        <v>568781070</v>
      </c>
      <c r="H36" s="144">
        <f t="shared" si="2"/>
        <v>0.25137723499859022</v>
      </c>
    </row>
    <row r="37" spans="1:8" ht="16.5" customHeight="1" x14ac:dyDescent="0.25">
      <c r="A37" s="32" t="s">
        <v>140</v>
      </c>
      <c r="B37" s="41" t="s">
        <v>332</v>
      </c>
      <c r="C37" s="145">
        <v>3246551000</v>
      </c>
      <c r="D37" s="145">
        <v>3246551000</v>
      </c>
      <c r="E37" s="93">
        <v>2262659425</v>
      </c>
      <c r="F37" s="93">
        <v>862552241</v>
      </c>
      <c r="G37" s="93">
        <v>862552241</v>
      </c>
      <c r="H37" s="144">
        <f t="shared" si="2"/>
        <v>0.38121169782323738</v>
      </c>
    </row>
    <row r="38" spans="1:8" ht="16.5" customHeight="1" x14ac:dyDescent="0.25">
      <c r="A38" s="32" t="s">
        <v>141</v>
      </c>
      <c r="B38" s="41" t="s">
        <v>332</v>
      </c>
      <c r="C38" s="145">
        <v>3246551000</v>
      </c>
      <c r="D38" s="145">
        <v>3246551000</v>
      </c>
      <c r="E38" s="93">
        <v>2362659425</v>
      </c>
      <c r="F38" s="93">
        <v>1146717972</v>
      </c>
      <c r="G38" s="93">
        <v>1146717972</v>
      </c>
      <c r="H38" s="144">
        <f t="shared" si="2"/>
        <v>0.48535051639954413</v>
      </c>
    </row>
    <row r="39" spans="1:8" ht="16.5" customHeight="1" x14ac:dyDescent="0.25">
      <c r="A39" s="32" t="s">
        <v>129</v>
      </c>
      <c r="B39" s="41" t="s">
        <v>332</v>
      </c>
      <c r="C39" s="145">
        <v>3246551000</v>
      </c>
      <c r="D39" s="145">
        <v>3246551000</v>
      </c>
      <c r="E39" s="93">
        <v>2417118925</v>
      </c>
      <c r="F39" s="93">
        <v>1431884541</v>
      </c>
      <c r="G39" s="93">
        <v>1431884541</v>
      </c>
      <c r="H39" s="144">
        <f t="shared" si="2"/>
        <v>0.5923930867406535</v>
      </c>
    </row>
    <row r="40" spans="1:8" s="311" customFormat="1" ht="16.5" customHeight="1" x14ac:dyDescent="0.25">
      <c r="A40" s="312" t="s">
        <v>130</v>
      </c>
      <c r="B40" s="231" t="s">
        <v>332</v>
      </c>
      <c r="C40" s="232">
        <v>3246551000</v>
      </c>
      <c r="D40" s="232">
        <v>3246551000</v>
      </c>
      <c r="E40" s="313">
        <v>2377805058</v>
      </c>
      <c r="F40" s="313">
        <v>1737738741</v>
      </c>
      <c r="G40" s="313">
        <v>1737738741</v>
      </c>
      <c r="H40" s="314">
        <f t="shared" si="2"/>
        <v>0.73081631951007486</v>
      </c>
    </row>
    <row r="41" spans="1:8" ht="16.5" customHeight="1" x14ac:dyDescent="0.25">
      <c r="A41" s="32" t="s">
        <v>131</v>
      </c>
      <c r="B41" s="41" t="s">
        <v>332</v>
      </c>
      <c r="C41" s="145">
        <v>3246551000</v>
      </c>
      <c r="D41" s="145">
        <v>3246551000</v>
      </c>
      <c r="E41" s="93">
        <v>3075127892</v>
      </c>
      <c r="F41" s="93">
        <v>2000653068</v>
      </c>
      <c r="G41" s="93">
        <v>2000653068</v>
      </c>
      <c r="H41" s="144">
        <f t="shared" si="2"/>
        <v>0.65059182520659864</v>
      </c>
    </row>
    <row r="42" spans="1:8" ht="16.5" customHeight="1" x14ac:dyDescent="0.25">
      <c r="A42" s="32" t="s">
        <v>132</v>
      </c>
      <c r="B42" s="41" t="s">
        <v>332</v>
      </c>
      <c r="C42" s="145">
        <v>3246551000</v>
      </c>
      <c r="D42" s="145">
        <v>3396551000</v>
      </c>
      <c r="E42" s="93">
        <v>3116253992</v>
      </c>
      <c r="F42" s="93">
        <v>2247670232</v>
      </c>
      <c r="G42" s="93">
        <v>2247670232</v>
      </c>
      <c r="H42" s="144">
        <f t="shared" si="2"/>
        <v>0.72127311758610979</v>
      </c>
    </row>
    <row r="43" spans="1:8" ht="16.5" customHeight="1" x14ac:dyDescent="0.25">
      <c r="A43" s="32" t="s">
        <v>133</v>
      </c>
      <c r="B43" s="41" t="s">
        <v>332</v>
      </c>
      <c r="C43" s="145">
        <v>3246551000</v>
      </c>
      <c r="D43" s="145">
        <v>3396551000</v>
      </c>
      <c r="E43" s="93">
        <v>3116253992</v>
      </c>
      <c r="F43" s="93">
        <v>3137229225</v>
      </c>
      <c r="G43" s="93">
        <v>2526712131</v>
      </c>
      <c r="H43" s="144">
        <f t="shared" si="2"/>
        <v>0.81081713412531109</v>
      </c>
    </row>
    <row r="44" spans="1:8" ht="16.5" customHeight="1" thickBot="1" x14ac:dyDescent="0.3">
      <c r="A44" s="33" t="s">
        <v>134</v>
      </c>
      <c r="B44" s="41" t="s">
        <v>332</v>
      </c>
      <c r="C44" s="145">
        <v>3246551000</v>
      </c>
      <c r="D44" s="145">
        <v>3289807952</v>
      </c>
      <c r="E44" s="93">
        <v>3251414925</v>
      </c>
      <c r="F44" s="93">
        <v>2951912130</v>
      </c>
      <c r="G44" s="93">
        <v>2951912130</v>
      </c>
      <c r="H44" s="144">
        <f t="shared" si="2"/>
        <v>0.90788539700143012</v>
      </c>
    </row>
    <row r="45" spans="1:8" ht="16.5" customHeight="1" thickBot="1" x14ac:dyDescent="0.3"/>
    <row r="46" spans="1:8" ht="27.75" customHeight="1" x14ac:dyDescent="0.25">
      <c r="A46" s="1293" t="s">
        <v>143</v>
      </c>
      <c r="B46" s="1294"/>
      <c r="C46" s="1294"/>
      <c r="D46" s="1294"/>
      <c r="E46" s="1294"/>
      <c r="F46" s="1294"/>
      <c r="G46" s="1294"/>
      <c r="H46" s="1295"/>
    </row>
    <row r="47" spans="1:8" ht="25.5" customHeight="1" x14ac:dyDescent="0.25">
      <c r="A47" s="25" t="s">
        <v>63</v>
      </c>
      <c r="B47" s="26" t="s">
        <v>122</v>
      </c>
      <c r="C47" s="26" t="s">
        <v>123</v>
      </c>
      <c r="D47" s="26" t="s">
        <v>124</v>
      </c>
      <c r="E47" s="26" t="s">
        <v>125</v>
      </c>
      <c r="F47" s="26" t="s">
        <v>126</v>
      </c>
      <c r="G47" s="26" t="s">
        <v>127</v>
      </c>
      <c r="H47" s="27" t="s">
        <v>128</v>
      </c>
    </row>
    <row r="48" spans="1:8" ht="16.5" customHeight="1" x14ac:dyDescent="0.25">
      <c r="A48" s="32" t="s">
        <v>136</v>
      </c>
      <c r="B48" s="41" t="s">
        <v>332</v>
      </c>
      <c r="C48" s="145">
        <v>3392716000</v>
      </c>
      <c r="D48" s="145">
        <v>3392716000</v>
      </c>
      <c r="E48" s="145">
        <v>1517374400</v>
      </c>
      <c r="F48" s="145">
        <v>0</v>
      </c>
      <c r="G48" s="145">
        <v>0</v>
      </c>
      <c r="H48" s="143">
        <f>G48/E48</f>
        <v>0</v>
      </c>
    </row>
    <row r="49" spans="1:8" ht="16.5" customHeight="1" x14ac:dyDescent="0.25">
      <c r="A49" s="32" t="s">
        <v>137</v>
      </c>
      <c r="B49" s="41" t="s">
        <v>332</v>
      </c>
      <c r="C49" s="145">
        <v>3392716000</v>
      </c>
      <c r="D49" s="145">
        <v>3392716000</v>
      </c>
      <c r="E49" s="145">
        <v>2350844400</v>
      </c>
      <c r="F49" s="145">
        <v>20453069</v>
      </c>
      <c r="G49" s="145">
        <v>20453069</v>
      </c>
      <c r="H49" s="207">
        <f t="shared" ref="H49:H58" si="3">G49/E49</f>
        <v>8.7003074299600597E-3</v>
      </c>
    </row>
    <row r="50" spans="1:8" ht="16.5" customHeight="1" x14ac:dyDescent="0.25">
      <c r="A50" s="32" t="s">
        <v>138</v>
      </c>
      <c r="B50" s="41" t="s">
        <v>332</v>
      </c>
      <c r="C50" s="145">
        <v>3392716000</v>
      </c>
      <c r="D50" s="145">
        <v>3392716000</v>
      </c>
      <c r="E50" s="145">
        <v>2475353400</v>
      </c>
      <c r="F50" s="145">
        <v>215185056</v>
      </c>
      <c r="G50" s="145">
        <v>215185056</v>
      </c>
      <c r="H50" s="207">
        <f t="shared" si="3"/>
        <v>8.6931044270284807E-2</v>
      </c>
    </row>
    <row r="51" spans="1:8" ht="16.5" customHeight="1" x14ac:dyDescent="0.25">
      <c r="A51" s="32" t="s">
        <v>139</v>
      </c>
      <c r="B51" s="41" t="s">
        <v>332</v>
      </c>
      <c r="C51" s="145">
        <v>3392716000</v>
      </c>
      <c r="D51" s="145">
        <v>3392716000</v>
      </c>
      <c r="E51" s="145">
        <v>2528483400</v>
      </c>
      <c r="F51" s="145">
        <v>450323562</v>
      </c>
      <c r="G51" s="145">
        <v>450323562</v>
      </c>
      <c r="H51" s="207">
        <f t="shared" si="3"/>
        <v>0.17810026437191559</v>
      </c>
    </row>
    <row r="52" spans="1:8" ht="16.5" customHeight="1" x14ac:dyDescent="0.25">
      <c r="A52" s="32" t="s">
        <v>140</v>
      </c>
      <c r="B52" s="231" t="s">
        <v>332</v>
      </c>
      <c r="C52" s="232">
        <v>3392716000</v>
      </c>
      <c r="D52" s="232">
        <v>3392716000</v>
      </c>
      <c r="E52" s="232">
        <v>2644972899</v>
      </c>
      <c r="F52" s="232">
        <v>694547276</v>
      </c>
      <c r="G52" s="232">
        <v>694547276</v>
      </c>
      <c r="H52" s="233">
        <f t="shared" si="3"/>
        <v>0.26259145273760326</v>
      </c>
    </row>
    <row r="53" spans="1:8" ht="16.5" customHeight="1" x14ac:dyDescent="0.25">
      <c r="A53" s="32" t="s">
        <v>141</v>
      </c>
      <c r="B53" s="231" t="s">
        <v>332</v>
      </c>
      <c r="C53" s="232">
        <v>3392716000</v>
      </c>
      <c r="D53" s="232">
        <v>3392716000</v>
      </c>
      <c r="E53" s="232">
        <v>2719077899</v>
      </c>
      <c r="F53" s="232">
        <v>939171388</v>
      </c>
      <c r="G53" s="232">
        <v>939171388</v>
      </c>
      <c r="H53" s="269">
        <f>G53/E53</f>
        <v>0.34540069203070667</v>
      </c>
    </row>
    <row r="54" spans="1:8" ht="16.5" customHeight="1" x14ac:dyDescent="0.25">
      <c r="A54" s="32" t="s">
        <v>129</v>
      </c>
      <c r="B54" s="231" t="s">
        <v>332</v>
      </c>
      <c r="C54" s="232">
        <v>3392716000</v>
      </c>
      <c r="D54" s="232">
        <v>3392716000</v>
      </c>
      <c r="E54" s="232">
        <v>2734127899</v>
      </c>
      <c r="F54" s="232">
        <v>1214977488</v>
      </c>
      <c r="G54" s="232">
        <v>1214977488</v>
      </c>
      <c r="H54" s="324">
        <f t="shared" si="3"/>
        <v>0.44437478160563548</v>
      </c>
    </row>
    <row r="55" spans="1:8" ht="16.5" customHeight="1" x14ac:dyDescent="0.25">
      <c r="A55" s="32" t="s">
        <v>130</v>
      </c>
      <c r="B55" s="231" t="s">
        <v>332</v>
      </c>
      <c r="C55" s="232">
        <v>3392716000</v>
      </c>
      <c r="D55" s="232">
        <v>3392716000</v>
      </c>
      <c r="E55" s="232">
        <v>2761465903</v>
      </c>
      <c r="F55" s="232">
        <v>1479924555</v>
      </c>
      <c r="G55" s="232">
        <v>1479924555</v>
      </c>
      <c r="H55" s="324">
        <f t="shared" si="3"/>
        <v>0.53591990883980867</v>
      </c>
    </row>
    <row r="56" spans="1:8" ht="16.5" customHeight="1" x14ac:dyDescent="0.25">
      <c r="A56" s="32" t="s">
        <v>131</v>
      </c>
      <c r="B56" s="231" t="s">
        <v>332</v>
      </c>
      <c r="C56" s="232">
        <v>3392716000</v>
      </c>
      <c r="D56" s="232">
        <v>3392716000</v>
      </c>
      <c r="E56" s="232">
        <v>2879101903</v>
      </c>
      <c r="F56" s="232">
        <v>1735640281</v>
      </c>
      <c r="G56" s="232">
        <v>1735640281</v>
      </c>
      <c r="H56" s="324">
        <f t="shared" si="3"/>
        <v>0.60284086478199239</v>
      </c>
    </row>
    <row r="57" spans="1:8" ht="16.5" customHeight="1" x14ac:dyDescent="0.25">
      <c r="A57" s="312" t="s">
        <v>132</v>
      </c>
      <c r="B57" s="234" t="s">
        <v>332</v>
      </c>
      <c r="C57" s="232">
        <v>3392716000</v>
      </c>
      <c r="D57" s="232">
        <v>3392716000</v>
      </c>
      <c r="E57" s="232">
        <v>2901546003</v>
      </c>
      <c r="F57" s="232">
        <v>2057311272</v>
      </c>
      <c r="G57" s="232">
        <v>2057311272</v>
      </c>
      <c r="H57" s="324">
        <f t="shared" si="3"/>
        <v>0.70903968776399928</v>
      </c>
    </row>
    <row r="58" spans="1:8" ht="16.5" customHeight="1" x14ac:dyDescent="0.25">
      <c r="A58" s="32" t="s">
        <v>133</v>
      </c>
      <c r="B58" s="234" t="s">
        <v>332</v>
      </c>
      <c r="C58" s="232">
        <v>3392716000</v>
      </c>
      <c r="D58" s="232">
        <v>3392716000</v>
      </c>
      <c r="E58" s="232">
        <v>2927877103</v>
      </c>
      <c r="F58" s="232">
        <v>2323140475</v>
      </c>
      <c r="G58" s="232">
        <v>2323140475</v>
      </c>
      <c r="H58" s="324">
        <f t="shared" si="3"/>
        <v>0.79345559710126945</v>
      </c>
    </row>
    <row r="59" spans="1:8" ht="36.75" customHeight="1" x14ac:dyDescent="0.25">
      <c r="A59" s="459" t="s">
        <v>134</v>
      </c>
      <c r="B59" s="460" t="s">
        <v>332</v>
      </c>
      <c r="C59" s="461">
        <v>3138001271</v>
      </c>
      <c r="D59" s="461">
        <v>3138001271</v>
      </c>
      <c r="E59" s="461">
        <v>3138001271</v>
      </c>
      <c r="F59" s="461">
        <v>2702178645</v>
      </c>
      <c r="G59" s="461">
        <v>2702178645</v>
      </c>
      <c r="H59" s="462">
        <f>G59/E59</f>
        <v>0.86111457951668879</v>
      </c>
    </row>
    <row r="60" spans="1:8" ht="42" customHeight="1" thickBot="1" x14ac:dyDescent="0.3"/>
    <row r="61" spans="1:8" ht="23.25" customHeight="1" x14ac:dyDescent="0.25">
      <c r="A61" s="1293" t="s">
        <v>144</v>
      </c>
      <c r="B61" s="1294"/>
      <c r="C61" s="1294"/>
      <c r="D61" s="1294"/>
      <c r="E61" s="1294"/>
      <c r="F61" s="1294"/>
      <c r="G61" s="1294"/>
      <c r="H61" s="1295"/>
    </row>
    <row r="62" spans="1:8" ht="25.5" customHeight="1" x14ac:dyDescent="0.25">
      <c r="A62" s="25" t="s">
        <v>64</v>
      </c>
      <c r="B62" s="26" t="s">
        <v>122</v>
      </c>
      <c r="C62" s="26" t="s">
        <v>123</v>
      </c>
      <c r="D62" s="26" t="s">
        <v>124</v>
      </c>
      <c r="E62" s="26" t="s">
        <v>125</v>
      </c>
      <c r="F62" s="26" t="s">
        <v>126</v>
      </c>
      <c r="G62" s="26" t="s">
        <v>127</v>
      </c>
      <c r="H62" s="27" t="s">
        <v>128</v>
      </c>
    </row>
    <row r="63" spans="1:8" ht="16.5" customHeight="1" x14ac:dyDescent="0.25">
      <c r="A63" s="312" t="s">
        <v>136</v>
      </c>
      <c r="B63" s="460" t="s">
        <v>332</v>
      </c>
      <c r="C63" s="461">
        <v>3883612000</v>
      </c>
      <c r="D63" s="461">
        <v>3883612000</v>
      </c>
      <c r="E63" s="461">
        <v>793241955</v>
      </c>
      <c r="F63" s="234">
        <v>0</v>
      </c>
      <c r="G63" s="234">
        <v>0</v>
      </c>
      <c r="H63" s="462">
        <f>G63/E63</f>
        <v>0</v>
      </c>
    </row>
    <row r="64" spans="1:8" ht="16.5" customHeight="1" x14ac:dyDescent="0.25">
      <c r="A64" s="312" t="s">
        <v>137</v>
      </c>
      <c r="B64" s="460" t="s">
        <v>332</v>
      </c>
      <c r="C64" s="461">
        <v>3883612000</v>
      </c>
      <c r="D64" s="461">
        <v>3883612000</v>
      </c>
      <c r="E64" s="461">
        <v>1001905955</v>
      </c>
      <c r="F64" s="461">
        <v>63755568</v>
      </c>
      <c r="G64" s="461">
        <v>63755568</v>
      </c>
      <c r="H64" s="462">
        <f t="shared" ref="H64:H74" si="4">G64/E64</f>
        <v>6.3634283918394319E-2</v>
      </c>
    </row>
    <row r="65" spans="1:14" ht="16.5" customHeight="1" x14ac:dyDescent="0.25">
      <c r="A65" s="32" t="s">
        <v>138</v>
      </c>
      <c r="B65" s="573" t="s">
        <v>332</v>
      </c>
      <c r="C65" s="574">
        <v>3883612000</v>
      </c>
      <c r="D65" s="574">
        <v>3883612000</v>
      </c>
      <c r="E65" s="574">
        <v>1081981955</v>
      </c>
      <c r="F65" s="574">
        <v>288209402</v>
      </c>
      <c r="G65" s="574">
        <v>288209402</v>
      </c>
      <c r="H65" s="575">
        <f t="shared" si="4"/>
        <v>0.26637172705897855</v>
      </c>
    </row>
    <row r="66" spans="1:14" ht="16.5" customHeight="1" x14ac:dyDescent="0.25">
      <c r="A66" s="32" t="s">
        <v>139</v>
      </c>
      <c r="B66" s="573" t="s">
        <v>332</v>
      </c>
      <c r="C66" s="574">
        <v>3883612000</v>
      </c>
      <c r="D66" s="574">
        <v>3883612000</v>
      </c>
      <c r="E66" s="574">
        <v>1207999955</v>
      </c>
      <c r="F66" s="574">
        <v>540381023</v>
      </c>
      <c r="G66" s="574">
        <v>540381023</v>
      </c>
      <c r="H66" s="575">
        <f t="shared" si="4"/>
        <v>0.44733530060437793</v>
      </c>
    </row>
    <row r="67" spans="1:14" ht="16.5" customHeight="1" x14ac:dyDescent="0.25">
      <c r="A67" s="312" t="s">
        <v>140</v>
      </c>
      <c r="B67" s="460" t="s">
        <v>332</v>
      </c>
      <c r="C67" s="461">
        <v>3883612000</v>
      </c>
      <c r="D67" s="461">
        <v>3883612000</v>
      </c>
      <c r="E67" s="461">
        <v>2473802218</v>
      </c>
      <c r="F67" s="461">
        <v>801983112</v>
      </c>
      <c r="G67" s="461">
        <v>801983112</v>
      </c>
      <c r="H67" s="662">
        <f t="shared" si="4"/>
        <v>0.32419047333880269</v>
      </c>
    </row>
    <row r="68" spans="1:14" ht="16.5" customHeight="1" x14ac:dyDescent="0.25">
      <c r="A68" s="32" t="s">
        <v>141</v>
      </c>
      <c r="B68" s="29"/>
      <c r="C68" s="29"/>
      <c r="D68" s="29"/>
      <c r="E68" s="29"/>
      <c r="F68" s="29"/>
      <c r="G68" s="29"/>
      <c r="H68" s="30" t="e">
        <f t="shared" si="4"/>
        <v>#DIV/0!</v>
      </c>
    </row>
    <row r="69" spans="1:14" ht="16.5" customHeight="1" x14ac:dyDescent="0.25">
      <c r="A69" s="32" t="s">
        <v>129</v>
      </c>
      <c r="B69" s="29"/>
      <c r="C69" s="29"/>
      <c r="D69" s="29"/>
      <c r="E69" s="29"/>
      <c r="F69" s="29"/>
      <c r="G69" s="29"/>
      <c r="H69" s="30" t="e">
        <f t="shared" si="4"/>
        <v>#DIV/0!</v>
      </c>
    </row>
    <row r="70" spans="1:14" ht="16.5" customHeight="1" x14ac:dyDescent="0.25">
      <c r="A70" s="32" t="s">
        <v>130</v>
      </c>
      <c r="B70" s="29"/>
      <c r="C70" s="29"/>
      <c r="D70" s="29"/>
      <c r="E70" s="29"/>
      <c r="F70" s="29"/>
      <c r="G70" s="29"/>
      <c r="H70" s="30" t="e">
        <f t="shared" si="4"/>
        <v>#DIV/0!</v>
      </c>
    </row>
    <row r="71" spans="1:14" ht="16.5" customHeight="1" x14ac:dyDescent="0.25">
      <c r="A71" s="32" t="s">
        <v>131</v>
      </c>
      <c r="B71" s="29"/>
      <c r="C71" s="29"/>
      <c r="D71" s="29"/>
      <c r="E71" s="29"/>
      <c r="F71" s="29"/>
      <c r="G71" s="29"/>
      <c r="H71" s="30" t="e">
        <f t="shared" si="4"/>
        <v>#DIV/0!</v>
      </c>
    </row>
    <row r="72" spans="1:14" ht="16.5" customHeight="1" x14ac:dyDescent="0.25">
      <c r="A72" s="32" t="s">
        <v>132</v>
      </c>
      <c r="B72" s="29"/>
      <c r="C72" s="29"/>
      <c r="D72" s="29"/>
      <c r="E72" s="29"/>
      <c r="F72" s="29"/>
      <c r="G72" s="29"/>
      <c r="H72" s="30" t="e">
        <f t="shared" si="4"/>
        <v>#DIV/0!</v>
      </c>
    </row>
    <row r="73" spans="1:14" ht="16.5" customHeight="1" x14ac:dyDescent="0.25">
      <c r="A73" s="32" t="s">
        <v>133</v>
      </c>
      <c r="B73" s="29"/>
      <c r="C73" s="29"/>
      <c r="D73" s="29"/>
      <c r="E73" s="29"/>
      <c r="F73" s="29"/>
      <c r="G73" s="29"/>
      <c r="H73" s="30" t="e">
        <f t="shared" si="4"/>
        <v>#DIV/0!</v>
      </c>
    </row>
    <row r="74" spans="1:14" ht="16.5" customHeight="1" thickBot="1" x14ac:dyDescent="0.3">
      <c r="A74" s="33" t="s">
        <v>134</v>
      </c>
      <c r="B74" s="31"/>
      <c r="C74" s="31"/>
      <c r="D74" s="31"/>
      <c r="E74" s="31"/>
      <c r="F74" s="31"/>
      <c r="G74" s="31"/>
      <c r="H74" s="30" t="e">
        <f t="shared" si="4"/>
        <v>#DIV/0!</v>
      </c>
    </row>
    <row r="75" spans="1:14" ht="16.5" customHeight="1" thickBot="1" x14ac:dyDescent="0.3"/>
    <row r="76" spans="1:14" ht="23.25" customHeight="1" x14ac:dyDescent="0.25">
      <c r="A76" s="1245" t="s">
        <v>145</v>
      </c>
      <c r="B76" s="1246"/>
      <c r="C76" s="1246"/>
      <c r="D76" s="1246"/>
      <c r="E76" s="1246"/>
      <c r="F76" s="1246"/>
      <c r="G76" s="1246"/>
      <c r="H76" s="1246"/>
      <c r="I76" s="1246"/>
      <c r="J76" s="1246"/>
      <c r="K76" s="1246"/>
      <c r="L76" s="1246"/>
      <c r="M76" s="1246"/>
      <c r="N76" s="1247"/>
    </row>
    <row r="77" spans="1:14" ht="44.25" customHeight="1" x14ac:dyDescent="0.25">
      <c r="A77" s="25" t="s">
        <v>49</v>
      </c>
      <c r="B77" s="26" t="s">
        <v>146</v>
      </c>
      <c r="C77" s="26" t="s">
        <v>147</v>
      </c>
      <c r="D77" s="26" t="s">
        <v>148</v>
      </c>
      <c r="E77" s="26" t="s">
        <v>149</v>
      </c>
      <c r="F77" s="26" t="s">
        <v>150</v>
      </c>
      <c r="G77" s="26" t="s">
        <v>151</v>
      </c>
      <c r="H77" s="26" t="s">
        <v>152</v>
      </c>
      <c r="I77" s="26" t="s">
        <v>153</v>
      </c>
      <c r="J77" s="34" t="s">
        <v>154</v>
      </c>
      <c r="K77" s="26" t="s">
        <v>155</v>
      </c>
      <c r="L77" s="26" t="s">
        <v>156</v>
      </c>
      <c r="M77" s="26" t="s">
        <v>157</v>
      </c>
      <c r="N77" s="27" t="s">
        <v>158</v>
      </c>
    </row>
    <row r="78" spans="1:14" x14ac:dyDescent="0.25">
      <c r="A78" s="1276" t="s">
        <v>129</v>
      </c>
      <c r="B78" s="1234" t="s">
        <v>333</v>
      </c>
      <c r="C78" s="1234" t="s">
        <v>334</v>
      </c>
      <c r="D78" s="29" t="s">
        <v>335</v>
      </c>
      <c r="E78" s="29" t="s">
        <v>205</v>
      </c>
      <c r="F78" s="29">
        <v>100</v>
      </c>
      <c r="G78" s="29">
        <v>1</v>
      </c>
      <c r="H78" s="29">
        <v>1</v>
      </c>
      <c r="I78" s="29">
        <v>1</v>
      </c>
      <c r="J78" s="95">
        <f t="shared" ref="J78:J95" si="5">I78/H78</f>
        <v>1</v>
      </c>
      <c r="K78" s="29"/>
      <c r="L78" s="29"/>
      <c r="M78" s="29" t="e">
        <f t="shared" ref="M78:M95" si="6">L78/K78</f>
        <v>#DIV/0!</v>
      </c>
      <c r="N78" s="30"/>
    </row>
    <row r="79" spans="1:14" x14ac:dyDescent="0.25">
      <c r="A79" s="1277"/>
      <c r="B79" s="1235"/>
      <c r="C79" s="1235"/>
      <c r="D79" s="29" t="s">
        <v>336</v>
      </c>
      <c r="E79" s="29" t="s">
        <v>337</v>
      </c>
      <c r="F79" s="29">
        <v>0</v>
      </c>
      <c r="G79" s="29">
        <v>76.3</v>
      </c>
      <c r="H79" s="29">
        <v>71.924999999999997</v>
      </c>
      <c r="I79" s="29">
        <v>0</v>
      </c>
      <c r="J79" s="95">
        <f t="shared" si="5"/>
        <v>0</v>
      </c>
      <c r="K79" s="29"/>
      <c r="L79" s="29"/>
      <c r="M79" s="29" t="e">
        <f t="shared" si="6"/>
        <v>#DIV/0!</v>
      </c>
      <c r="N79" s="30"/>
    </row>
    <row r="80" spans="1:14" x14ac:dyDescent="0.25">
      <c r="A80" s="1278"/>
      <c r="B80" s="29" t="s">
        <v>338</v>
      </c>
      <c r="C80" s="29" t="s">
        <v>339</v>
      </c>
      <c r="D80" s="29" t="s">
        <v>340</v>
      </c>
      <c r="E80" s="29" t="s">
        <v>205</v>
      </c>
      <c r="F80" s="29">
        <v>100</v>
      </c>
      <c r="G80" s="29">
        <v>1</v>
      </c>
      <c r="H80" s="29">
        <v>1</v>
      </c>
      <c r="I80" s="29">
        <v>1</v>
      </c>
      <c r="J80" s="95">
        <f t="shared" si="5"/>
        <v>1</v>
      </c>
      <c r="K80" s="29"/>
      <c r="L80" s="29"/>
      <c r="M80" s="29" t="e">
        <f t="shared" si="6"/>
        <v>#DIV/0!</v>
      </c>
      <c r="N80" s="30"/>
    </row>
    <row r="81" spans="1:15" x14ac:dyDescent="0.25">
      <c r="A81" s="1206" t="s">
        <v>130</v>
      </c>
      <c r="B81" s="1270" t="s">
        <v>333</v>
      </c>
      <c r="C81" s="1270" t="s">
        <v>334</v>
      </c>
      <c r="D81" s="234" t="s">
        <v>335</v>
      </c>
      <c r="E81" s="234" t="s">
        <v>205</v>
      </c>
      <c r="F81" s="234">
        <v>100</v>
      </c>
      <c r="G81" s="234">
        <v>1</v>
      </c>
      <c r="H81" s="234">
        <v>1</v>
      </c>
      <c r="I81" s="234">
        <v>1</v>
      </c>
      <c r="J81" s="310">
        <f t="shared" si="5"/>
        <v>1</v>
      </c>
      <c r="K81" s="234"/>
      <c r="L81" s="234"/>
      <c r="M81" s="234" t="e">
        <f t="shared" si="6"/>
        <v>#DIV/0!</v>
      </c>
      <c r="N81" s="229"/>
    </row>
    <row r="82" spans="1:15" x14ac:dyDescent="0.25">
      <c r="A82" s="1207"/>
      <c r="B82" s="1271"/>
      <c r="C82" s="1271"/>
      <c r="D82" s="234" t="s">
        <v>336</v>
      </c>
      <c r="E82" s="234" t="s">
        <v>337</v>
      </c>
      <c r="F82" s="234">
        <v>0</v>
      </c>
      <c r="G82" s="234">
        <v>76.3</v>
      </c>
      <c r="H82" s="234">
        <v>71.924999999999997</v>
      </c>
      <c r="I82" s="234">
        <v>0</v>
      </c>
      <c r="J82" s="310">
        <f t="shared" si="5"/>
        <v>0</v>
      </c>
      <c r="K82" s="234"/>
      <c r="L82" s="234"/>
      <c r="M82" s="234" t="e">
        <f t="shared" si="6"/>
        <v>#DIV/0!</v>
      </c>
      <c r="N82" s="229"/>
    </row>
    <row r="83" spans="1:15" x14ac:dyDescent="0.25">
      <c r="A83" s="1209"/>
      <c r="B83" s="234" t="s">
        <v>338</v>
      </c>
      <c r="C83" s="234" t="s">
        <v>339</v>
      </c>
      <c r="D83" s="234" t="s">
        <v>340</v>
      </c>
      <c r="E83" s="234" t="s">
        <v>205</v>
      </c>
      <c r="F83" s="234">
        <v>100</v>
      </c>
      <c r="G83" s="234">
        <v>1</v>
      </c>
      <c r="H83" s="234">
        <v>1</v>
      </c>
      <c r="I83" s="234">
        <v>1</v>
      </c>
      <c r="J83" s="310">
        <f t="shared" si="5"/>
        <v>1</v>
      </c>
      <c r="K83" s="234"/>
      <c r="L83" s="234"/>
      <c r="M83" s="234" t="e">
        <f t="shared" si="6"/>
        <v>#DIV/0!</v>
      </c>
      <c r="N83" s="229"/>
    </row>
    <row r="84" spans="1:15" x14ac:dyDescent="0.25">
      <c r="A84" s="1206" t="s">
        <v>131</v>
      </c>
      <c r="B84" s="1234" t="s">
        <v>333</v>
      </c>
      <c r="C84" s="1234" t="s">
        <v>334</v>
      </c>
      <c r="D84" s="29" t="s">
        <v>335</v>
      </c>
      <c r="E84" s="29" t="s">
        <v>205</v>
      </c>
      <c r="F84" s="29">
        <v>100</v>
      </c>
      <c r="G84" s="29">
        <v>1</v>
      </c>
      <c r="H84" s="29">
        <v>1</v>
      </c>
      <c r="I84" s="29">
        <v>1</v>
      </c>
      <c r="J84" s="95">
        <f t="shared" si="5"/>
        <v>1</v>
      </c>
      <c r="K84" s="29"/>
      <c r="L84" s="29"/>
      <c r="M84" s="29" t="e">
        <f t="shared" si="6"/>
        <v>#DIV/0!</v>
      </c>
      <c r="N84" s="30"/>
    </row>
    <row r="85" spans="1:15" x14ac:dyDescent="0.25">
      <c r="A85" s="1207"/>
      <c r="B85" s="1235"/>
      <c r="C85" s="1235"/>
      <c r="D85" s="29" t="s">
        <v>336</v>
      </c>
      <c r="E85" s="29" t="s">
        <v>337</v>
      </c>
      <c r="F85" s="29">
        <v>0</v>
      </c>
      <c r="G85" s="29">
        <v>76.3</v>
      </c>
      <c r="H85" s="29">
        <v>71.924999999999997</v>
      </c>
      <c r="I85" s="29">
        <v>0</v>
      </c>
      <c r="J85" s="95">
        <f t="shared" si="5"/>
        <v>0</v>
      </c>
      <c r="K85" s="29"/>
      <c r="L85" s="29"/>
      <c r="M85" s="29" t="e">
        <f t="shared" si="6"/>
        <v>#DIV/0!</v>
      </c>
      <c r="N85" s="30"/>
    </row>
    <row r="86" spans="1:15" x14ac:dyDescent="0.25">
      <c r="A86" s="1209"/>
      <c r="B86" s="29" t="s">
        <v>338</v>
      </c>
      <c r="C86" s="29" t="s">
        <v>339</v>
      </c>
      <c r="D86" s="29" t="s">
        <v>340</v>
      </c>
      <c r="E86" s="29" t="s">
        <v>205</v>
      </c>
      <c r="F86" s="29">
        <v>100</v>
      </c>
      <c r="G86" s="29">
        <v>1</v>
      </c>
      <c r="H86" s="29">
        <v>1</v>
      </c>
      <c r="I86" s="29">
        <v>1</v>
      </c>
      <c r="J86" s="95">
        <f t="shared" si="5"/>
        <v>1</v>
      </c>
      <c r="K86" s="29"/>
      <c r="L86" s="29"/>
      <c r="M86" s="29" t="e">
        <f t="shared" si="6"/>
        <v>#DIV/0!</v>
      </c>
      <c r="N86" s="30"/>
    </row>
    <row r="87" spans="1:15" x14ac:dyDescent="0.25">
      <c r="A87" s="1206" t="s">
        <v>132</v>
      </c>
      <c r="B87" s="1234" t="s">
        <v>333</v>
      </c>
      <c r="C87" s="1234" t="s">
        <v>334</v>
      </c>
      <c r="D87" s="29" t="s">
        <v>335</v>
      </c>
      <c r="E87" s="29" t="s">
        <v>205</v>
      </c>
      <c r="F87" s="29">
        <v>100</v>
      </c>
      <c r="G87" s="29">
        <v>1</v>
      </c>
      <c r="H87" s="29">
        <v>1</v>
      </c>
      <c r="I87" s="29">
        <v>1</v>
      </c>
      <c r="J87" s="95">
        <f t="shared" si="5"/>
        <v>1</v>
      </c>
      <c r="K87" s="29"/>
      <c r="L87" s="29"/>
      <c r="M87" s="29" t="e">
        <f t="shared" si="6"/>
        <v>#DIV/0!</v>
      </c>
      <c r="N87" s="30"/>
    </row>
    <row r="88" spans="1:15" x14ac:dyDescent="0.25">
      <c r="A88" s="1207"/>
      <c r="B88" s="1235"/>
      <c r="C88" s="1235"/>
      <c r="D88" s="29" t="s">
        <v>336</v>
      </c>
      <c r="E88" s="29" t="s">
        <v>337</v>
      </c>
      <c r="F88" s="29">
        <v>0</v>
      </c>
      <c r="G88" s="29">
        <v>76.3</v>
      </c>
      <c r="H88" s="29">
        <v>71.924999999999997</v>
      </c>
      <c r="I88" s="29">
        <v>0</v>
      </c>
      <c r="J88" s="95">
        <f t="shared" si="5"/>
        <v>0</v>
      </c>
      <c r="K88" s="29"/>
      <c r="L88" s="29"/>
      <c r="M88" s="29" t="e">
        <f t="shared" si="6"/>
        <v>#DIV/0!</v>
      </c>
      <c r="N88" s="30"/>
    </row>
    <row r="89" spans="1:15" x14ac:dyDescent="0.25">
      <c r="A89" s="1209"/>
      <c r="B89" s="29" t="s">
        <v>338</v>
      </c>
      <c r="C89" s="29" t="s">
        <v>339</v>
      </c>
      <c r="D89" s="29" t="s">
        <v>340</v>
      </c>
      <c r="E89" s="29" t="s">
        <v>205</v>
      </c>
      <c r="F89" s="29">
        <v>100</v>
      </c>
      <c r="G89" s="29">
        <v>1</v>
      </c>
      <c r="H89" s="29">
        <v>1</v>
      </c>
      <c r="I89" s="29">
        <v>1</v>
      </c>
      <c r="J89" s="95">
        <f t="shared" si="5"/>
        <v>1</v>
      </c>
      <c r="K89" s="29"/>
      <c r="L89" s="29"/>
      <c r="M89" s="29" t="e">
        <f t="shared" si="6"/>
        <v>#DIV/0!</v>
      </c>
      <c r="N89" s="30"/>
    </row>
    <row r="90" spans="1:15" x14ac:dyDescent="0.25">
      <c r="A90" s="1206" t="s">
        <v>133</v>
      </c>
      <c r="B90" s="1234" t="s">
        <v>333</v>
      </c>
      <c r="C90" s="1234" t="s">
        <v>334</v>
      </c>
      <c r="D90" s="29" t="s">
        <v>335</v>
      </c>
      <c r="E90" s="29" t="s">
        <v>205</v>
      </c>
      <c r="F90" s="29">
        <v>100</v>
      </c>
      <c r="G90" s="29">
        <v>1</v>
      </c>
      <c r="H90" s="29">
        <v>1</v>
      </c>
      <c r="I90" s="29">
        <v>1</v>
      </c>
      <c r="J90" s="95">
        <f t="shared" si="5"/>
        <v>1</v>
      </c>
      <c r="K90" s="29"/>
      <c r="L90" s="29"/>
      <c r="M90" s="29" t="e">
        <f t="shared" si="6"/>
        <v>#DIV/0!</v>
      </c>
      <c r="N90" s="30"/>
    </row>
    <row r="91" spans="1:15" x14ac:dyDescent="0.25">
      <c r="A91" s="1207"/>
      <c r="B91" s="1235"/>
      <c r="C91" s="1235"/>
      <c r="D91" s="29" t="s">
        <v>336</v>
      </c>
      <c r="E91" s="29" t="s">
        <v>337</v>
      </c>
      <c r="F91" s="29">
        <v>0</v>
      </c>
      <c r="G91" s="29">
        <v>76.3</v>
      </c>
      <c r="H91" s="29">
        <v>71.924999999999997</v>
      </c>
      <c r="I91" s="29">
        <f>71.3+0.44</f>
        <v>71.739999999999995</v>
      </c>
      <c r="J91" s="95">
        <f t="shared" si="5"/>
        <v>0.99742787625999296</v>
      </c>
      <c r="K91" s="29"/>
      <c r="L91" s="29"/>
      <c r="M91" s="29" t="e">
        <f t="shared" si="6"/>
        <v>#DIV/0!</v>
      </c>
      <c r="N91" s="30"/>
    </row>
    <row r="92" spans="1:15" x14ac:dyDescent="0.25">
      <c r="A92" s="1209"/>
      <c r="B92" s="29" t="s">
        <v>338</v>
      </c>
      <c r="C92" s="29" t="s">
        <v>339</v>
      </c>
      <c r="D92" s="29" t="s">
        <v>340</v>
      </c>
      <c r="E92" s="29" t="s">
        <v>205</v>
      </c>
      <c r="F92" s="29">
        <v>100</v>
      </c>
      <c r="G92" s="29">
        <v>1</v>
      </c>
      <c r="H92" s="29">
        <v>1</v>
      </c>
      <c r="I92" s="29">
        <v>1</v>
      </c>
      <c r="J92" s="95">
        <f t="shared" si="5"/>
        <v>1</v>
      </c>
      <c r="K92" s="29"/>
      <c r="L92" s="29"/>
      <c r="M92" s="29" t="e">
        <f t="shared" si="6"/>
        <v>#DIV/0!</v>
      </c>
      <c r="N92" s="30"/>
    </row>
    <row r="93" spans="1:15" x14ac:dyDescent="0.25">
      <c r="A93" s="1206" t="s">
        <v>134</v>
      </c>
      <c r="B93" s="1234" t="s">
        <v>333</v>
      </c>
      <c r="C93" s="1234" t="s">
        <v>334</v>
      </c>
      <c r="D93" s="29" t="s">
        <v>335</v>
      </c>
      <c r="E93" s="29" t="s">
        <v>205</v>
      </c>
      <c r="F93" s="29">
        <v>100</v>
      </c>
      <c r="G93" s="29">
        <v>1</v>
      </c>
      <c r="H93" s="29">
        <v>1</v>
      </c>
      <c r="I93" s="29">
        <v>1</v>
      </c>
      <c r="J93" s="95">
        <f>I93/H93</f>
        <v>1</v>
      </c>
      <c r="K93" s="29"/>
      <c r="L93" s="29"/>
      <c r="M93" s="29" t="e">
        <f t="shared" si="6"/>
        <v>#DIV/0!</v>
      </c>
      <c r="N93" s="30" t="s">
        <v>341</v>
      </c>
      <c r="O93" s="146">
        <f>LEN(N93)</f>
        <v>155</v>
      </c>
    </row>
    <row r="94" spans="1:15" x14ac:dyDescent="0.25">
      <c r="A94" s="1207"/>
      <c r="B94" s="1235"/>
      <c r="C94" s="1235"/>
      <c r="D94" s="29" t="s">
        <v>336</v>
      </c>
      <c r="E94" s="29" t="s">
        <v>337</v>
      </c>
      <c r="F94" s="29">
        <v>0</v>
      </c>
      <c r="G94" s="29">
        <v>76.3</v>
      </c>
      <c r="H94" s="29">
        <v>71.924999999999997</v>
      </c>
      <c r="I94" s="29">
        <f>71.3+0.59</f>
        <v>71.89</v>
      </c>
      <c r="J94" s="95">
        <f t="shared" si="5"/>
        <v>0.99951338199513384</v>
      </c>
      <c r="K94" s="29"/>
      <c r="L94" s="29"/>
      <c r="M94" s="29" t="e">
        <f t="shared" si="6"/>
        <v>#DIV/0!</v>
      </c>
      <c r="N94" s="30" t="s">
        <v>342</v>
      </c>
      <c r="O94" s="146">
        <f>LEN(N94)</f>
        <v>160</v>
      </c>
    </row>
    <row r="95" spans="1:15" ht="15.75" thickBot="1" x14ac:dyDescent="0.3">
      <c r="A95" s="1208"/>
      <c r="B95" s="29" t="s">
        <v>338</v>
      </c>
      <c r="C95" s="29" t="s">
        <v>339</v>
      </c>
      <c r="D95" s="29" t="s">
        <v>340</v>
      </c>
      <c r="E95" s="29" t="s">
        <v>205</v>
      </c>
      <c r="F95" s="29">
        <v>100</v>
      </c>
      <c r="G95" s="29">
        <v>1</v>
      </c>
      <c r="H95" s="29">
        <v>1</v>
      </c>
      <c r="I95" s="29">
        <v>1</v>
      </c>
      <c r="J95" s="95">
        <f t="shared" si="5"/>
        <v>1</v>
      </c>
      <c r="K95" s="29"/>
      <c r="L95" s="29"/>
      <c r="M95" s="29" t="e">
        <f t="shared" si="6"/>
        <v>#DIV/0!</v>
      </c>
      <c r="N95" s="30"/>
    </row>
    <row r="96" spans="1:15" ht="15.75" thickBot="1" x14ac:dyDescent="0.3"/>
    <row r="97" spans="1:14" ht="20.25" x14ac:dyDescent="0.25">
      <c r="A97" s="1245" t="s">
        <v>208</v>
      </c>
      <c r="B97" s="1246"/>
      <c r="C97" s="1246"/>
      <c r="D97" s="1246"/>
      <c r="E97" s="1246"/>
      <c r="F97" s="1246"/>
      <c r="G97" s="1246"/>
      <c r="H97" s="1246"/>
      <c r="I97" s="1246"/>
      <c r="J97" s="1246"/>
      <c r="K97" s="1246"/>
      <c r="L97" s="1246"/>
      <c r="M97" s="1246"/>
      <c r="N97" s="1247"/>
    </row>
    <row r="98" spans="1:14" ht="44.25" customHeight="1" x14ac:dyDescent="0.25">
      <c r="A98" s="25" t="s">
        <v>50</v>
      </c>
      <c r="B98" s="26" t="s">
        <v>146</v>
      </c>
      <c r="C98" s="26" t="s">
        <v>147</v>
      </c>
      <c r="D98" s="26" t="s">
        <v>148</v>
      </c>
      <c r="E98" s="26" t="s">
        <v>149</v>
      </c>
      <c r="F98" s="26" t="s">
        <v>159</v>
      </c>
      <c r="G98" s="26" t="s">
        <v>151</v>
      </c>
      <c r="H98" s="26" t="s">
        <v>160</v>
      </c>
      <c r="I98" s="26" t="s">
        <v>161</v>
      </c>
      <c r="J98" s="34" t="s">
        <v>162</v>
      </c>
      <c r="K98" s="26" t="s">
        <v>155</v>
      </c>
      <c r="L98" s="26" t="s">
        <v>156</v>
      </c>
      <c r="M98" s="26" t="s">
        <v>157</v>
      </c>
      <c r="N98" s="27" t="s">
        <v>158</v>
      </c>
    </row>
    <row r="99" spans="1:14" x14ac:dyDescent="0.25">
      <c r="A99" s="1276" t="s">
        <v>136</v>
      </c>
      <c r="B99" s="1234" t="s">
        <v>333</v>
      </c>
      <c r="C99" s="1234" t="s">
        <v>334</v>
      </c>
      <c r="D99" s="29" t="s">
        <v>335</v>
      </c>
      <c r="E99" s="29" t="s">
        <v>205</v>
      </c>
      <c r="F99" s="29">
        <v>100</v>
      </c>
      <c r="G99" s="29">
        <v>1</v>
      </c>
      <c r="H99" s="29">
        <v>1</v>
      </c>
      <c r="I99" s="29">
        <v>0</v>
      </c>
      <c r="J99" s="535">
        <f t="shared" ref="J99:J134" si="7">I99/H99</f>
        <v>0</v>
      </c>
      <c r="K99" s="29"/>
      <c r="L99" s="29"/>
      <c r="M99" s="29" t="e">
        <f t="shared" ref="M99:M134" si="8">L99/K99</f>
        <v>#DIV/0!</v>
      </c>
      <c r="N99" s="170"/>
    </row>
    <row r="100" spans="1:14" x14ac:dyDescent="0.25">
      <c r="A100" s="1277"/>
      <c r="B100" s="1235"/>
      <c r="C100" s="1235"/>
      <c r="D100" s="29" t="s">
        <v>336</v>
      </c>
      <c r="E100" s="29" t="s">
        <v>337</v>
      </c>
      <c r="F100" s="29">
        <v>0</v>
      </c>
      <c r="G100" s="29">
        <v>76.3</v>
      </c>
      <c r="H100" s="29">
        <v>71.924999999999997</v>
      </c>
      <c r="I100" s="29">
        <v>0</v>
      </c>
      <c r="J100" s="535">
        <f t="shared" si="7"/>
        <v>0</v>
      </c>
      <c r="K100" s="29"/>
      <c r="L100" s="29"/>
      <c r="M100" s="29" t="e">
        <f t="shared" si="8"/>
        <v>#DIV/0!</v>
      </c>
      <c r="N100" s="170"/>
    </row>
    <row r="101" spans="1:14" x14ac:dyDescent="0.25">
      <c r="A101" s="1278"/>
      <c r="B101" s="29" t="s">
        <v>338</v>
      </c>
      <c r="C101" s="29" t="s">
        <v>339</v>
      </c>
      <c r="D101" s="29" t="s">
        <v>340</v>
      </c>
      <c r="E101" s="29" t="s">
        <v>205</v>
      </c>
      <c r="F101" s="29">
        <v>100</v>
      </c>
      <c r="G101" s="29">
        <v>1</v>
      </c>
      <c r="H101" s="29">
        <v>1</v>
      </c>
      <c r="I101" s="29">
        <v>0</v>
      </c>
      <c r="J101" s="535">
        <f t="shared" si="7"/>
        <v>0</v>
      </c>
      <c r="K101" s="29"/>
      <c r="L101" s="29"/>
      <c r="M101" s="29" t="e">
        <f t="shared" si="8"/>
        <v>#DIV/0!</v>
      </c>
      <c r="N101" s="170"/>
    </row>
    <row r="102" spans="1:14" x14ac:dyDescent="0.25">
      <c r="A102" s="1276" t="s">
        <v>137</v>
      </c>
      <c r="B102" s="1234" t="s">
        <v>333</v>
      </c>
      <c r="C102" s="1234" t="s">
        <v>334</v>
      </c>
      <c r="D102" s="29" t="s">
        <v>335</v>
      </c>
      <c r="E102" s="29" t="s">
        <v>205</v>
      </c>
      <c r="F102" s="29">
        <v>100</v>
      </c>
      <c r="G102" s="29">
        <v>1</v>
      </c>
      <c r="H102" s="29">
        <v>1</v>
      </c>
      <c r="I102" s="29">
        <v>1</v>
      </c>
      <c r="J102" s="95">
        <f t="shared" si="7"/>
        <v>1</v>
      </c>
      <c r="K102" s="29"/>
      <c r="L102" s="29"/>
      <c r="M102" s="29" t="e">
        <f t="shared" si="8"/>
        <v>#DIV/0!</v>
      </c>
      <c r="N102" s="170"/>
    </row>
    <row r="103" spans="1:14" x14ac:dyDescent="0.25">
      <c r="A103" s="1277"/>
      <c r="B103" s="1235"/>
      <c r="C103" s="1235"/>
      <c r="D103" s="29" t="s">
        <v>336</v>
      </c>
      <c r="E103" s="29" t="s">
        <v>337</v>
      </c>
      <c r="F103" s="29">
        <v>0</v>
      </c>
      <c r="G103" s="29">
        <v>76.3</v>
      </c>
      <c r="H103" s="29">
        <v>71.924999999999997</v>
      </c>
      <c r="I103" s="29">
        <v>0</v>
      </c>
      <c r="J103" s="95">
        <f t="shared" si="7"/>
        <v>0</v>
      </c>
      <c r="K103" s="29"/>
      <c r="L103" s="29"/>
      <c r="M103" s="29" t="e">
        <f t="shared" si="8"/>
        <v>#DIV/0!</v>
      </c>
      <c r="N103" s="170"/>
    </row>
    <row r="104" spans="1:14" x14ac:dyDescent="0.25">
      <c r="A104" s="1278"/>
      <c r="B104" s="29" t="s">
        <v>338</v>
      </c>
      <c r="C104" s="29" t="s">
        <v>339</v>
      </c>
      <c r="D104" s="29" t="s">
        <v>340</v>
      </c>
      <c r="E104" s="29" t="s">
        <v>205</v>
      </c>
      <c r="F104" s="29">
        <v>100</v>
      </c>
      <c r="G104" s="29">
        <v>1</v>
      </c>
      <c r="H104" s="29">
        <v>1</v>
      </c>
      <c r="I104" s="29">
        <v>1</v>
      </c>
      <c r="J104" s="95">
        <f t="shared" si="7"/>
        <v>1</v>
      </c>
      <c r="K104" s="29"/>
      <c r="L104" s="29"/>
      <c r="M104" s="29" t="e">
        <f t="shared" si="8"/>
        <v>#DIV/0!</v>
      </c>
      <c r="N104" s="170"/>
    </row>
    <row r="105" spans="1:14" x14ac:dyDescent="0.25">
      <c r="A105" s="1276" t="s">
        <v>138</v>
      </c>
      <c r="B105" s="1234" t="s">
        <v>333</v>
      </c>
      <c r="C105" s="1234" t="s">
        <v>334</v>
      </c>
      <c r="D105" s="29" t="s">
        <v>335</v>
      </c>
      <c r="E105" s="29" t="s">
        <v>205</v>
      </c>
      <c r="F105" s="29">
        <v>100</v>
      </c>
      <c r="G105" s="29">
        <v>1</v>
      </c>
      <c r="H105" s="29">
        <v>1</v>
      </c>
      <c r="I105" s="29">
        <v>1</v>
      </c>
      <c r="J105" s="95">
        <f t="shared" si="7"/>
        <v>1</v>
      </c>
      <c r="K105" s="29"/>
      <c r="L105" s="29"/>
      <c r="M105" s="29" t="e">
        <f t="shared" si="8"/>
        <v>#DIV/0!</v>
      </c>
      <c r="N105" s="170"/>
    </row>
    <row r="106" spans="1:14" x14ac:dyDescent="0.25">
      <c r="A106" s="1277"/>
      <c r="B106" s="1235"/>
      <c r="C106" s="1235"/>
      <c r="D106" s="29" t="s">
        <v>336</v>
      </c>
      <c r="E106" s="29" t="s">
        <v>337</v>
      </c>
      <c r="F106" s="29">
        <v>0</v>
      </c>
      <c r="G106" s="29">
        <v>76.3</v>
      </c>
      <c r="H106" s="29">
        <v>71.924999999999997</v>
      </c>
      <c r="I106" s="29">
        <v>0</v>
      </c>
      <c r="J106" s="95">
        <f t="shared" si="7"/>
        <v>0</v>
      </c>
      <c r="K106" s="29"/>
      <c r="L106" s="29"/>
      <c r="M106" s="29" t="e">
        <f t="shared" si="8"/>
        <v>#DIV/0!</v>
      </c>
      <c r="N106" s="170"/>
    </row>
    <row r="107" spans="1:14" x14ac:dyDescent="0.25">
      <c r="A107" s="1278"/>
      <c r="B107" s="29" t="s">
        <v>338</v>
      </c>
      <c r="C107" s="29" t="s">
        <v>339</v>
      </c>
      <c r="D107" s="29" t="s">
        <v>340</v>
      </c>
      <c r="E107" s="29" t="s">
        <v>205</v>
      </c>
      <c r="F107" s="29">
        <v>100</v>
      </c>
      <c r="G107" s="29">
        <v>1</v>
      </c>
      <c r="H107" s="29">
        <v>1</v>
      </c>
      <c r="I107" s="29">
        <v>1</v>
      </c>
      <c r="J107" s="95">
        <f t="shared" si="7"/>
        <v>1</v>
      </c>
      <c r="K107" s="29"/>
      <c r="L107" s="29"/>
      <c r="M107" s="29" t="e">
        <f t="shared" si="8"/>
        <v>#DIV/0!</v>
      </c>
      <c r="N107" s="170"/>
    </row>
    <row r="108" spans="1:14" x14ac:dyDescent="0.25">
      <c r="A108" s="1276" t="s">
        <v>139</v>
      </c>
      <c r="B108" s="1234" t="s">
        <v>333</v>
      </c>
      <c r="C108" s="1234" t="s">
        <v>334</v>
      </c>
      <c r="D108" s="29" t="s">
        <v>335</v>
      </c>
      <c r="E108" s="29" t="s">
        <v>205</v>
      </c>
      <c r="F108" s="29">
        <v>100</v>
      </c>
      <c r="G108" s="29">
        <v>1</v>
      </c>
      <c r="H108" s="29">
        <v>1</v>
      </c>
      <c r="I108" s="29">
        <v>1</v>
      </c>
      <c r="J108" s="95">
        <f t="shared" si="7"/>
        <v>1</v>
      </c>
      <c r="K108" s="29"/>
      <c r="L108" s="29"/>
      <c r="M108" s="29" t="e">
        <f t="shared" si="8"/>
        <v>#DIV/0!</v>
      </c>
      <c r="N108" s="170"/>
    </row>
    <row r="109" spans="1:14" x14ac:dyDescent="0.25">
      <c r="A109" s="1277"/>
      <c r="B109" s="1235"/>
      <c r="C109" s="1235"/>
      <c r="D109" s="29" t="s">
        <v>336</v>
      </c>
      <c r="E109" s="29" t="s">
        <v>337</v>
      </c>
      <c r="F109" s="29">
        <v>0</v>
      </c>
      <c r="G109" s="29">
        <v>76.3</v>
      </c>
      <c r="H109" s="29">
        <v>71.924999999999997</v>
      </c>
      <c r="I109" s="29">
        <v>0</v>
      </c>
      <c r="J109" s="95">
        <f t="shared" si="7"/>
        <v>0</v>
      </c>
      <c r="K109" s="29"/>
      <c r="L109" s="29"/>
      <c r="M109" s="29" t="e">
        <f t="shared" si="8"/>
        <v>#DIV/0!</v>
      </c>
      <c r="N109" s="170"/>
    </row>
    <row r="110" spans="1:14" x14ac:dyDescent="0.25">
      <c r="A110" s="1278"/>
      <c r="B110" s="29" t="s">
        <v>338</v>
      </c>
      <c r="C110" s="29" t="s">
        <v>339</v>
      </c>
      <c r="D110" s="29" t="s">
        <v>340</v>
      </c>
      <c r="E110" s="29" t="s">
        <v>205</v>
      </c>
      <c r="F110" s="29">
        <v>100</v>
      </c>
      <c r="G110" s="29">
        <v>1</v>
      </c>
      <c r="H110" s="29">
        <v>1</v>
      </c>
      <c r="I110" s="29">
        <v>1</v>
      </c>
      <c r="J110" s="95">
        <f t="shared" si="7"/>
        <v>1</v>
      </c>
      <c r="K110" s="29"/>
      <c r="L110" s="29"/>
      <c r="M110" s="29" t="e">
        <f t="shared" si="8"/>
        <v>#DIV/0!</v>
      </c>
      <c r="N110" s="170"/>
    </row>
    <row r="111" spans="1:14" x14ac:dyDescent="0.25">
      <c r="A111" s="1276" t="s">
        <v>140</v>
      </c>
      <c r="B111" s="1234" t="s">
        <v>333</v>
      </c>
      <c r="C111" s="1234" t="s">
        <v>334</v>
      </c>
      <c r="D111" s="29" t="s">
        <v>335</v>
      </c>
      <c r="E111" s="29" t="s">
        <v>205</v>
      </c>
      <c r="F111" s="29">
        <v>100</v>
      </c>
      <c r="G111" s="29">
        <v>1</v>
      </c>
      <c r="H111" s="29">
        <v>1</v>
      </c>
      <c r="I111" s="29">
        <v>1</v>
      </c>
      <c r="J111" s="95">
        <f t="shared" si="7"/>
        <v>1</v>
      </c>
      <c r="K111" s="29"/>
      <c r="L111" s="29"/>
      <c r="M111" s="29" t="e">
        <f t="shared" si="8"/>
        <v>#DIV/0!</v>
      </c>
      <c r="N111" s="170"/>
    </row>
    <row r="112" spans="1:14" x14ac:dyDescent="0.25">
      <c r="A112" s="1277"/>
      <c r="B112" s="1235"/>
      <c r="C112" s="1235"/>
      <c r="D112" s="29" t="s">
        <v>336</v>
      </c>
      <c r="E112" s="29" t="s">
        <v>337</v>
      </c>
      <c r="F112" s="29">
        <v>0</v>
      </c>
      <c r="G112" s="29">
        <v>76.3</v>
      </c>
      <c r="H112" s="29">
        <v>71.924999999999997</v>
      </c>
      <c r="I112" s="29">
        <v>93.1</v>
      </c>
      <c r="J112" s="95">
        <f t="shared" si="7"/>
        <v>1.2944038929440389</v>
      </c>
      <c r="K112" s="29"/>
      <c r="L112" s="29"/>
      <c r="M112" s="29" t="e">
        <f t="shared" si="8"/>
        <v>#DIV/0!</v>
      </c>
      <c r="N112" s="170"/>
    </row>
    <row r="113" spans="1:14" x14ac:dyDescent="0.25">
      <c r="A113" s="1278"/>
      <c r="B113" s="29" t="s">
        <v>338</v>
      </c>
      <c r="C113" s="29" t="s">
        <v>339</v>
      </c>
      <c r="D113" s="29" t="s">
        <v>340</v>
      </c>
      <c r="E113" s="29" t="s">
        <v>205</v>
      </c>
      <c r="F113" s="29">
        <v>100</v>
      </c>
      <c r="G113" s="29">
        <v>1</v>
      </c>
      <c r="H113" s="29">
        <v>1</v>
      </c>
      <c r="I113" s="29">
        <v>1</v>
      </c>
      <c r="J113" s="95">
        <f t="shared" si="7"/>
        <v>1</v>
      </c>
      <c r="K113" s="29"/>
      <c r="L113" s="29"/>
      <c r="M113" s="29" t="e">
        <f t="shared" si="8"/>
        <v>#DIV/0!</v>
      </c>
      <c r="N113" s="170"/>
    </row>
    <row r="114" spans="1:14" x14ac:dyDescent="0.25">
      <c r="A114" s="1276" t="s">
        <v>141</v>
      </c>
      <c r="B114" s="1234" t="s">
        <v>333</v>
      </c>
      <c r="C114" s="1234" t="s">
        <v>334</v>
      </c>
      <c r="D114" s="29" t="s">
        <v>335</v>
      </c>
      <c r="E114" s="29" t="s">
        <v>205</v>
      </c>
      <c r="F114" s="29">
        <v>100</v>
      </c>
      <c r="G114" s="29">
        <v>1</v>
      </c>
      <c r="H114" s="29">
        <v>1</v>
      </c>
      <c r="I114" s="29">
        <v>1</v>
      </c>
      <c r="J114" s="95">
        <f t="shared" si="7"/>
        <v>1</v>
      </c>
      <c r="K114" s="29"/>
      <c r="L114" s="29"/>
      <c r="M114" s="29" t="e">
        <f t="shared" si="8"/>
        <v>#DIV/0!</v>
      </c>
      <c r="N114" s="170"/>
    </row>
    <row r="115" spans="1:14" x14ac:dyDescent="0.25">
      <c r="A115" s="1277"/>
      <c r="B115" s="1235"/>
      <c r="C115" s="1235"/>
      <c r="D115" s="29" t="s">
        <v>336</v>
      </c>
      <c r="E115" s="29" t="s">
        <v>337</v>
      </c>
      <c r="F115" s="29">
        <v>0</v>
      </c>
      <c r="G115" s="29">
        <v>76.3</v>
      </c>
      <c r="H115" s="29">
        <v>71.924999999999997</v>
      </c>
      <c r="I115" s="29">
        <v>93.1</v>
      </c>
      <c r="J115" s="95">
        <f t="shared" si="7"/>
        <v>1.2944038929440389</v>
      </c>
      <c r="K115" s="29"/>
      <c r="L115" s="29"/>
      <c r="M115" s="29" t="e">
        <f t="shared" si="8"/>
        <v>#DIV/0!</v>
      </c>
      <c r="N115" s="170"/>
    </row>
    <row r="116" spans="1:14" x14ac:dyDescent="0.25">
      <c r="A116" s="1278"/>
      <c r="B116" s="29" t="s">
        <v>338</v>
      </c>
      <c r="C116" s="29" t="s">
        <v>339</v>
      </c>
      <c r="D116" s="29" t="s">
        <v>340</v>
      </c>
      <c r="E116" s="29" t="s">
        <v>205</v>
      </c>
      <c r="F116" s="29">
        <v>100</v>
      </c>
      <c r="G116" s="29">
        <v>1</v>
      </c>
      <c r="H116" s="29">
        <v>1</v>
      </c>
      <c r="I116" s="29">
        <v>1</v>
      </c>
      <c r="J116" s="95">
        <f t="shared" si="7"/>
        <v>1</v>
      </c>
      <c r="K116" s="29"/>
      <c r="L116" s="29"/>
      <c r="M116" s="29" t="e">
        <f t="shared" si="8"/>
        <v>#DIV/0!</v>
      </c>
      <c r="N116" s="170"/>
    </row>
    <row r="117" spans="1:14" x14ac:dyDescent="0.25">
      <c r="A117" s="1276" t="s">
        <v>129</v>
      </c>
      <c r="B117" s="1234" t="s">
        <v>333</v>
      </c>
      <c r="C117" s="1234" t="s">
        <v>334</v>
      </c>
      <c r="D117" s="29" t="s">
        <v>335</v>
      </c>
      <c r="E117" s="29" t="s">
        <v>205</v>
      </c>
      <c r="F117" s="29">
        <v>100</v>
      </c>
      <c r="G117" s="29">
        <v>1</v>
      </c>
      <c r="H117" s="29">
        <v>1</v>
      </c>
      <c r="I117" s="29">
        <v>1</v>
      </c>
      <c r="J117" s="95">
        <f t="shared" si="7"/>
        <v>1</v>
      </c>
      <c r="K117" s="29"/>
      <c r="L117" s="29"/>
      <c r="M117" s="29" t="e">
        <f t="shared" si="8"/>
        <v>#DIV/0!</v>
      </c>
      <c r="N117" s="170"/>
    </row>
    <row r="118" spans="1:14" x14ac:dyDescent="0.25">
      <c r="A118" s="1277"/>
      <c r="B118" s="1235"/>
      <c r="C118" s="1235"/>
      <c r="D118" s="29" t="s">
        <v>336</v>
      </c>
      <c r="E118" s="29" t="s">
        <v>337</v>
      </c>
      <c r="F118" s="29">
        <v>0</v>
      </c>
      <c r="G118" s="29">
        <v>76.3</v>
      </c>
      <c r="H118" s="29">
        <v>71.924999999999997</v>
      </c>
      <c r="I118" s="29">
        <v>93.9</v>
      </c>
      <c r="J118" s="95">
        <f t="shared" si="7"/>
        <v>1.3055265901981232</v>
      </c>
      <c r="K118" s="29"/>
      <c r="L118" s="29"/>
      <c r="M118" s="29" t="e">
        <f t="shared" si="8"/>
        <v>#DIV/0!</v>
      </c>
      <c r="N118" s="170"/>
    </row>
    <row r="119" spans="1:14" x14ac:dyDescent="0.25">
      <c r="A119" s="1278"/>
      <c r="B119" s="29" t="s">
        <v>338</v>
      </c>
      <c r="C119" s="29" t="s">
        <v>339</v>
      </c>
      <c r="D119" s="29" t="s">
        <v>340</v>
      </c>
      <c r="E119" s="29" t="s">
        <v>205</v>
      </c>
      <c r="F119" s="29">
        <v>100</v>
      </c>
      <c r="G119" s="29">
        <v>1</v>
      </c>
      <c r="H119" s="29">
        <v>1</v>
      </c>
      <c r="I119" s="29">
        <v>1</v>
      </c>
      <c r="J119" s="95">
        <f t="shared" si="7"/>
        <v>1</v>
      </c>
      <c r="K119" s="29"/>
      <c r="L119" s="29"/>
      <c r="M119" s="29" t="e">
        <f t="shared" si="8"/>
        <v>#DIV/0!</v>
      </c>
      <c r="N119" s="170"/>
    </row>
    <row r="120" spans="1:14" ht="16.5" customHeight="1" x14ac:dyDescent="0.25">
      <c r="A120" s="1276" t="s">
        <v>130</v>
      </c>
      <c r="B120" s="1270" t="s">
        <v>333</v>
      </c>
      <c r="C120" s="1270" t="s">
        <v>334</v>
      </c>
      <c r="D120" s="234" t="s">
        <v>335</v>
      </c>
      <c r="E120" s="234" t="s">
        <v>205</v>
      </c>
      <c r="F120" s="234">
        <v>100</v>
      </c>
      <c r="G120" s="234">
        <v>1</v>
      </c>
      <c r="H120" s="234">
        <v>1</v>
      </c>
      <c r="I120" s="234">
        <v>1</v>
      </c>
      <c r="J120" s="310">
        <f t="shared" si="7"/>
        <v>1</v>
      </c>
      <c r="K120" s="234"/>
      <c r="L120" s="234"/>
      <c r="M120" s="234" t="e">
        <f t="shared" si="8"/>
        <v>#DIV/0!</v>
      </c>
      <c r="N120" s="229"/>
    </row>
    <row r="121" spans="1:14" ht="16.5" customHeight="1" x14ac:dyDescent="0.25">
      <c r="A121" s="1277"/>
      <c r="B121" s="1271"/>
      <c r="C121" s="1271"/>
      <c r="D121" s="234" t="s">
        <v>336</v>
      </c>
      <c r="E121" s="234" t="s">
        <v>337</v>
      </c>
      <c r="F121" s="234">
        <v>0</v>
      </c>
      <c r="G121" s="234">
        <v>76.3</v>
      </c>
      <c r="H121" s="234">
        <v>71.924999999999997</v>
      </c>
      <c r="I121" s="234">
        <v>93.9</v>
      </c>
      <c r="J121" s="310">
        <f t="shared" si="7"/>
        <v>1.3055265901981232</v>
      </c>
      <c r="K121" s="234"/>
      <c r="L121" s="234"/>
      <c r="M121" s="234" t="e">
        <f t="shared" si="8"/>
        <v>#DIV/0!</v>
      </c>
      <c r="N121" s="229"/>
    </row>
    <row r="122" spans="1:14" ht="16.5" customHeight="1" x14ac:dyDescent="0.25">
      <c r="A122" s="1278"/>
      <c r="B122" s="234" t="s">
        <v>338</v>
      </c>
      <c r="C122" s="234" t="s">
        <v>339</v>
      </c>
      <c r="D122" s="234" t="s">
        <v>340</v>
      </c>
      <c r="E122" s="234" t="s">
        <v>205</v>
      </c>
      <c r="F122" s="234">
        <v>100</v>
      </c>
      <c r="G122" s="234">
        <v>1</v>
      </c>
      <c r="H122" s="234">
        <v>1</v>
      </c>
      <c r="I122" s="234">
        <v>1</v>
      </c>
      <c r="J122" s="310">
        <f t="shared" si="7"/>
        <v>1</v>
      </c>
      <c r="K122" s="234"/>
      <c r="L122" s="234"/>
      <c r="M122" s="234" t="e">
        <f t="shared" si="8"/>
        <v>#DIV/0!</v>
      </c>
      <c r="N122" s="229"/>
    </row>
    <row r="123" spans="1:14" ht="16.5" customHeight="1" x14ac:dyDescent="0.25">
      <c r="A123" s="1276" t="s">
        <v>131</v>
      </c>
      <c r="B123" s="1234" t="s">
        <v>333</v>
      </c>
      <c r="C123" s="1234" t="s">
        <v>334</v>
      </c>
      <c r="D123" s="29" t="s">
        <v>335</v>
      </c>
      <c r="E123" s="29" t="s">
        <v>205</v>
      </c>
      <c r="F123" s="29">
        <v>100</v>
      </c>
      <c r="G123" s="29">
        <v>1</v>
      </c>
      <c r="H123" s="29">
        <v>1</v>
      </c>
      <c r="I123" s="29">
        <v>1</v>
      </c>
      <c r="J123" s="95">
        <f t="shared" si="7"/>
        <v>1</v>
      </c>
      <c r="K123" s="29"/>
      <c r="L123" s="29"/>
      <c r="M123" s="29" t="e">
        <f t="shared" si="8"/>
        <v>#DIV/0!</v>
      </c>
      <c r="N123" s="30"/>
    </row>
    <row r="124" spans="1:14" ht="16.5" customHeight="1" x14ac:dyDescent="0.25">
      <c r="A124" s="1277"/>
      <c r="B124" s="1235"/>
      <c r="C124" s="1235"/>
      <c r="D124" s="29" t="s">
        <v>336</v>
      </c>
      <c r="E124" s="29" t="s">
        <v>337</v>
      </c>
      <c r="F124" s="29">
        <v>0</v>
      </c>
      <c r="G124" s="29">
        <v>76.3</v>
      </c>
      <c r="H124" s="29">
        <v>71.924999999999997</v>
      </c>
      <c r="I124" s="29">
        <v>93.9</v>
      </c>
      <c r="J124" s="95">
        <f t="shared" si="7"/>
        <v>1.3055265901981232</v>
      </c>
      <c r="K124" s="29"/>
      <c r="L124" s="29"/>
      <c r="M124" s="29" t="e">
        <f t="shared" si="8"/>
        <v>#DIV/0!</v>
      </c>
      <c r="N124" s="30"/>
    </row>
    <row r="125" spans="1:14" ht="16.5" customHeight="1" x14ac:dyDescent="0.25">
      <c r="A125" s="1278"/>
      <c r="B125" s="29" t="s">
        <v>338</v>
      </c>
      <c r="C125" s="29" t="s">
        <v>339</v>
      </c>
      <c r="D125" s="29" t="s">
        <v>340</v>
      </c>
      <c r="E125" s="29" t="s">
        <v>205</v>
      </c>
      <c r="F125" s="29">
        <v>100</v>
      </c>
      <c r="G125" s="29">
        <v>1</v>
      </c>
      <c r="H125" s="29">
        <v>1</v>
      </c>
      <c r="I125" s="29">
        <v>1</v>
      </c>
      <c r="J125" s="95">
        <f t="shared" si="7"/>
        <v>1</v>
      </c>
      <c r="K125" s="29"/>
      <c r="L125" s="29"/>
      <c r="M125" s="29" t="e">
        <f t="shared" si="8"/>
        <v>#DIV/0!</v>
      </c>
      <c r="N125" s="30"/>
    </row>
    <row r="126" spans="1:14" ht="16.5" customHeight="1" x14ac:dyDescent="0.25">
      <c r="A126" s="1276" t="s">
        <v>132</v>
      </c>
      <c r="B126" s="1234" t="s">
        <v>333</v>
      </c>
      <c r="C126" s="1234" t="s">
        <v>334</v>
      </c>
      <c r="D126" s="29" t="s">
        <v>335</v>
      </c>
      <c r="E126" s="29" t="s">
        <v>205</v>
      </c>
      <c r="F126" s="29">
        <v>100</v>
      </c>
      <c r="G126" s="29">
        <v>1</v>
      </c>
      <c r="H126" s="29">
        <v>1</v>
      </c>
      <c r="I126" s="29">
        <v>1</v>
      </c>
      <c r="J126" s="95">
        <f>I126/H126</f>
        <v>1</v>
      </c>
      <c r="K126" s="29"/>
      <c r="L126" s="29"/>
      <c r="M126" s="29" t="e">
        <f>L126/K126</f>
        <v>#DIV/0!</v>
      </c>
      <c r="N126" s="30"/>
    </row>
    <row r="127" spans="1:14" ht="16.5" customHeight="1" x14ac:dyDescent="0.25">
      <c r="A127" s="1277"/>
      <c r="B127" s="1235"/>
      <c r="C127" s="1235"/>
      <c r="D127" s="29" t="s">
        <v>336</v>
      </c>
      <c r="E127" s="29" t="s">
        <v>337</v>
      </c>
      <c r="F127" s="29">
        <v>0</v>
      </c>
      <c r="G127" s="29">
        <v>76.3</v>
      </c>
      <c r="H127" s="29">
        <v>71.924999999999997</v>
      </c>
      <c r="I127" s="29">
        <v>93.9</v>
      </c>
      <c r="J127" s="95">
        <f>I127/H127</f>
        <v>1.3055265901981232</v>
      </c>
      <c r="K127" s="29"/>
      <c r="L127" s="29"/>
      <c r="M127" s="29" t="e">
        <f>L127/K127</f>
        <v>#DIV/0!</v>
      </c>
      <c r="N127" s="30"/>
    </row>
    <row r="128" spans="1:14" ht="16.5" customHeight="1" x14ac:dyDescent="0.25">
      <c r="A128" s="1278"/>
      <c r="B128" s="29" t="s">
        <v>338</v>
      </c>
      <c r="C128" s="29" t="s">
        <v>339</v>
      </c>
      <c r="D128" s="29" t="s">
        <v>340</v>
      </c>
      <c r="E128" s="29" t="s">
        <v>205</v>
      </c>
      <c r="F128" s="29">
        <v>100</v>
      </c>
      <c r="G128" s="29">
        <v>1</v>
      </c>
      <c r="H128" s="29">
        <v>1</v>
      </c>
      <c r="I128" s="29">
        <v>1</v>
      </c>
      <c r="J128" s="95">
        <f>I128/H128</f>
        <v>1</v>
      </c>
      <c r="K128" s="29"/>
      <c r="L128" s="29"/>
      <c r="M128" s="29" t="e">
        <f>L128/K128</f>
        <v>#DIV/0!</v>
      </c>
      <c r="N128" s="30"/>
    </row>
    <row r="129" spans="1:14" x14ac:dyDescent="0.25">
      <c r="A129" s="1276" t="s">
        <v>133</v>
      </c>
      <c r="B129" s="1234" t="s">
        <v>333</v>
      </c>
      <c r="C129" s="1234" t="s">
        <v>334</v>
      </c>
      <c r="D129" s="29" t="s">
        <v>335</v>
      </c>
      <c r="E129" s="29" t="s">
        <v>205</v>
      </c>
      <c r="F129" s="29">
        <v>100</v>
      </c>
      <c r="G129" s="29">
        <v>1</v>
      </c>
      <c r="H129" s="29">
        <v>1</v>
      </c>
      <c r="I129" s="29">
        <v>1</v>
      </c>
      <c r="J129" s="95">
        <f t="shared" si="7"/>
        <v>1</v>
      </c>
      <c r="K129" s="29"/>
      <c r="L129" s="29"/>
      <c r="M129" s="29" t="e">
        <f t="shared" si="8"/>
        <v>#DIV/0!</v>
      </c>
      <c r="N129" s="30"/>
    </row>
    <row r="130" spans="1:14" x14ac:dyDescent="0.25">
      <c r="A130" s="1277"/>
      <c r="B130" s="1235"/>
      <c r="C130" s="1235"/>
      <c r="D130" s="29" t="s">
        <v>336</v>
      </c>
      <c r="E130" s="29" t="s">
        <v>337</v>
      </c>
      <c r="F130" s="29">
        <v>0</v>
      </c>
      <c r="G130" s="29">
        <v>76.3</v>
      </c>
      <c r="H130" s="29">
        <v>71.924999999999997</v>
      </c>
      <c r="I130" s="29">
        <v>93.9</v>
      </c>
      <c r="J130" s="95">
        <f t="shared" si="7"/>
        <v>1.3055265901981232</v>
      </c>
      <c r="K130" s="29"/>
      <c r="L130" s="29"/>
      <c r="M130" s="29" t="e">
        <f t="shared" si="8"/>
        <v>#DIV/0!</v>
      </c>
      <c r="N130" s="30"/>
    </row>
    <row r="131" spans="1:14" x14ac:dyDescent="0.25">
      <c r="A131" s="1278"/>
      <c r="B131" s="29" t="s">
        <v>338</v>
      </c>
      <c r="C131" s="29" t="s">
        <v>339</v>
      </c>
      <c r="D131" s="29" t="s">
        <v>340</v>
      </c>
      <c r="E131" s="29" t="s">
        <v>205</v>
      </c>
      <c r="F131" s="29">
        <v>100</v>
      </c>
      <c r="G131" s="29">
        <v>1</v>
      </c>
      <c r="H131" s="29">
        <v>1</v>
      </c>
      <c r="I131" s="29">
        <v>1</v>
      </c>
      <c r="J131" s="95">
        <f t="shared" si="7"/>
        <v>1</v>
      </c>
      <c r="K131" s="29"/>
      <c r="L131" s="29"/>
      <c r="M131" s="29" t="e">
        <f t="shared" si="8"/>
        <v>#DIV/0!</v>
      </c>
      <c r="N131" s="30"/>
    </row>
    <row r="132" spans="1:14" x14ac:dyDescent="0.25">
      <c r="A132" s="1276" t="s">
        <v>134</v>
      </c>
      <c r="B132" s="1234" t="s">
        <v>333</v>
      </c>
      <c r="C132" s="1234" t="s">
        <v>334</v>
      </c>
      <c r="D132" s="29" t="s">
        <v>335</v>
      </c>
      <c r="E132" s="29" t="s">
        <v>205</v>
      </c>
      <c r="F132" s="29">
        <v>100</v>
      </c>
      <c r="G132" s="29">
        <v>1</v>
      </c>
      <c r="H132" s="29">
        <v>1</v>
      </c>
      <c r="I132" s="29">
        <v>1</v>
      </c>
      <c r="J132" s="95">
        <f t="shared" si="7"/>
        <v>1</v>
      </c>
      <c r="K132" s="29"/>
      <c r="L132" s="29"/>
      <c r="M132" s="29" t="e">
        <f t="shared" si="8"/>
        <v>#DIV/0!</v>
      </c>
      <c r="N132" s="30"/>
    </row>
    <row r="133" spans="1:14" x14ac:dyDescent="0.25">
      <c r="A133" s="1277"/>
      <c r="B133" s="1235"/>
      <c r="C133" s="1235"/>
      <c r="D133" s="29" t="s">
        <v>336</v>
      </c>
      <c r="E133" s="29" t="s">
        <v>337</v>
      </c>
      <c r="F133" s="29">
        <v>0</v>
      </c>
      <c r="G133" s="29">
        <v>76.3</v>
      </c>
      <c r="H133" s="29">
        <v>94.6</v>
      </c>
      <c r="I133" s="29">
        <v>93.9</v>
      </c>
      <c r="J133" s="95">
        <f t="shared" si="7"/>
        <v>0.99260042283298111</v>
      </c>
      <c r="K133" s="29"/>
      <c r="L133" s="29"/>
      <c r="M133" s="29" t="e">
        <f t="shared" si="8"/>
        <v>#DIV/0!</v>
      </c>
      <c r="N133" s="30"/>
    </row>
    <row r="134" spans="1:14" ht="15.75" thickBot="1" x14ac:dyDescent="0.3">
      <c r="A134" s="1278"/>
      <c r="B134" s="29" t="s">
        <v>338</v>
      </c>
      <c r="C134" s="29" t="s">
        <v>339</v>
      </c>
      <c r="D134" s="29" t="s">
        <v>340</v>
      </c>
      <c r="E134" s="29" t="s">
        <v>205</v>
      </c>
      <c r="F134" s="29">
        <v>100</v>
      </c>
      <c r="G134" s="29">
        <v>1</v>
      </c>
      <c r="H134" s="29">
        <v>1</v>
      </c>
      <c r="I134" s="29">
        <v>1</v>
      </c>
      <c r="J134" s="95">
        <f t="shared" si="7"/>
        <v>1</v>
      </c>
      <c r="K134" s="29"/>
      <c r="L134" s="29"/>
      <c r="M134" s="29" t="e">
        <f t="shared" si="8"/>
        <v>#DIV/0!</v>
      </c>
      <c r="N134" s="35"/>
    </row>
    <row r="136" spans="1:14" ht="20.25" x14ac:dyDescent="0.25">
      <c r="A136" s="1245" t="s">
        <v>163</v>
      </c>
      <c r="B136" s="1246"/>
      <c r="C136" s="1246"/>
      <c r="D136" s="1246"/>
      <c r="E136" s="1246"/>
      <c r="F136" s="1246"/>
      <c r="G136" s="1246"/>
      <c r="H136" s="1246"/>
      <c r="I136" s="1246"/>
      <c r="J136" s="1246"/>
      <c r="K136" s="1246"/>
      <c r="L136" s="1246"/>
      <c r="M136" s="1246"/>
      <c r="N136" s="1247"/>
    </row>
    <row r="137" spans="1:14" ht="44.25" customHeight="1" x14ac:dyDescent="0.25">
      <c r="A137" s="25" t="s">
        <v>62</v>
      </c>
      <c r="B137" s="26" t="s">
        <v>146</v>
      </c>
      <c r="C137" s="26" t="s">
        <v>147</v>
      </c>
      <c r="D137" s="26" t="s">
        <v>148</v>
      </c>
      <c r="E137" s="26" t="s">
        <v>149</v>
      </c>
      <c r="F137" s="26" t="s">
        <v>164</v>
      </c>
      <c r="G137" s="26" t="s">
        <v>151</v>
      </c>
      <c r="H137" s="26" t="s">
        <v>165</v>
      </c>
      <c r="I137" s="26" t="s">
        <v>166</v>
      </c>
      <c r="J137" s="34" t="s">
        <v>167</v>
      </c>
      <c r="K137" s="26" t="s">
        <v>155</v>
      </c>
      <c r="L137" s="26" t="s">
        <v>156</v>
      </c>
      <c r="M137" s="26" t="s">
        <v>157</v>
      </c>
      <c r="N137" s="27" t="s">
        <v>158</v>
      </c>
    </row>
    <row r="138" spans="1:14" ht="16.5" customHeight="1" x14ac:dyDescent="0.25">
      <c r="A138" s="1252" t="s">
        <v>136</v>
      </c>
      <c r="B138" s="1234" t="s">
        <v>333</v>
      </c>
      <c r="C138" s="1234" t="s">
        <v>334</v>
      </c>
      <c r="D138" s="29" t="s">
        <v>335</v>
      </c>
      <c r="E138" s="29" t="s">
        <v>205</v>
      </c>
      <c r="F138" s="29">
        <v>100</v>
      </c>
      <c r="G138" s="29">
        <v>1</v>
      </c>
      <c r="H138" s="29">
        <v>1</v>
      </c>
      <c r="I138" s="29">
        <v>1</v>
      </c>
      <c r="J138" s="95">
        <f t="shared" ref="J138:J143" si="9">I138/H138</f>
        <v>1</v>
      </c>
      <c r="K138" s="29"/>
      <c r="L138" s="29"/>
      <c r="M138" s="29" t="e">
        <f t="shared" ref="M138:M162" si="10">L138/K138</f>
        <v>#DIV/0!</v>
      </c>
      <c r="N138" s="30"/>
    </row>
    <row r="139" spans="1:14" ht="16.5" customHeight="1" x14ac:dyDescent="0.25">
      <c r="A139" s="1253"/>
      <c r="B139" s="1235"/>
      <c r="C139" s="1235"/>
      <c r="D139" s="29" t="s">
        <v>336</v>
      </c>
      <c r="E139" s="29" t="s">
        <v>337</v>
      </c>
      <c r="F139" s="29">
        <v>0</v>
      </c>
      <c r="G139" s="29">
        <v>94.6</v>
      </c>
      <c r="H139" s="29">
        <v>94.2</v>
      </c>
      <c r="I139" s="29">
        <v>0</v>
      </c>
      <c r="J139" s="95">
        <f t="shared" si="9"/>
        <v>0</v>
      </c>
      <c r="K139" s="29"/>
      <c r="L139" s="29"/>
      <c r="M139" s="29" t="e">
        <f t="shared" si="10"/>
        <v>#DIV/0!</v>
      </c>
      <c r="N139" s="30"/>
    </row>
    <row r="140" spans="1:14" ht="16.5" customHeight="1" x14ac:dyDescent="0.25">
      <c r="A140" s="1254"/>
      <c r="B140" s="29" t="s">
        <v>338</v>
      </c>
      <c r="C140" s="29" t="s">
        <v>339</v>
      </c>
      <c r="D140" s="29" t="s">
        <v>340</v>
      </c>
      <c r="E140" s="29" t="s">
        <v>205</v>
      </c>
      <c r="F140" s="29">
        <v>100</v>
      </c>
      <c r="G140" s="29">
        <v>1</v>
      </c>
      <c r="H140" s="29">
        <v>1</v>
      </c>
      <c r="I140" s="29">
        <v>1</v>
      </c>
      <c r="J140" s="95">
        <f t="shared" si="9"/>
        <v>1</v>
      </c>
      <c r="K140" s="29"/>
      <c r="L140" s="29"/>
      <c r="M140" s="29" t="e">
        <f t="shared" si="10"/>
        <v>#DIV/0!</v>
      </c>
      <c r="N140" s="30"/>
    </row>
    <row r="141" spans="1:14" ht="16.5" customHeight="1" x14ac:dyDescent="0.25">
      <c r="A141" s="1252" t="s">
        <v>137</v>
      </c>
      <c r="B141" s="1234" t="s">
        <v>333</v>
      </c>
      <c r="C141" s="1234" t="s">
        <v>334</v>
      </c>
      <c r="D141" s="29" t="s">
        <v>335</v>
      </c>
      <c r="E141" s="29" t="s">
        <v>205</v>
      </c>
      <c r="F141" s="29">
        <v>100</v>
      </c>
      <c r="G141" s="29">
        <v>1</v>
      </c>
      <c r="H141" s="29">
        <v>1</v>
      </c>
      <c r="I141" s="29">
        <v>1</v>
      </c>
      <c r="J141" s="95">
        <f t="shared" si="9"/>
        <v>1</v>
      </c>
      <c r="K141" s="29"/>
      <c r="L141" s="29"/>
      <c r="M141" s="29" t="e">
        <f t="shared" si="10"/>
        <v>#DIV/0!</v>
      </c>
      <c r="N141" s="30"/>
    </row>
    <row r="142" spans="1:14" ht="16.5" customHeight="1" x14ac:dyDescent="0.25">
      <c r="A142" s="1253"/>
      <c r="B142" s="1235"/>
      <c r="C142" s="1235"/>
      <c r="D142" s="29" t="s">
        <v>336</v>
      </c>
      <c r="E142" s="29" t="s">
        <v>337</v>
      </c>
      <c r="F142" s="29">
        <v>0</v>
      </c>
      <c r="G142" s="29">
        <v>94.6</v>
      </c>
      <c r="H142" s="29">
        <v>94.2</v>
      </c>
      <c r="I142" s="29">
        <v>0</v>
      </c>
      <c r="J142" s="95">
        <f t="shared" si="9"/>
        <v>0</v>
      </c>
      <c r="K142" s="29"/>
      <c r="L142" s="29"/>
      <c r="M142" s="29" t="e">
        <f t="shared" si="10"/>
        <v>#DIV/0!</v>
      </c>
      <c r="N142" s="30"/>
    </row>
    <row r="143" spans="1:14" ht="16.5" customHeight="1" x14ac:dyDescent="0.25">
      <c r="A143" s="1254"/>
      <c r="B143" s="29" t="s">
        <v>338</v>
      </c>
      <c r="C143" s="29" t="s">
        <v>339</v>
      </c>
      <c r="D143" s="29" t="s">
        <v>340</v>
      </c>
      <c r="E143" s="29" t="s">
        <v>205</v>
      </c>
      <c r="F143" s="29">
        <v>100</v>
      </c>
      <c r="G143" s="29">
        <v>1</v>
      </c>
      <c r="H143" s="29">
        <v>1</v>
      </c>
      <c r="I143" s="29">
        <v>1</v>
      </c>
      <c r="J143" s="95">
        <f t="shared" si="9"/>
        <v>1</v>
      </c>
      <c r="K143" s="29"/>
      <c r="L143" s="29"/>
      <c r="M143" s="29" t="e">
        <f t="shared" si="10"/>
        <v>#DIV/0!</v>
      </c>
      <c r="N143" s="30"/>
    </row>
    <row r="144" spans="1:14" ht="16.5" customHeight="1" x14ac:dyDescent="0.25">
      <c r="A144" s="1252" t="s">
        <v>138</v>
      </c>
      <c r="B144" s="1234" t="s">
        <v>333</v>
      </c>
      <c r="C144" s="1234" t="s">
        <v>334</v>
      </c>
      <c r="D144" s="29" t="s">
        <v>335</v>
      </c>
      <c r="E144" s="29" t="s">
        <v>205</v>
      </c>
      <c r="F144" s="29">
        <v>100</v>
      </c>
      <c r="G144" s="29">
        <v>1</v>
      </c>
      <c r="H144" s="29">
        <v>1</v>
      </c>
      <c r="I144" s="29">
        <v>1</v>
      </c>
      <c r="J144" s="95">
        <f t="shared" ref="J144:J173" si="11">I144/H144</f>
        <v>1</v>
      </c>
      <c r="K144" s="29"/>
      <c r="L144" s="29"/>
      <c r="M144" s="29" t="e">
        <f t="shared" si="10"/>
        <v>#DIV/0!</v>
      </c>
      <c r="N144" s="30"/>
    </row>
    <row r="145" spans="1:14" ht="16.5" customHeight="1" x14ac:dyDescent="0.25">
      <c r="A145" s="1253"/>
      <c r="B145" s="1235"/>
      <c r="C145" s="1235"/>
      <c r="D145" s="29" t="s">
        <v>336</v>
      </c>
      <c r="E145" s="29" t="s">
        <v>337</v>
      </c>
      <c r="F145" s="29">
        <v>100</v>
      </c>
      <c r="G145" s="29">
        <v>94.6</v>
      </c>
      <c r="H145" s="29">
        <v>94.2</v>
      </c>
      <c r="I145" s="29">
        <v>0</v>
      </c>
      <c r="J145" s="95">
        <f t="shared" si="11"/>
        <v>0</v>
      </c>
      <c r="K145" s="29"/>
      <c r="L145" s="29"/>
      <c r="M145" s="29" t="e">
        <f t="shared" si="10"/>
        <v>#DIV/0!</v>
      </c>
      <c r="N145" s="30"/>
    </row>
    <row r="146" spans="1:14" ht="24.6" customHeight="1" x14ac:dyDescent="0.25">
      <c r="A146" s="1254"/>
      <c r="B146" s="29" t="s">
        <v>338</v>
      </c>
      <c r="C146" s="29" t="s">
        <v>339</v>
      </c>
      <c r="D146" s="29" t="s">
        <v>340</v>
      </c>
      <c r="E146" s="29" t="s">
        <v>205</v>
      </c>
      <c r="F146" s="29">
        <v>100</v>
      </c>
      <c r="G146" s="29">
        <v>1</v>
      </c>
      <c r="H146" s="29">
        <v>1</v>
      </c>
      <c r="I146" s="29">
        <v>1</v>
      </c>
      <c r="J146" s="95">
        <f t="shared" si="11"/>
        <v>1</v>
      </c>
      <c r="K146" s="29"/>
      <c r="L146" s="29"/>
      <c r="M146" s="29" t="e">
        <f t="shared" si="10"/>
        <v>#DIV/0!</v>
      </c>
      <c r="N146" s="30"/>
    </row>
    <row r="147" spans="1:14" ht="24.6" customHeight="1" x14ac:dyDescent="0.25">
      <c r="A147" s="1252" t="s">
        <v>139</v>
      </c>
      <c r="B147" s="1234" t="s">
        <v>333</v>
      </c>
      <c r="C147" s="1234" t="s">
        <v>334</v>
      </c>
      <c r="D147" s="29" t="s">
        <v>335</v>
      </c>
      <c r="E147" s="29" t="s">
        <v>205</v>
      </c>
      <c r="F147" s="29">
        <v>100</v>
      </c>
      <c r="G147" s="29">
        <v>1</v>
      </c>
      <c r="H147" s="29">
        <v>1</v>
      </c>
      <c r="I147" s="29">
        <v>1</v>
      </c>
      <c r="J147" s="95">
        <f t="shared" si="11"/>
        <v>1</v>
      </c>
      <c r="K147" s="29"/>
      <c r="L147" s="29"/>
      <c r="M147" s="29" t="e">
        <f t="shared" si="10"/>
        <v>#DIV/0!</v>
      </c>
      <c r="N147" s="30"/>
    </row>
    <row r="148" spans="1:14" ht="24.6" customHeight="1" x14ac:dyDescent="0.25">
      <c r="A148" s="1253"/>
      <c r="B148" s="1235"/>
      <c r="C148" s="1235"/>
      <c r="D148" s="29" t="s">
        <v>336</v>
      </c>
      <c r="E148" s="29" t="s">
        <v>337</v>
      </c>
      <c r="F148" s="29">
        <v>100</v>
      </c>
      <c r="G148" s="29">
        <v>94.6</v>
      </c>
      <c r="H148" s="29">
        <v>94.2</v>
      </c>
      <c r="I148" s="29">
        <v>0</v>
      </c>
      <c r="J148" s="95">
        <f t="shared" si="11"/>
        <v>0</v>
      </c>
      <c r="K148" s="29"/>
      <c r="L148" s="29"/>
      <c r="M148" s="29" t="e">
        <f t="shared" si="10"/>
        <v>#DIV/0!</v>
      </c>
      <c r="N148" s="30"/>
    </row>
    <row r="149" spans="1:14" ht="16.5" customHeight="1" x14ac:dyDescent="0.25">
      <c r="A149" s="1254"/>
      <c r="B149" s="29" t="s">
        <v>338</v>
      </c>
      <c r="C149" s="29" t="s">
        <v>339</v>
      </c>
      <c r="D149" s="29" t="s">
        <v>340</v>
      </c>
      <c r="E149" s="29" t="s">
        <v>205</v>
      </c>
      <c r="F149" s="29">
        <v>100</v>
      </c>
      <c r="G149" s="29">
        <v>1</v>
      </c>
      <c r="H149" s="29">
        <v>1</v>
      </c>
      <c r="I149" s="29">
        <v>1</v>
      </c>
      <c r="J149" s="95">
        <f t="shared" si="11"/>
        <v>1</v>
      </c>
      <c r="K149" s="29"/>
      <c r="L149" s="29"/>
      <c r="M149" s="29" t="e">
        <f t="shared" si="10"/>
        <v>#DIV/0!</v>
      </c>
      <c r="N149" s="30"/>
    </row>
    <row r="150" spans="1:14" ht="16.5" customHeight="1" x14ac:dyDescent="0.25">
      <c r="A150" s="1252" t="s">
        <v>140</v>
      </c>
      <c r="B150" s="1234" t="s">
        <v>333</v>
      </c>
      <c r="C150" s="1234" t="s">
        <v>334</v>
      </c>
      <c r="D150" s="29" t="s">
        <v>335</v>
      </c>
      <c r="E150" s="29" t="s">
        <v>205</v>
      </c>
      <c r="F150" s="29">
        <v>100</v>
      </c>
      <c r="G150" s="29">
        <v>1</v>
      </c>
      <c r="H150" s="29">
        <v>1</v>
      </c>
      <c r="I150" s="29">
        <v>1</v>
      </c>
      <c r="J150" s="95">
        <f t="shared" si="11"/>
        <v>1</v>
      </c>
      <c r="K150" s="29"/>
      <c r="L150" s="29"/>
      <c r="M150" s="29" t="e">
        <f t="shared" si="10"/>
        <v>#DIV/0!</v>
      </c>
      <c r="N150" s="30"/>
    </row>
    <row r="151" spans="1:14" ht="16.5" customHeight="1" x14ac:dyDescent="0.25">
      <c r="A151" s="1253"/>
      <c r="B151" s="1235"/>
      <c r="C151" s="1235"/>
      <c r="D151" s="29" t="s">
        <v>336</v>
      </c>
      <c r="E151" s="29" t="s">
        <v>337</v>
      </c>
      <c r="F151" s="29">
        <v>100</v>
      </c>
      <c r="G151" s="29">
        <v>94.6</v>
      </c>
      <c r="H151" s="29">
        <v>94.2</v>
      </c>
      <c r="I151" s="29">
        <v>0</v>
      </c>
      <c r="J151" s="95">
        <f t="shared" si="11"/>
        <v>0</v>
      </c>
      <c r="K151" s="29"/>
      <c r="L151" s="29"/>
      <c r="M151" s="29" t="e">
        <f t="shared" si="10"/>
        <v>#DIV/0!</v>
      </c>
      <c r="N151" s="30"/>
    </row>
    <row r="152" spans="1:14" ht="16.5" customHeight="1" x14ac:dyDescent="0.25">
      <c r="A152" s="1254"/>
      <c r="B152" s="29" t="s">
        <v>338</v>
      </c>
      <c r="C152" s="29" t="s">
        <v>339</v>
      </c>
      <c r="D152" s="29" t="s">
        <v>340</v>
      </c>
      <c r="E152" s="29" t="s">
        <v>205</v>
      </c>
      <c r="F152" s="29">
        <v>100</v>
      </c>
      <c r="G152" s="29">
        <v>1</v>
      </c>
      <c r="H152" s="29">
        <v>1</v>
      </c>
      <c r="I152" s="29">
        <v>1</v>
      </c>
      <c r="J152" s="95">
        <f t="shared" si="11"/>
        <v>1</v>
      </c>
      <c r="K152" s="29"/>
      <c r="L152" s="29"/>
      <c r="M152" s="29" t="e">
        <f t="shared" si="10"/>
        <v>#DIV/0!</v>
      </c>
      <c r="N152" s="30"/>
    </row>
    <row r="153" spans="1:14" ht="16.5" customHeight="1" x14ac:dyDescent="0.25">
      <c r="A153" s="1252" t="s">
        <v>141</v>
      </c>
      <c r="B153" s="1234" t="s">
        <v>333</v>
      </c>
      <c r="C153" s="1234" t="s">
        <v>334</v>
      </c>
      <c r="D153" s="29" t="s">
        <v>335</v>
      </c>
      <c r="E153" s="29" t="s">
        <v>205</v>
      </c>
      <c r="F153" s="29">
        <v>100</v>
      </c>
      <c r="G153" s="29">
        <v>1</v>
      </c>
      <c r="H153" s="29">
        <v>1</v>
      </c>
      <c r="I153" s="29">
        <v>1</v>
      </c>
      <c r="J153" s="95">
        <f t="shared" si="11"/>
        <v>1</v>
      </c>
      <c r="K153" s="29"/>
      <c r="L153" s="29"/>
      <c r="M153" s="29" t="e">
        <f t="shared" si="10"/>
        <v>#DIV/0!</v>
      </c>
      <c r="N153" s="30"/>
    </row>
    <row r="154" spans="1:14" ht="16.5" customHeight="1" x14ac:dyDescent="0.25">
      <c r="A154" s="1253"/>
      <c r="B154" s="1235"/>
      <c r="C154" s="1235"/>
      <c r="D154" s="29" t="s">
        <v>336</v>
      </c>
      <c r="E154" s="29" t="s">
        <v>337</v>
      </c>
      <c r="F154" s="29">
        <v>100</v>
      </c>
      <c r="G154" s="29">
        <v>94.6</v>
      </c>
      <c r="H154" s="29">
        <v>94.2</v>
      </c>
      <c r="I154" s="29">
        <v>95.9</v>
      </c>
      <c r="J154" s="95">
        <f t="shared" si="11"/>
        <v>1.0180467091295118</v>
      </c>
      <c r="K154" s="29"/>
      <c r="L154" s="29"/>
      <c r="M154" s="29" t="e">
        <f t="shared" si="10"/>
        <v>#DIV/0!</v>
      </c>
      <c r="N154" s="30"/>
    </row>
    <row r="155" spans="1:14" ht="16.5" customHeight="1" x14ac:dyDescent="0.25">
      <c r="A155" s="1254"/>
      <c r="B155" s="29" t="s">
        <v>338</v>
      </c>
      <c r="C155" s="29" t="s">
        <v>339</v>
      </c>
      <c r="D155" s="29" t="s">
        <v>340</v>
      </c>
      <c r="E155" s="29" t="s">
        <v>205</v>
      </c>
      <c r="F155" s="29">
        <v>100</v>
      </c>
      <c r="G155" s="29">
        <v>1</v>
      </c>
      <c r="H155" s="29">
        <v>1</v>
      </c>
      <c r="I155" s="29">
        <v>1</v>
      </c>
      <c r="J155" s="95">
        <f t="shared" si="11"/>
        <v>1</v>
      </c>
      <c r="K155" s="29"/>
      <c r="L155" s="29"/>
      <c r="M155" s="29" t="e">
        <f t="shared" si="10"/>
        <v>#DIV/0!</v>
      </c>
      <c r="N155" s="30"/>
    </row>
    <row r="156" spans="1:14" x14ac:dyDescent="0.25">
      <c r="A156" s="1252" t="s">
        <v>129</v>
      </c>
      <c r="B156" s="1234" t="s">
        <v>333</v>
      </c>
      <c r="C156" s="1234" t="s">
        <v>334</v>
      </c>
      <c r="D156" s="29" t="s">
        <v>335</v>
      </c>
      <c r="E156" s="29" t="s">
        <v>205</v>
      </c>
      <c r="F156" s="29">
        <v>100</v>
      </c>
      <c r="G156" s="29">
        <v>1</v>
      </c>
      <c r="H156" s="29">
        <v>1</v>
      </c>
      <c r="I156" s="29">
        <v>1</v>
      </c>
      <c r="J156" s="95">
        <f t="shared" si="11"/>
        <v>1</v>
      </c>
      <c r="K156" s="29"/>
      <c r="L156" s="29"/>
      <c r="M156" s="29" t="e">
        <f t="shared" si="10"/>
        <v>#DIV/0!</v>
      </c>
      <c r="N156" s="30"/>
    </row>
    <row r="157" spans="1:14" x14ac:dyDescent="0.25">
      <c r="A157" s="1253"/>
      <c r="B157" s="1235"/>
      <c r="C157" s="1235"/>
      <c r="D157" s="29" t="s">
        <v>336</v>
      </c>
      <c r="E157" s="29" t="s">
        <v>337</v>
      </c>
      <c r="F157" s="29">
        <v>100</v>
      </c>
      <c r="G157" s="29">
        <v>94.6</v>
      </c>
      <c r="H157" s="29">
        <v>94.2</v>
      </c>
      <c r="I157" s="29">
        <v>95.9</v>
      </c>
      <c r="J157" s="95">
        <f t="shared" si="11"/>
        <v>1.0180467091295118</v>
      </c>
      <c r="K157" s="29"/>
      <c r="L157" s="29"/>
      <c r="M157" s="29" t="e">
        <f t="shared" si="10"/>
        <v>#DIV/0!</v>
      </c>
      <c r="N157" s="30"/>
    </row>
    <row r="158" spans="1:14" x14ac:dyDescent="0.25">
      <c r="A158" s="1254"/>
      <c r="B158" s="29" t="s">
        <v>338</v>
      </c>
      <c r="C158" s="29" t="s">
        <v>339</v>
      </c>
      <c r="D158" s="29" t="s">
        <v>340</v>
      </c>
      <c r="E158" s="29" t="s">
        <v>205</v>
      </c>
      <c r="F158" s="29">
        <v>100</v>
      </c>
      <c r="G158" s="29">
        <v>1</v>
      </c>
      <c r="H158" s="29">
        <v>1</v>
      </c>
      <c r="I158" s="29">
        <v>1</v>
      </c>
      <c r="J158" s="95">
        <f t="shared" si="11"/>
        <v>1</v>
      </c>
      <c r="K158" s="29"/>
      <c r="L158" s="29"/>
      <c r="M158" s="29" t="e">
        <f t="shared" si="10"/>
        <v>#DIV/0!</v>
      </c>
      <c r="N158" s="30"/>
    </row>
    <row r="159" spans="1:14" s="311" customFormat="1" x14ac:dyDescent="0.25">
      <c r="A159" s="1272" t="s">
        <v>130</v>
      </c>
      <c r="B159" s="1270" t="s">
        <v>333</v>
      </c>
      <c r="C159" s="1270" t="s">
        <v>334</v>
      </c>
      <c r="D159" s="234" t="s">
        <v>335</v>
      </c>
      <c r="E159" s="234" t="s">
        <v>205</v>
      </c>
      <c r="F159" s="234">
        <v>100</v>
      </c>
      <c r="G159" s="234">
        <v>1</v>
      </c>
      <c r="H159" s="234">
        <v>1</v>
      </c>
      <c r="I159" s="234">
        <v>1</v>
      </c>
      <c r="J159" s="310">
        <f t="shared" si="11"/>
        <v>1</v>
      </c>
      <c r="K159" s="234"/>
      <c r="L159" s="234"/>
      <c r="M159" s="234" t="e">
        <f t="shared" si="10"/>
        <v>#DIV/0!</v>
      </c>
      <c r="N159" s="229"/>
    </row>
    <row r="160" spans="1:14" s="311" customFormat="1" x14ac:dyDescent="0.25">
      <c r="A160" s="1273"/>
      <c r="B160" s="1271"/>
      <c r="C160" s="1271"/>
      <c r="D160" s="234" t="s">
        <v>336</v>
      </c>
      <c r="E160" s="234" t="s">
        <v>337</v>
      </c>
      <c r="F160" s="234">
        <v>100</v>
      </c>
      <c r="G160" s="234">
        <v>94.6</v>
      </c>
      <c r="H160" s="234">
        <v>94.2</v>
      </c>
      <c r="I160" s="234">
        <v>95.9</v>
      </c>
      <c r="J160" s="310">
        <f t="shared" si="11"/>
        <v>1.0180467091295118</v>
      </c>
      <c r="K160" s="234"/>
      <c r="L160" s="234"/>
      <c r="M160" s="234" t="e">
        <f t="shared" si="10"/>
        <v>#DIV/0!</v>
      </c>
      <c r="N160" s="229"/>
    </row>
    <row r="161" spans="1:14" s="311" customFormat="1" x14ac:dyDescent="0.25">
      <c r="A161" s="1274"/>
      <c r="B161" s="234" t="s">
        <v>338</v>
      </c>
      <c r="C161" s="234" t="s">
        <v>339</v>
      </c>
      <c r="D161" s="234" t="s">
        <v>340</v>
      </c>
      <c r="E161" s="234" t="s">
        <v>205</v>
      </c>
      <c r="F161" s="234">
        <v>100</v>
      </c>
      <c r="G161" s="234">
        <v>1</v>
      </c>
      <c r="H161" s="234">
        <v>1</v>
      </c>
      <c r="I161" s="234">
        <v>1</v>
      </c>
      <c r="J161" s="310">
        <f t="shared" si="11"/>
        <v>1</v>
      </c>
      <c r="K161" s="234"/>
      <c r="L161" s="234"/>
      <c r="M161" s="234" t="e">
        <f t="shared" si="10"/>
        <v>#DIV/0!</v>
      </c>
      <c r="N161" s="229"/>
    </row>
    <row r="162" spans="1:14" x14ac:dyDescent="0.25">
      <c r="A162" s="1252" t="s">
        <v>131</v>
      </c>
      <c r="B162" s="1234" t="s">
        <v>333</v>
      </c>
      <c r="C162" s="1234" t="s">
        <v>334</v>
      </c>
      <c r="D162" s="29" t="s">
        <v>335</v>
      </c>
      <c r="E162" s="29" t="s">
        <v>205</v>
      </c>
      <c r="F162" s="29">
        <v>100</v>
      </c>
      <c r="G162" s="29">
        <v>1</v>
      </c>
      <c r="H162" s="29">
        <v>1</v>
      </c>
      <c r="I162" s="29">
        <v>1</v>
      </c>
      <c r="J162" s="95">
        <f t="shared" si="11"/>
        <v>1</v>
      </c>
      <c r="K162" s="29"/>
      <c r="L162" s="29"/>
      <c r="M162" s="29" t="e">
        <f t="shared" si="10"/>
        <v>#DIV/0!</v>
      </c>
      <c r="N162" s="30"/>
    </row>
    <row r="163" spans="1:14" x14ac:dyDescent="0.25">
      <c r="A163" s="1253"/>
      <c r="B163" s="1235"/>
      <c r="C163" s="1235"/>
      <c r="D163" s="29" t="s">
        <v>336</v>
      </c>
      <c r="E163" s="29" t="s">
        <v>337</v>
      </c>
      <c r="F163" s="29">
        <v>100</v>
      </c>
      <c r="G163" s="29">
        <v>94.6</v>
      </c>
      <c r="H163" s="29">
        <v>94.2</v>
      </c>
      <c r="I163" s="29">
        <v>95.9</v>
      </c>
      <c r="J163" s="95">
        <f t="shared" si="11"/>
        <v>1.0180467091295118</v>
      </c>
      <c r="K163" s="29"/>
      <c r="L163" s="29"/>
      <c r="M163" s="29"/>
      <c r="N163" s="30"/>
    </row>
    <row r="164" spans="1:14" x14ac:dyDescent="0.25">
      <c r="A164" s="1254"/>
      <c r="B164" s="29" t="s">
        <v>338</v>
      </c>
      <c r="C164" s="29" t="s">
        <v>339</v>
      </c>
      <c r="D164" s="29" t="s">
        <v>340</v>
      </c>
      <c r="E164" s="29" t="s">
        <v>205</v>
      </c>
      <c r="F164" s="29">
        <v>100</v>
      </c>
      <c r="G164" s="29">
        <v>1</v>
      </c>
      <c r="H164" s="29">
        <v>1</v>
      </c>
      <c r="I164" s="29">
        <v>1</v>
      </c>
      <c r="J164" s="95">
        <f t="shared" si="11"/>
        <v>1</v>
      </c>
      <c r="K164" s="29"/>
      <c r="L164" s="29"/>
      <c r="M164" s="29" t="e">
        <f>L164/K164</f>
        <v>#DIV/0!</v>
      </c>
      <c r="N164" s="30"/>
    </row>
    <row r="165" spans="1:14" x14ac:dyDescent="0.25">
      <c r="A165" s="1252" t="s">
        <v>132</v>
      </c>
      <c r="B165" s="1234" t="s">
        <v>333</v>
      </c>
      <c r="C165" s="1234" t="s">
        <v>334</v>
      </c>
      <c r="D165" s="29" t="s">
        <v>335</v>
      </c>
      <c r="E165" s="29" t="s">
        <v>205</v>
      </c>
      <c r="F165" s="29">
        <v>100</v>
      </c>
      <c r="G165" s="29">
        <v>1</v>
      </c>
      <c r="H165" s="29">
        <v>1</v>
      </c>
      <c r="I165" s="29">
        <v>1</v>
      </c>
      <c r="J165" s="95">
        <f t="shared" si="11"/>
        <v>1</v>
      </c>
      <c r="K165" s="29"/>
      <c r="L165" s="29"/>
      <c r="M165" s="29" t="e">
        <f>L165/K165</f>
        <v>#DIV/0!</v>
      </c>
      <c r="N165" s="30"/>
    </row>
    <row r="166" spans="1:14" x14ac:dyDescent="0.25">
      <c r="A166" s="1253"/>
      <c r="B166" s="1235"/>
      <c r="C166" s="1235"/>
      <c r="D166" s="29" t="s">
        <v>336</v>
      </c>
      <c r="E166" s="29" t="s">
        <v>337</v>
      </c>
      <c r="F166" s="29">
        <v>100</v>
      </c>
      <c r="G166" s="29">
        <v>94.6</v>
      </c>
      <c r="H166" s="29">
        <v>94.2</v>
      </c>
      <c r="I166" s="29">
        <v>95.9</v>
      </c>
      <c r="J166" s="95">
        <f t="shared" si="11"/>
        <v>1.0180467091295118</v>
      </c>
      <c r="K166" s="29"/>
      <c r="L166" s="29"/>
      <c r="M166" s="29"/>
      <c r="N166" s="30"/>
    </row>
    <row r="167" spans="1:14" x14ac:dyDescent="0.25">
      <c r="A167" s="1254"/>
      <c r="B167" s="29" t="s">
        <v>338</v>
      </c>
      <c r="C167" s="29" t="s">
        <v>339</v>
      </c>
      <c r="D167" s="29" t="s">
        <v>340</v>
      </c>
      <c r="E167" s="29" t="s">
        <v>205</v>
      </c>
      <c r="F167" s="29">
        <v>100</v>
      </c>
      <c r="G167" s="29">
        <v>1</v>
      </c>
      <c r="H167" s="29">
        <v>1</v>
      </c>
      <c r="I167" s="29">
        <v>1</v>
      </c>
      <c r="J167" s="95">
        <f t="shared" si="11"/>
        <v>1</v>
      </c>
      <c r="K167" s="29"/>
      <c r="L167" s="29"/>
      <c r="M167" s="29" t="e">
        <f>L167/K167</f>
        <v>#DIV/0!</v>
      </c>
      <c r="N167" s="30"/>
    </row>
    <row r="168" spans="1:14" x14ac:dyDescent="0.25">
      <c r="A168" s="1252" t="s">
        <v>133</v>
      </c>
      <c r="B168" s="1234" t="s">
        <v>333</v>
      </c>
      <c r="C168" s="1234" t="s">
        <v>334</v>
      </c>
      <c r="D168" s="29" t="s">
        <v>335</v>
      </c>
      <c r="E168" s="29" t="s">
        <v>205</v>
      </c>
      <c r="F168" s="29">
        <v>100</v>
      </c>
      <c r="G168" s="29">
        <v>1</v>
      </c>
      <c r="H168" s="29">
        <v>1</v>
      </c>
      <c r="I168" s="29">
        <v>1</v>
      </c>
      <c r="J168" s="95">
        <f t="shared" si="11"/>
        <v>1</v>
      </c>
      <c r="K168" s="29"/>
      <c r="L168" s="29"/>
      <c r="M168" s="29" t="e">
        <f>L168/K168</f>
        <v>#DIV/0!</v>
      </c>
      <c r="N168" s="30"/>
    </row>
    <row r="169" spans="1:14" x14ac:dyDescent="0.25">
      <c r="A169" s="1253"/>
      <c r="B169" s="1235"/>
      <c r="C169" s="1235"/>
      <c r="D169" s="29" t="s">
        <v>336</v>
      </c>
      <c r="E169" s="29" t="s">
        <v>337</v>
      </c>
      <c r="F169" s="29">
        <v>100</v>
      </c>
      <c r="G169" s="29">
        <v>94.6</v>
      </c>
      <c r="H169" s="29">
        <v>94.2</v>
      </c>
      <c r="I169" s="29">
        <v>95.9</v>
      </c>
      <c r="J169" s="95">
        <f t="shared" si="11"/>
        <v>1.0180467091295118</v>
      </c>
      <c r="K169" s="29"/>
      <c r="L169" s="29"/>
      <c r="M169" s="29"/>
      <c r="N169" s="30"/>
    </row>
    <row r="170" spans="1:14" x14ac:dyDescent="0.25">
      <c r="A170" s="1254"/>
      <c r="B170" s="29" t="s">
        <v>338</v>
      </c>
      <c r="C170" s="29" t="s">
        <v>339</v>
      </c>
      <c r="D170" s="29" t="s">
        <v>340</v>
      </c>
      <c r="E170" s="29" t="s">
        <v>205</v>
      </c>
      <c r="F170" s="29">
        <v>100</v>
      </c>
      <c r="G170" s="29">
        <v>1</v>
      </c>
      <c r="H170" s="29">
        <v>1</v>
      </c>
      <c r="I170" s="29">
        <v>1</v>
      </c>
      <c r="J170" s="95">
        <f t="shared" si="11"/>
        <v>1</v>
      </c>
      <c r="K170" s="29"/>
      <c r="L170" s="29"/>
      <c r="M170" s="29" t="e">
        <f>L170/K170</f>
        <v>#DIV/0!</v>
      </c>
      <c r="N170" s="30"/>
    </row>
    <row r="171" spans="1:14" x14ac:dyDescent="0.25">
      <c r="A171" s="1252" t="s">
        <v>134</v>
      </c>
      <c r="B171" s="1234" t="s">
        <v>333</v>
      </c>
      <c r="C171" s="1234" t="s">
        <v>334</v>
      </c>
      <c r="D171" s="29" t="s">
        <v>335</v>
      </c>
      <c r="E171" s="29" t="s">
        <v>205</v>
      </c>
      <c r="F171" s="29">
        <v>100</v>
      </c>
      <c r="G171" s="29">
        <v>1</v>
      </c>
      <c r="H171" s="29">
        <v>1</v>
      </c>
      <c r="I171" s="29">
        <v>1</v>
      </c>
      <c r="J171" s="95">
        <f t="shared" si="11"/>
        <v>1</v>
      </c>
      <c r="K171" s="29"/>
      <c r="L171" s="29"/>
      <c r="M171" s="29" t="e">
        <f>L171/K171</f>
        <v>#DIV/0!</v>
      </c>
      <c r="N171" s="30"/>
    </row>
    <row r="172" spans="1:14" x14ac:dyDescent="0.25">
      <c r="A172" s="1253"/>
      <c r="B172" s="1235"/>
      <c r="C172" s="1235"/>
      <c r="D172" s="29" t="s">
        <v>336</v>
      </c>
      <c r="E172" s="29" t="s">
        <v>337</v>
      </c>
      <c r="F172" s="29">
        <v>100</v>
      </c>
      <c r="G172" s="29">
        <v>98.1</v>
      </c>
      <c r="H172" s="29">
        <v>95.9</v>
      </c>
      <c r="I172" s="29">
        <v>95.9</v>
      </c>
      <c r="J172" s="95">
        <f t="shared" si="11"/>
        <v>1</v>
      </c>
      <c r="K172" s="29"/>
      <c r="L172" s="29"/>
      <c r="M172" s="29"/>
      <c r="N172" s="30"/>
    </row>
    <row r="173" spans="1:14" ht="15.75" thickBot="1" x14ac:dyDescent="0.3">
      <c r="A173" s="1275"/>
      <c r="B173" s="29" t="s">
        <v>338</v>
      </c>
      <c r="C173" s="29" t="s">
        <v>339</v>
      </c>
      <c r="D173" s="29" t="s">
        <v>340</v>
      </c>
      <c r="E173" s="29" t="s">
        <v>205</v>
      </c>
      <c r="F173" s="29">
        <v>100</v>
      </c>
      <c r="G173" s="29">
        <v>1</v>
      </c>
      <c r="H173" s="29">
        <v>1</v>
      </c>
      <c r="I173" s="29">
        <v>1</v>
      </c>
      <c r="J173" s="95">
        <f t="shared" si="11"/>
        <v>1</v>
      </c>
      <c r="K173" s="29"/>
      <c r="L173" s="29"/>
      <c r="M173" s="29" t="e">
        <f>L173/K173</f>
        <v>#DIV/0!</v>
      </c>
      <c r="N173" s="30"/>
    </row>
    <row r="174" spans="1:14" ht="15.75" thickBot="1" x14ac:dyDescent="0.3"/>
    <row r="175" spans="1:14" ht="20.25" x14ac:dyDescent="0.25">
      <c r="A175" s="1245" t="s">
        <v>168</v>
      </c>
      <c r="B175" s="1246"/>
      <c r="C175" s="1246"/>
      <c r="D175" s="1246"/>
      <c r="E175" s="1246"/>
      <c r="F175" s="1246"/>
      <c r="G175" s="1246"/>
      <c r="H175" s="1246"/>
      <c r="I175" s="1246"/>
      <c r="J175" s="1246"/>
      <c r="K175" s="1246"/>
      <c r="L175" s="1246"/>
      <c r="M175" s="1246"/>
      <c r="N175" s="1247"/>
    </row>
    <row r="176" spans="1:14" ht="44.25" customHeight="1" x14ac:dyDescent="0.25">
      <c r="A176" s="25" t="s">
        <v>63</v>
      </c>
      <c r="B176" s="26" t="s">
        <v>146</v>
      </c>
      <c r="C176" s="26" t="s">
        <v>147</v>
      </c>
      <c r="D176" s="26" t="s">
        <v>148</v>
      </c>
      <c r="E176" s="26" t="s">
        <v>149</v>
      </c>
      <c r="F176" s="26" t="s">
        <v>169</v>
      </c>
      <c r="G176" s="26" t="s">
        <v>151</v>
      </c>
      <c r="H176" s="26" t="s">
        <v>170</v>
      </c>
      <c r="I176" s="26" t="s">
        <v>171</v>
      </c>
      <c r="J176" s="34" t="s">
        <v>172</v>
      </c>
      <c r="K176" s="26" t="s">
        <v>155</v>
      </c>
      <c r="L176" s="26" t="s">
        <v>156</v>
      </c>
      <c r="M176" s="26" t="s">
        <v>157</v>
      </c>
      <c r="N176" s="27" t="s">
        <v>158</v>
      </c>
    </row>
    <row r="177" spans="1:14" ht="16.5" customHeight="1" x14ac:dyDescent="0.25">
      <c r="A177" s="1205" t="s">
        <v>136</v>
      </c>
      <c r="B177" s="1234" t="s">
        <v>333</v>
      </c>
      <c r="C177" s="1234" t="s">
        <v>334</v>
      </c>
      <c r="D177" s="29" t="s">
        <v>335</v>
      </c>
      <c r="E177" s="29" t="s">
        <v>205</v>
      </c>
      <c r="F177" s="29">
        <v>100</v>
      </c>
      <c r="G177" s="29">
        <v>1</v>
      </c>
      <c r="H177" s="29">
        <v>1</v>
      </c>
      <c r="I177" s="29">
        <v>1</v>
      </c>
      <c r="J177" s="326">
        <f>I177/H177</f>
        <v>1</v>
      </c>
      <c r="K177" s="29"/>
      <c r="L177" s="29"/>
      <c r="M177" s="29" t="e">
        <f>L177/K177</f>
        <v>#DIV/0!</v>
      </c>
      <c r="N177" s="30"/>
    </row>
    <row r="178" spans="1:14" ht="16.5" customHeight="1" x14ac:dyDescent="0.25">
      <c r="A178" s="1203"/>
      <c r="B178" s="1235"/>
      <c r="C178" s="1235"/>
      <c r="D178" s="29" t="s">
        <v>336</v>
      </c>
      <c r="E178" s="29" t="s">
        <v>337</v>
      </c>
      <c r="F178" s="29">
        <v>100</v>
      </c>
      <c r="G178" s="29">
        <v>98.1</v>
      </c>
      <c r="H178" s="29">
        <v>97.1</v>
      </c>
      <c r="I178" s="29">
        <v>95.9</v>
      </c>
      <c r="J178" s="326">
        <f>I178/H178</f>
        <v>0.98764160659114331</v>
      </c>
      <c r="K178" s="29"/>
      <c r="L178" s="29"/>
      <c r="M178" s="29" t="e">
        <f>L178/K178</f>
        <v>#DIV/0!</v>
      </c>
      <c r="N178" s="30"/>
    </row>
    <row r="179" spans="1:14" ht="16.5" customHeight="1" x14ac:dyDescent="0.25">
      <c r="A179" s="1204"/>
      <c r="B179" s="29" t="s">
        <v>338</v>
      </c>
      <c r="C179" s="29" t="s">
        <v>339</v>
      </c>
      <c r="D179" s="29" t="s">
        <v>340</v>
      </c>
      <c r="E179" s="29" t="s">
        <v>205</v>
      </c>
      <c r="F179" s="29">
        <v>100</v>
      </c>
      <c r="G179" s="29">
        <v>1</v>
      </c>
      <c r="H179" s="29">
        <v>1</v>
      </c>
      <c r="I179" s="29">
        <v>1</v>
      </c>
      <c r="J179" s="326">
        <f>I179/H179</f>
        <v>1</v>
      </c>
      <c r="K179" s="29"/>
      <c r="L179" s="29"/>
      <c r="M179" s="29" t="e">
        <f>L179/K179</f>
        <v>#DIV/0!</v>
      </c>
      <c r="N179" s="30"/>
    </row>
    <row r="180" spans="1:14" ht="16.5" customHeight="1" x14ac:dyDescent="0.25">
      <c r="A180" s="1205" t="s">
        <v>137</v>
      </c>
      <c r="B180" s="1234" t="s">
        <v>333</v>
      </c>
      <c r="C180" s="1234" t="s">
        <v>334</v>
      </c>
      <c r="D180" s="29" t="s">
        <v>335</v>
      </c>
      <c r="E180" s="29" t="s">
        <v>205</v>
      </c>
      <c r="F180" s="29">
        <v>100</v>
      </c>
      <c r="G180" s="29">
        <v>1</v>
      </c>
      <c r="H180" s="29">
        <v>1</v>
      </c>
      <c r="I180" s="29">
        <v>1</v>
      </c>
      <c r="J180" s="326">
        <f>I180/H180</f>
        <v>1</v>
      </c>
      <c r="K180" s="29"/>
      <c r="L180" s="29"/>
      <c r="M180" s="29" t="e">
        <f>L180/K180</f>
        <v>#DIV/0!</v>
      </c>
      <c r="N180" s="30"/>
    </row>
    <row r="181" spans="1:14" ht="16.5" customHeight="1" x14ac:dyDescent="0.25">
      <c r="A181" s="1203"/>
      <c r="B181" s="1235"/>
      <c r="C181" s="1235"/>
      <c r="D181" s="29" t="s">
        <v>336</v>
      </c>
      <c r="E181" s="29" t="s">
        <v>337</v>
      </c>
      <c r="F181" s="29">
        <v>100</v>
      </c>
      <c r="G181" s="29">
        <v>98.1</v>
      </c>
      <c r="H181" s="29">
        <v>97.1</v>
      </c>
      <c r="I181" s="29">
        <v>95.9</v>
      </c>
      <c r="J181" s="326">
        <f t="shared" ref="J181:J188" si="12">I181/H181</f>
        <v>0.98764160659114331</v>
      </c>
      <c r="K181" s="29"/>
      <c r="L181" s="29"/>
      <c r="M181" s="29" t="e">
        <f t="shared" ref="M181:M188" si="13">L181/K181</f>
        <v>#DIV/0!</v>
      </c>
      <c r="N181" s="30"/>
    </row>
    <row r="182" spans="1:14" ht="16.5" customHeight="1" x14ac:dyDescent="0.25">
      <c r="A182" s="1204"/>
      <c r="B182" s="29" t="s">
        <v>338</v>
      </c>
      <c r="C182" s="29" t="s">
        <v>339</v>
      </c>
      <c r="D182" s="29" t="s">
        <v>340</v>
      </c>
      <c r="E182" s="29" t="s">
        <v>205</v>
      </c>
      <c r="F182" s="29">
        <v>100</v>
      </c>
      <c r="G182" s="29">
        <v>1</v>
      </c>
      <c r="H182" s="29">
        <v>1</v>
      </c>
      <c r="I182" s="29">
        <v>1</v>
      </c>
      <c r="J182" s="326">
        <f t="shared" si="12"/>
        <v>1</v>
      </c>
      <c r="K182" s="29"/>
      <c r="L182" s="29"/>
      <c r="M182" s="29" t="e">
        <f t="shared" si="13"/>
        <v>#DIV/0!</v>
      </c>
      <c r="N182" s="30"/>
    </row>
    <row r="183" spans="1:14" ht="16.5" customHeight="1" x14ac:dyDescent="0.25">
      <c r="A183" s="1205" t="s">
        <v>138</v>
      </c>
      <c r="B183" s="1234" t="s">
        <v>333</v>
      </c>
      <c r="C183" s="1234" t="s">
        <v>334</v>
      </c>
      <c r="D183" s="29" t="s">
        <v>335</v>
      </c>
      <c r="E183" s="29" t="s">
        <v>205</v>
      </c>
      <c r="F183" s="29">
        <v>100</v>
      </c>
      <c r="G183" s="29">
        <v>1</v>
      </c>
      <c r="H183" s="29">
        <v>1</v>
      </c>
      <c r="I183" s="29">
        <v>1</v>
      </c>
      <c r="J183" s="326">
        <f t="shared" si="12"/>
        <v>1</v>
      </c>
      <c r="K183" s="29"/>
      <c r="L183" s="29"/>
      <c r="M183" s="29" t="e">
        <f t="shared" si="13"/>
        <v>#DIV/0!</v>
      </c>
      <c r="N183" s="30"/>
    </row>
    <row r="184" spans="1:14" ht="16.5" customHeight="1" x14ac:dyDescent="0.25">
      <c r="A184" s="1203"/>
      <c r="B184" s="1235"/>
      <c r="C184" s="1235"/>
      <c r="D184" s="29" t="s">
        <v>336</v>
      </c>
      <c r="E184" s="29" t="s">
        <v>337</v>
      </c>
      <c r="F184" s="29">
        <v>100</v>
      </c>
      <c r="G184" s="29">
        <v>98.1</v>
      </c>
      <c r="H184" s="29">
        <v>97.1</v>
      </c>
      <c r="I184" s="29">
        <v>95.9</v>
      </c>
      <c r="J184" s="326">
        <f t="shared" si="12"/>
        <v>0.98764160659114331</v>
      </c>
      <c r="K184" s="29"/>
      <c r="L184" s="29"/>
      <c r="M184" s="29" t="e">
        <f t="shared" si="13"/>
        <v>#DIV/0!</v>
      </c>
      <c r="N184" s="30"/>
    </row>
    <row r="185" spans="1:14" ht="16.5" customHeight="1" x14ac:dyDescent="0.25">
      <c r="A185" s="1204"/>
      <c r="B185" s="29" t="s">
        <v>338</v>
      </c>
      <c r="C185" s="29" t="s">
        <v>339</v>
      </c>
      <c r="D185" s="29" t="s">
        <v>340</v>
      </c>
      <c r="E185" s="29" t="s">
        <v>205</v>
      </c>
      <c r="F185" s="29">
        <v>100</v>
      </c>
      <c r="G185" s="29">
        <v>1</v>
      </c>
      <c r="H185" s="29">
        <v>1</v>
      </c>
      <c r="I185" s="29">
        <v>1</v>
      </c>
      <c r="J185" s="326">
        <f t="shared" si="12"/>
        <v>1</v>
      </c>
      <c r="K185" s="29"/>
      <c r="L185" s="29"/>
      <c r="M185" s="29" t="e">
        <f t="shared" si="13"/>
        <v>#DIV/0!</v>
      </c>
      <c r="N185" s="30"/>
    </row>
    <row r="186" spans="1:14" ht="16.5" customHeight="1" x14ac:dyDescent="0.25">
      <c r="A186" s="1205" t="s">
        <v>139</v>
      </c>
      <c r="B186" s="1234" t="s">
        <v>333</v>
      </c>
      <c r="C186" s="1234" t="s">
        <v>334</v>
      </c>
      <c r="D186" s="29" t="s">
        <v>335</v>
      </c>
      <c r="E186" s="29" t="s">
        <v>205</v>
      </c>
      <c r="F186" s="29">
        <v>100</v>
      </c>
      <c r="G186" s="29">
        <v>1</v>
      </c>
      <c r="H186" s="29">
        <v>1</v>
      </c>
      <c r="I186" s="29">
        <v>1</v>
      </c>
      <c r="J186" s="326">
        <f t="shared" si="12"/>
        <v>1</v>
      </c>
      <c r="K186" s="29"/>
      <c r="L186" s="29"/>
      <c r="M186" s="29" t="e">
        <f t="shared" si="13"/>
        <v>#DIV/0!</v>
      </c>
      <c r="N186" s="30"/>
    </row>
    <row r="187" spans="1:14" ht="16.5" customHeight="1" x14ac:dyDescent="0.25">
      <c r="A187" s="1203"/>
      <c r="B187" s="1235"/>
      <c r="C187" s="1235"/>
      <c r="D187" s="29" t="s">
        <v>336</v>
      </c>
      <c r="E187" s="29" t="s">
        <v>337</v>
      </c>
      <c r="F187" s="29">
        <v>100</v>
      </c>
      <c r="G187" s="29">
        <v>98.1</v>
      </c>
      <c r="H187" s="29">
        <v>97.1</v>
      </c>
      <c r="I187" s="29">
        <v>95.9</v>
      </c>
      <c r="J187" s="326">
        <f t="shared" si="12"/>
        <v>0.98764160659114331</v>
      </c>
      <c r="K187" s="29"/>
      <c r="L187" s="29"/>
      <c r="M187" s="29" t="e">
        <f t="shared" si="13"/>
        <v>#DIV/0!</v>
      </c>
      <c r="N187" s="30"/>
    </row>
    <row r="188" spans="1:14" ht="16.5" customHeight="1" x14ac:dyDescent="0.25">
      <c r="A188" s="1204"/>
      <c r="B188" s="29" t="s">
        <v>338</v>
      </c>
      <c r="C188" s="29" t="s">
        <v>339</v>
      </c>
      <c r="D188" s="29" t="s">
        <v>340</v>
      </c>
      <c r="E188" s="29" t="s">
        <v>205</v>
      </c>
      <c r="F188" s="29">
        <v>100</v>
      </c>
      <c r="G188" s="29">
        <v>1</v>
      </c>
      <c r="H188" s="29">
        <v>1</v>
      </c>
      <c r="I188" s="29">
        <v>1</v>
      </c>
      <c r="J188" s="326">
        <f t="shared" si="12"/>
        <v>1</v>
      </c>
      <c r="K188" s="29"/>
      <c r="L188" s="29"/>
      <c r="M188" s="29" t="e">
        <f t="shared" si="13"/>
        <v>#DIV/0!</v>
      </c>
      <c r="N188" s="30"/>
    </row>
    <row r="189" spans="1:14" ht="16.5" customHeight="1" x14ac:dyDescent="0.25">
      <c r="A189" s="1205" t="s">
        <v>140</v>
      </c>
      <c r="B189" s="1234" t="s">
        <v>333</v>
      </c>
      <c r="C189" s="1234" t="s">
        <v>334</v>
      </c>
      <c r="D189" s="29" t="s">
        <v>335</v>
      </c>
      <c r="E189" s="29" t="s">
        <v>205</v>
      </c>
      <c r="F189" s="29">
        <v>100</v>
      </c>
      <c r="G189" s="29">
        <v>1</v>
      </c>
      <c r="H189" s="29">
        <v>1</v>
      </c>
      <c r="I189" s="29">
        <v>1</v>
      </c>
      <c r="J189" s="327">
        <f t="shared" ref="J189:J197" si="14">I189/H189</f>
        <v>1</v>
      </c>
      <c r="K189" s="29"/>
      <c r="L189" s="29"/>
      <c r="M189" s="29" t="e">
        <f t="shared" ref="M189:M197" si="15">L189/K189</f>
        <v>#DIV/0!</v>
      </c>
      <c r="N189" s="30"/>
    </row>
    <row r="190" spans="1:14" ht="16.5" customHeight="1" x14ac:dyDescent="0.25">
      <c r="A190" s="1203"/>
      <c r="B190" s="1235"/>
      <c r="C190" s="1235"/>
      <c r="D190" s="29" t="s">
        <v>336</v>
      </c>
      <c r="E190" s="29" t="s">
        <v>337</v>
      </c>
      <c r="F190" s="29">
        <v>100</v>
      </c>
      <c r="G190" s="29">
        <v>98.1</v>
      </c>
      <c r="H190" s="29">
        <v>97.1</v>
      </c>
      <c r="I190" s="29">
        <v>95.9</v>
      </c>
      <c r="J190" s="328">
        <f t="shared" si="14"/>
        <v>0.98764160659114331</v>
      </c>
      <c r="K190" s="29"/>
      <c r="L190" s="29"/>
      <c r="M190" s="29" t="e">
        <f t="shared" si="15"/>
        <v>#DIV/0!</v>
      </c>
      <c r="N190" s="30"/>
    </row>
    <row r="191" spans="1:14" ht="16.5" customHeight="1" x14ac:dyDescent="0.25">
      <c r="A191" s="1204"/>
      <c r="B191" s="29" t="s">
        <v>338</v>
      </c>
      <c r="C191" s="29" t="s">
        <v>339</v>
      </c>
      <c r="D191" s="29" t="s">
        <v>340</v>
      </c>
      <c r="E191" s="29" t="s">
        <v>205</v>
      </c>
      <c r="F191" s="29">
        <v>100</v>
      </c>
      <c r="G191" s="29">
        <v>1</v>
      </c>
      <c r="H191" s="29">
        <v>1</v>
      </c>
      <c r="I191" s="29">
        <v>1</v>
      </c>
      <c r="J191" s="327">
        <f t="shared" si="14"/>
        <v>1</v>
      </c>
      <c r="K191" s="29"/>
      <c r="L191" s="29"/>
      <c r="M191" s="29" t="e">
        <f t="shared" si="15"/>
        <v>#DIV/0!</v>
      </c>
      <c r="N191" s="30"/>
    </row>
    <row r="192" spans="1:14" ht="16.5" customHeight="1" x14ac:dyDescent="0.25">
      <c r="A192" s="1205" t="s">
        <v>141</v>
      </c>
      <c r="B192" s="1234" t="s">
        <v>333</v>
      </c>
      <c r="C192" s="1234" t="s">
        <v>334</v>
      </c>
      <c r="D192" s="29" t="s">
        <v>335</v>
      </c>
      <c r="E192" s="29" t="s">
        <v>205</v>
      </c>
      <c r="F192" s="29">
        <v>100</v>
      </c>
      <c r="G192" s="29">
        <v>1</v>
      </c>
      <c r="H192" s="29">
        <v>1</v>
      </c>
      <c r="I192" s="29">
        <v>1</v>
      </c>
      <c r="J192" s="327">
        <f t="shared" si="14"/>
        <v>1</v>
      </c>
      <c r="K192" s="29"/>
      <c r="L192" s="29"/>
      <c r="M192" s="29" t="e">
        <f t="shared" si="15"/>
        <v>#DIV/0!</v>
      </c>
      <c r="N192" s="30"/>
    </row>
    <row r="193" spans="1:15" ht="16.5" customHeight="1" x14ac:dyDescent="0.25">
      <c r="A193" s="1203"/>
      <c r="B193" s="1235"/>
      <c r="C193" s="1235"/>
      <c r="D193" s="29" t="s">
        <v>336</v>
      </c>
      <c r="E193" s="29" t="s">
        <v>337</v>
      </c>
      <c r="F193" s="29">
        <v>100</v>
      </c>
      <c r="G193" s="29">
        <v>98.1</v>
      </c>
      <c r="H193" s="29">
        <v>97.1</v>
      </c>
      <c r="I193" s="29">
        <v>95.9</v>
      </c>
      <c r="J193" s="328">
        <f t="shared" si="14"/>
        <v>0.98764160659114331</v>
      </c>
      <c r="K193" s="29"/>
      <c r="L193" s="29"/>
      <c r="M193" s="29" t="e">
        <f t="shared" si="15"/>
        <v>#DIV/0!</v>
      </c>
      <c r="N193" s="30"/>
    </row>
    <row r="194" spans="1:15" ht="16.5" customHeight="1" x14ac:dyDescent="0.25">
      <c r="A194" s="1204"/>
      <c r="B194" s="29" t="s">
        <v>338</v>
      </c>
      <c r="C194" s="29" t="s">
        <v>339</v>
      </c>
      <c r="D194" s="29" t="s">
        <v>340</v>
      </c>
      <c r="E194" s="29" t="s">
        <v>205</v>
      </c>
      <c r="F194" s="29">
        <v>100</v>
      </c>
      <c r="G194" s="29">
        <v>1</v>
      </c>
      <c r="H194" s="29">
        <v>1</v>
      </c>
      <c r="I194" s="29">
        <v>1</v>
      </c>
      <c r="J194" s="327">
        <f t="shared" si="14"/>
        <v>1</v>
      </c>
      <c r="K194" s="29"/>
      <c r="L194" s="29"/>
      <c r="M194" s="29" t="e">
        <f t="shared" si="15"/>
        <v>#DIV/0!</v>
      </c>
      <c r="N194" s="30"/>
    </row>
    <row r="195" spans="1:15" ht="30" x14ac:dyDescent="0.25">
      <c r="A195" s="1237" t="s">
        <v>129</v>
      </c>
      <c r="B195" s="1228" t="s">
        <v>333</v>
      </c>
      <c r="C195" s="1228" t="s">
        <v>334</v>
      </c>
      <c r="D195" s="274" t="s">
        <v>335</v>
      </c>
      <c r="E195" s="274" t="s">
        <v>205</v>
      </c>
      <c r="F195" s="274">
        <v>100</v>
      </c>
      <c r="G195" s="274">
        <v>1</v>
      </c>
      <c r="H195" s="274">
        <v>1</v>
      </c>
      <c r="I195" s="274">
        <v>1</v>
      </c>
      <c r="J195" s="329">
        <f t="shared" si="14"/>
        <v>1</v>
      </c>
      <c r="K195" s="274"/>
      <c r="L195" s="274"/>
      <c r="M195" s="274" t="e">
        <f t="shared" si="15"/>
        <v>#DIV/0!</v>
      </c>
      <c r="N195" s="330" t="s">
        <v>497</v>
      </c>
    </row>
    <row r="196" spans="1:15" ht="28.15" customHeight="1" x14ac:dyDescent="0.25">
      <c r="A196" s="1238"/>
      <c r="B196" s="1229"/>
      <c r="C196" s="1229"/>
      <c r="D196" s="274" t="s">
        <v>336</v>
      </c>
      <c r="E196" s="274" t="s">
        <v>337</v>
      </c>
      <c r="F196" s="274">
        <v>100</v>
      </c>
      <c r="G196" s="274">
        <v>98.1</v>
      </c>
      <c r="H196" s="274">
        <v>97.1</v>
      </c>
      <c r="I196" s="274">
        <v>95.9</v>
      </c>
      <c r="J196" s="331">
        <f t="shared" si="14"/>
        <v>0.98764160659114331</v>
      </c>
      <c r="K196" s="274"/>
      <c r="L196" s="274"/>
      <c r="M196" s="274" t="e">
        <f t="shared" si="15"/>
        <v>#DIV/0!</v>
      </c>
      <c r="N196" s="330" t="s">
        <v>498</v>
      </c>
    </row>
    <row r="197" spans="1:15" ht="31.9" customHeight="1" x14ac:dyDescent="0.25">
      <c r="A197" s="1239"/>
      <c r="B197" s="274" t="s">
        <v>338</v>
      </c>
      <c r="C197" s="274" t="s">
        <v>339</v>
      </c>
      <c r="D197" s="274" t="s">
        <v>340</v>
      </c>
      <c r="E197" s="274" t="s">
        <v>205</v>
      </c>
      <c r="F197" s="274">
        <v>100</v>
      </c>
      <c r="G197" s="274">
        <v>1</v>
      </c>
      <c r="H197" s="274">
        <v>1</v>
      </c>
      <c r="I197" s="274">
        <v>1</v>
      </c>
      <c r="J197" s="329">
        <f t="shared" si="14"/>
        <v>1</v>
      </c>
      <c r="K197" s="274"/>
      <c r="L197" s="274"/>
      <c r="M197" s="274" t="e">
        <f t="shared" si="15"/>
        <v>#DIV/0!</v>
      </c>
      <c r="N197" s="330" t="s">
        <v>496</v>
      </c>
    </row>
    <row r="198" spans="1:15" ht="40.5" customHeight="1" x14ac:dyDescent="0.25">
      <c r="A198" s="1255" t="s">
        <v>130</v>
      </c>
      <c r="B198" s="1258" t="s">
        <v>333</v>
      </c>
      <c r="C198" s="1258" t="s">
        <v>334</v>
      </c>
      <c r="D198" s="332" t="s">
        <v>335</v>
      </c>
      <c r="E198" s="332" t="s">
        <v>205</v>
      </c>
      <c r="F198" s="332">
        <v>100</v>
      </c>
      <c r="G198" s="274">
        <v>1</v>
      </c>
      <c r="H198" s="274">
        <v>1</v>
      </c>
      <c r="I198" s="274">
        <v>1</v>
      </c>
      <c r="J198" s="329">
        <f>I198/H198</f>
        <v>1</v>
      </c>
      <c r="K198" s="274"/>
      <c r="L198" s="332"/>
      <c r="M198" s="332"/>
      <c r="N198" s="333" t="s">
        <v>510</v>
      </c>
      <c r="O198" s="2"/>
    </row>
    <row r="199" spans="1:15" ht="28.15" customHeight="1" x14ac:dyDescent="0.25">
      <c r="A199" s="1256"/>
      <c r="B199" s="1259"/>
      <c r="C199" s="1259"/>
      <c r="D199" s="332" t="s">
        <v>336</v>
      </c>
      <c r="E199" s="332" t="s">
        <v>337</v>
      </c>
      <c r="F199" s="332">
        <v>100</v>
      </c>
      <c r="G199" s="274">
        <v>98.1</v>
      </c>
      <c r="H199" s="274">
        <v>97.1</v>
      </c>
      <c r="I199" s="274">
        <v>0</v>
      </c>
      <c r="J199" s="331">
        <f>I199/H199</f>
        <v>0</v>
      </c>
      <c r="K199" s="274"/>
      <c r="L199" s="332"/>
      <c r="M199" s="332"/>
      <c r="N199" s="333" t="s">
        <v>511</v>
      </c>
      <c r="O199" s="2"/>
    </row>
    <row r="200" spans="1:15" ht="31.9" customHeight="1" x14ac:dyDescent="0.25">
      <c r="A200" s="1257"/>
      <c r="B200" s="332" t="s">
        <v>338</v>
      </c>
      <c r="C200" s="332" t="s">
        <v>339</v>
      </c>
      <c r="D200" s="332" t="s">
        <v>340</v>
      </c>
      <c r="E200" s="332" t="s">
        <v>205</v>
      </c>
      <c r="F200" s="332">
        <v>100</v>
      </c>
      <c r="G200" s="274">
        <v>1</v>
      </c>
      <c r="H200" s="274">
        <v>1</v>
      </c>
      <c r="I200" s="274">
        <v>1</v>
      </c>
      <c r="J200" s="329">
        <f>I200/H200</f>
        <v>1</v>
      </c>
      <c r="K200" s="274"/>
      <c r="L200" s="332"/>
      <c r="M200" s="332"/>
      <c r="N200" s="333" t="s">
        <v>523</v>
      </c>
      <c r="O200" s="2"/>
    </row>
    <row r="201" spans="1:15" x14ac:dyDescent="0.25">
      <c r="A201" s="1237" t="s">
        <v>131</v>
      </c>
      <c r="B201" s="1243" t="s">
        <v>333</v>
      </c>
      <c r="C201" s="1243" t="s">
        <v>334</v>
      </c>
      <c r="D201" s="272" t="s">
        <v>335</v>
      </c>
      <c r="E201" s="272" t="s">
        <v>205</v>
      </c>
      <c r="F201" s="272"/>
      <c r="G201" s="272"/>
      <c r="H201" s="272"/>
      <c r="I201" s="272"/>
      <c r="J201" s="273"/>
      <c r="K201" s="272"/>
      <c r="L201" s="272"/>
      <c r="M201" s="274"/>
      <c r="N201" s="275"/>
    </row>
    <row r="202" spans="1:15" ht="28.15" customHeight="1" x14ac:dyDescent="0.25">
      <c r="A202" s="1238"/>
      <c r="B202" s="1244"/>
      <c r="C202" s="1244"/>
      <c r="D202" s="272" t="s">
        <v>336</v>
      </c>
      <c r="E202" s="272" t="s">
        <v>337</v>
      </c>
      <c r="F202" s="272"/>
      <c r="G202" s="272"/>
      <c r="H202" s="272"/>
      <c r="I202" s="272"/>
      <c r="J202" s="276"/>
      <c r="K202" s="272"/>
      <c r="L202" s="272"/>
      <c r="M202" s="272"/>
      <c r="N202" s="275"/>
    </row>
    <row r="203" spans="1:15" ht="31.9" customHeight="1" x14ac:dyDescent="0.25">
      <c r="A203" s="1239"/>
      <c r="B203" s="272" t="s">
        <v>338</v>
      </c>
      <c r="C203" s="272" t="s">
        <v>339</v>
      </c>
      <c r="D203" s="272" t="s">
        <v>340</v>
      </c>
      <c r="E203" s="272" t="s">
        <v>205</v>
      </c>
      <c r="F203" s="272"/>
      <c r="G203" s="272"/>
      <c r="H203" s="272"/>
      <c r="I203" s="272"/>
      <c r="J203" s="277"/>
      <c r="K203" s="272"/>
      <c r="L203" s="272"/>
      <c r="M203" s="272"/>
      <c r="N203" s="275"/>
    </row>
    <row r="204" spans="1:15" ht="75" x14ac:dyDescent="0.25">
      <c r="A204" s="1237" t="s">
        <v>132</v>
      </c>
      <c r="B204" s="1228" t="s">
        <v>333</v>
      </c>
      <c r="C204" s="1228" t="s">
        <v>334</v>
      </c>
      <c r="D204" s="274" t="s">
        <v>335</v>
      </c>
      <c r="E204" s="274" t="s">
        <v>205</v>
      </c>
      <c r="F204" s="274">
        <v>100</v>
      </c>
      <c r="G204" s="274">
        <v>1</v>
      </c>
      <c r="H204" s="274">
        <v>1</v>
      </c>
      <c r="I204" s="274">
        <v>1</v>
      </c>
      <c r="J204" s="329">
        <v>1</v>
      </c>
      <c r="K204" s="274"/>
      <c r="L204" s="274"/>
      <c r="M204" s="274"/>
      <c r="N204" s="330" t="s">
        <v>510</v>
      </c>
    </row>
    <row r="205" spans="1:15" ht="68.25" customHeight="1" x14ac:dyDescent="0.25">
      <c r="A205" s="1238"/>
      <c r="B205" s="1229"/>
      <c r="C205" s="1229"/>
      <c r="D205" s="274" t="s">
        <v>336</v>
      </c>
      <c r="E205" s="274" t="s">
        <v>337</v>
      </c>
      <c r="F205" s="274">
        <v>100</v>
      </c>
      <c r="G205" s="274">
        <v>98.1</v>
      </c>
      <c r="H205" s="274">
        <v>97.1</v>
      </c>
      <c r="I205" s="274">
        <v>95.9</v>
      </c>
      <c r="J205" s="331">
        <f>I205/H205</f>
        <v>0.98764160659114331</v>
      </c>
      <c r="K205" s="274"/>
      <c r="L205" s="274"/>
      <c r="M205" s="274"/>
      <c r="N205" s="330" t="s">
        <v>543</v>
      </c>
    </row>
    <row r="206" spans="1:15" ht="31.9" customHeight="1" x14ac:dyDescent="0.25">
      <c r="A206" s="1239"/>
      <c r="B206" s="274" t="s">
        <v>338</v>
      </c>
      <c r="C206" s="274" t="s">
        <v>339</v>
      </c>
      <c r="D206" s="274" t="s">
        <v>340</v>
      </c>
      <c r="E206" s="274" t="s">
        <v>205</v>
      </c>
      <c r="F206" s="274">
        <v>100</v>
      </c>
      <c r="G206" s="274">
        <v>1</v>
      </c>
      <c r="H206" s="274">
        <v>1</v>
      </c>
      <c r="I206" s="274">
        <v>1</v>
      </c>
      <c r="J206" s="329">
        <v>1</v>
      </c>
      <c r="K206" s="274"/>
      <c r="L206" s="274"/>
      <c r="M206" s="274"/>
      <c r="N206" s="330" t="s">
        <v>532</v>
      </c>
    </row>
    <row r="207" spans="1:15" s="311" customFormat="1" ht="75" x14ac:dyDescent="0.25">
      <c r="A207" s="1237" t="s">
        <v>133</v>
      </c>
      <c r="B207" s="1228" t="s">
        <v>333</v>
      </c>
      <c r="C207" s="1228" t="s">
        <v>334</v>
      </c>
      <c r="D207" s="274" t="s">
        <v>335</v>
      </c>
      <c r="E207" s="274" t="s">
        <v>205</v>
      </c>
      <c r="F207" s="274">
        <v>100</v>
      </c>
      <c r="G207" s="274">
        <v>1</v>
      </c>
      <c r="H207" s="274">
        <v>1</v>
      </c>
      <c r="I207" s="274">
        <v>1</v>
      </c>
      <c r="J207" s="329">
        <v>1</v>
      </c>
      <c r="K207" s="274"/>
      <c r="L207" s="274"/>
      <c r="M207" s="274"/>
      <c r="N207" s="330" t="s">
        <v>510</v>
      </c>
    </row>
    <row r="208" spans="1:15" s="311" customFormat="1" ht="28.15" customHeight="1" x14ac:dyDescent="0.25">
      <c r="A208" s="1238"/>
      <c r="B208" s="1229"/>
      <c r="C208" s="1229"/>
      <c r="D208" s="274" t="s">
        <v>336</v>
      </c>
      <c r="E208" s="274" t="s">
        <v>337</v>
      </c>
      <c r="F208" s="274">
        <v>100</v>
      </c>
      <c r="G208" s="274">
        <v>98.1</v>
      </c>
      <c r="H208" s="274">
        <v>97.1</v>
      </c>
      <c r="I208" s="274">
        <v>95.9</v>
      </c>
      <c r="J208" s="331">
        <f>I208/H208</f>
        <v>0.98764160659114331</v>
      </c>
      <c r="K208" s="274"/>
      <c r="L208" s="274"/>
      <c r="M208" s="274"/>
      <c r="N208" s="330" t="s">
        <v>543</v>
      </c>
    </row>
    <row r="209" spans="1:14" s="311" customFormat="1" ht="31.9" customHeight="1" x14ac:dyDescent="0.25">
      <c r="A209" s="1239"/>
      <c r="B209" s="274" t="s">
        <v>338</v>
      </c>
      <c r="C209" s="274" t="s">
        <v>339</v>
      </c>
      <c r="D209" s="274" t="s">
        <v>340</v>
      </c>
      <c r="E209" s="274" t="s">
        <v>205</v>
      </c>
      <c r="F209" s="274">
        <v>100</v>
      </c>
      <c r="G209" s="274">
        <v>1</v>
      </c>
      <c r="H209" s="274">
        <v>1</v>
      </c>
      <c r="I209" s="274">
        <v>1</v>
      </c>
      <c r="J209" s="329">
        <v>1</v>
      </c>
      <c r="K209" s="274"/>
      <c r="L209" s="274"/>
      <c r="M209" s="274"/>
      <c r="N209" s="330" t="s">
        <v>532</v>
      </c>
    </row>
    <row r="210" spans="1:14" ht="40.5" customHeight="1" x14ac:dyDescent="0.25">
      <c r="A210" s="1240" t="s">
        <v>134</v>
      </c>
      <c r="B210" s="1243" t="s">
        <v>333</v>
      </c>
      <c r="C210" s="1243" t="s">
        <v>334</v>
      </c>
      <c r="D210" s="272" t="s">
        <v>335</v>
      </c>
      <c r="E210" s="272" t="s">
        <v>205</v>
      </c>
      <c r="F210" s="272">
        <v>100</v>
      </c>
      <c r="G210" s="272">
        <v>1</v>
      </c>
      <c r="H210" s="272">
        <v>1</v>
      </c>
      <c r="I210" s="272">
        <v>1</v>
      </c>
      <c r="J210" s="277">
        <v>1</v>
      </c>
      <c r="K210" s="272"/>
      <c r="L210" s="272"/>
      <c r="M210" s="272"/>
      <c r="N210" s="275" t="s">
        <v>510</v>
      </c>
    </row>
    <row r="211" spans="1:14" ht="28.15" customHeight="1" x14ac:dyDescent="0.25">
      <c r="A211" s="1241"/>
      <c r="B211" s="1244"/>
      <c r="C211" s="1244"/>
      <c r="D211" s="272" t="s">
        <v>336</v>
      </c>
      <c r="E211" s="272" t="s">
        <v>337</v>
      </c>
      <c r="F211" s="272">
        <v>100</v>
      </c>
      <c r="G211" s="272">
        <v>98.1</v>
      </c>
      <c r="H211" s="272">
        <v>97.1</v>
      </c>
      <c r="I211" s="272">
        <v>95.9</v>
      </c>
      <c r="J211" s="276">
        <f>I211/H211</f>
        <v>0.98764160659114331</v>
      </c>
      <c r="K211" s="272"/>
      <c r="L211" s="272"/>
      <c r="M211" s="272"/>
      <c r="N211" s="275" t="s">
        <v>543</v>
      </c>
    </row>
    <row r="212" spans="1:14" ht="31.9" customHeight="1" x14ac:dyDescent="0.25">
      <c r="A212" s="1242"/>
      <c r="B212" s="272" t="s">
        <v>338</v>
      </c>
      <c r="C212" s="272" t="s">
        <v>339</v>
      </c>
      <c r="D212" s="272" t="s">
        <v>340</v>
      </c>
      <c r="E212" s="272" t="s">
        <v>205</v>
      </c>
      <c r="F212" s="272">
        <v>100</v>
      </c>
      <c r="G212" s="272">
        <v>1</v>
      </c>
      <c r="H212" s="272">
        <v>1</v>
      </c>
      <c r="I212" s="272">
        <v>1</v>
      </c>
      <c r="J212" s="277">
        <v>1</v>
      </c>
      <c r="K212" s="272"/>
      <c r="L212" s="272"/>
      <c r="M212" s="272"/>
      <c r="N212" s="275" t="s">
        <v>532</v>
      </c>
    </row>
    <row r="214" spans="1:14" ht="20.25" x14ac:dyDescent="0.25">
      <c r="A214" s="1245" t="s">
        <v>173</v>
      </c>
      <c r="B214" s="1246"/>
      <c r="C214" s="1246"/>
      <c r="D214" s="1246"/>
      <c r="E214" s="1246"/>
      <c r="F214" s="1246"/>
      <c r="G214" s="1246"/>
      <c r="H214" s="1246"/>
      <c r="I214" s="1246"/>
      <c r="J214" s="1246"/>
      <c r="K214" s="1246"/>
      <c r="L214" s="1246"/>
      <c r="M214" s="1246"/>
      <c r="N214" s="1247"/>
    </row>
    <row r="215" spans="1:14" ht="44.25" customHeight="1" x14ac:dyDescent="0.25">
      <c r="A215" s="25" t="s">
        <v>64</v>
      </c>
      <c r="B215" s="26" t="s">
        <v>146</v>
      </c>
      <c r="C215" s="26" t="s">
        <v>147</v>
      </c>
      <c r="D215" s="26" t="s">
        <v>148</v>
      </c>
      <c r="E215" s="26" t="s">
        <v>149</v>
      </c>
      <c r="F215" s="26" t="s">
        <v>174</v>
      </c>
      <c r="G215" s="26" t="s">
        <v>151</v>
      </c>
      <c r="H215" s="26" t="s">
        <v>175</v>
      </c>
      <c r="I215" s="26" t="s">
        <v>176</v>
      </c>
      <c r="J215" s="34" t="s">
        <v>177</v>
      </c>
      <c r="K215" s="26" t="s">
        <v>155</v>
      </c>
      <c r="L215" s="26" t="s">
        <v>156</v>
      </c>
      <c r="M215" s="26" t="s">
        <v>157</v>
      </c>
      <c r="N215" s="27" t="s">
        <v>158</v>
      </c>
    </row>
    <row r="216" spans="1:14" ht="16.5" customHeight="1" x14ac:dyDescent="0.25">
      <c r="A216" s="32" t="s">
        <v>136</v>
      </c>
      <c r="B216" s="541" t="s">
        <v>333</v>
      </c>
      <c r="C216" s="541" t="s">
        <v>334</v>
      </c>
      <c r="D216" s="274" t="s">
        <v>335</v>
      </c>
      <c r="E216" s="274" t="s">
        <v>205</v>
      </c>
      <c r="F216" s="274">
        <v>100</v>
      </c>
      <c r="G216" s="274">
        <v>1</v>
      </c>
      <c r="H216" s="274">
        <v>1</v>
      </c>
      <c r="I216" s="274">
        <v>1</v>
      </c>
      <c r="J216" s="329">
        <v>1</v>
      </c>
      <c r="K216" s="274"/>
      <c r="L216" s="274"/>
      <c r="M216" s="274"/>
      <c r="N216" s="330" t="s">
        <v>510</v>
      </c>
    </row>
    <row r="217" spans="1:14" ht="16.5" customHeight="1" x14ac:dyDescent="0.25">
      <c r="A217" s="32" t="s">
        <v>136</v>
      </c>
      <c r="B217" s="541"/>
      <c r="C217" s="541"/>
      <c r="D217" s="274" t="s">
        <v>336</v>
      </c>
      <c r="E217" s="274" t="s">
        <v>337</v>
      </c>
      <c r="F217" s="274">
        <v>100</v>
      </c>
      <c r="G217" s="274">
        <v>98.1</v>
      </c>
      <c r="H217" s="274">
        <v>98.1</v>
      </c>
      <c r="I217" s="274">
        <v>95.9</v>
      </c>
      <c r="J217" s="331">
        <f>I217/H217</f>
        <v>0.97757390417940893</v>
      </c>
      <c r="K217" s="274"/>
      <c r="L217" s="274"/>
      <c r="M217" s="274"/>
      <c r="N217" s="330" t="s">
        <v>578</v>
      </c>
    </row>
    <row r="218" spans="1:14" ht="16.5" customHeight="1" x14ac:dyDescent="0.25">
      <c r="A218" s="32" t="s">
        <v>136</v>
      </c>
      <c r="B218" s="274" t="s">
        <v>338</v>
      </c>
      <c r="C218" s="274" t="s">
        <v>339</v>
      </c>
      <c r="D218" s="274" t="s">
        <v>340</v>
      </c>
      <c r="E218" s="274" t="s">
        <v>205</v>
      </c>
      <c r="F218" s="274">
        <v>100</v>
      </c>
      <c r="G218" s="274">
        <v>1</v>
      </c>
      <c r="H218" s="274">
        <v>1</v>
      </c>
      <c r="I218" s="274">
        <v>1</v>
      </c>
      <c r="J218" s="329">
        <v>1</v>
      </c>
      <c r="K218" s="274"/>
      <c r="L218" s="274"/>
      <c r="M218" s="274"/>
      <c r="N218" s="330" t="s">
        <v>579</v>
      </c>
    </row>
    <row r="219" spans="1:14" ht="16.5" customHeight="1" x14ac:dyDescent="0.25">
      <c r="A219" s="32" t="s">
        <v>137</v>
      </c>
      <c r="B219" s="541" t="s">
        <v>333</v>
      </c>
      <c r="C219" s="541" t="s">
        <v>334</v>
      </c>
      <c r="D219" s="274" t="s">
        <v>335</v>
      </c>
      <c r="E219" s="274" t="s">
        <v>205</v>
      </c>
      <c r="F219" s="274">
        <v>100</v>
      </c>
      <c r="G219" s="274">
        <v>1</v>
      </c>
      <c r="H219" s="274">
        <v>1</v>
      </c>
      <c r="I219" s="274">
        <v>1</v>
      </c>
      <c r="J219" s="329">
        <v>1</v>
      </c>
      <c r="K219" s="274"/>
      <c r="L219" s="274"/>
      <c r="M219" s="274"/>
      <c r="N219" s="330" t="s">
        <v>590</v>
      </c>
    </row>
    <row r="220" spans="1:14" ht="16.5" customHeight="1" x14ac:dyDescent="0.25">
      <c r="A220" s="32" t="s">
        <v>137</v>
      </c>
      <c r="B220" s="541"/>
      <c r="C220" s="541"/>
      <c r="D220" s="274" t="s">
        <v>336</v>
      </c>
      <c r="E220" s="274" t="s">
        <v>337</v>
      </c>
      <c r="F220" s="274">
        <v>100</v>
      </c>
      <c r="G220" s="274">
        <v>98.1</v>
      </c>
      <c r="H220" s="274">
        <v>98.1</v>
      </c>
      <c r="I220" s="274">
        <v>95.9</v>
      </c>
      <c r="J220" s="331">
        <f>I220/H220</f>
        <v>0.97757390417940893</v>
      </c>
      <c r="K220" s="274"/>
      <c r="L220" s="274"/>
      <c r="M220" s="274"/>
      <c r="N220" s="330" t="s">
        <v>578</v>
      </c>
    </row>
    <row r="221" spans="1:14" ht="16.5" customHeight="1" x14ac:dyDescent="0.25">
      <c r="A221" s="32" t="s">
        <v>137</v>
      </c>
      <c r="B221" s="274" t="s">
        <v>338</v>
      </c>
      <c r="C221" s="274" t="s">
        <v>339</v>
      </c>
      <c r="D221" s="274" t="s">
        <v>340</v>
      </c>
      <c r="E221" s="274" t="s">
        <v>205</v>
      </c>
      <c r="F221" s="274">
        <v>100</v>
      </c>
      <c r="G221" s="274">
        <v>1</v>
      </c>
      <c r="H221" s="274">
        <v>1</v>
      </c>
      <c r="I221" s="274">
        <v>1</v>
      </c>
      <c r="J221" s="329">
        <v>1</v>
      </c>
      <c r="K221" s="274"/>
      <c r="L221" s="274"/>
      <c r="M221" s="274"/>
      <c r="N221" s="330" t="s">
        <v>597</v>
      </c>
    </row>
    <row r="222" spans="1:14" ht="16.5" customHeight="1" x14ac:dyDescent="0.25">
      <c r="A222" s="32" t="s">
        <v>138</v>
      </c>
      <c r="B222" s="541" t="s">
        <v>333</v>
      </c>
      <c r="C222" s="541" t="s">
        <v>334</v>
      </c>
      <c r="D222" s="274" t="s">
        <v>335</v>
      </c>
      <c r="E222" s="274" t="s">
        <v>205</v>
      </c>
      <c r="F222" s="274">
        <v>100</v>
      </c>
      <c r="G222" s="274">
        <v>1</v>
      </c>
      <c r="H222" s="274">
        <v>1</v>
      </c>
      <c r="I222" s="274">
        <v>1</v>
      </c>
      <c r="J222" s="329">
        <v>1</v>
      </c>
      <c r="K222" s="274"/>
      <c r="L222" s="274"/>
      <c r="M222" s="274"/>
      <c r="N222" s="330" t="s">
        <v>590</v>
      </c>
    </row>
    <row r="223" spans="1:14" ht="16.5" customHeight="1" x14ac:dyDescent="0.25">
      <c r="A223" s="32" t="s">
        <v>138</v>
      </c>
      <c r="B223" s="541"/>
      <c r="C223" s="541"/>
      <c r="D223" s="274" t="s">
        <v>336</v>
      </c>
      <c r="E223" s="274" t="s">
        <v>337</v>
      </c>
      <c r="F223" s="274">
        <v>100</v>
      </c>
      <c r="G223" s="274">
        <v>98.1</v>
      </c>
      <c r="H223" s="274">
        <v>98.1</v>
      </c>
      <c r="I223" s="274">
        <v>95.9</v>
      </c>
      <c r="J223" s="331">
        <f>I223/H223</f>
        <v>0.97757390417940893</v>
      </c>
      <c r="K223" s="274"/>
      <c r="L223" s="274"/>
      <c r="M223" s="274"/>
      <c r="N223" s="330" t="s">
        <v>578</v>
      </c>
    </row>
    <row r="224" spans="1:14" ht="16.5" customHeight="1" x14ac:dyDescent="0.25">
      <c r="A224" s="32" t="s">
        <v>138</v>
      </c>
      <c r="B224" s="274" t="s">
        <v>338</v>
      </c>
      <c r="C224" s="274" t="s">
        <v>339</v>
      </c>
      <c r="D224" s="274" t="s">
        <v>340</v>
      </c>
      <c r="E224" s="274" t="s">
        <v>205</v>
      </c>
      <c r="F224" s="274">
        <v>100</v>
      </c>
      <c r="G224" s="274">
        <v>1</v>
      </c>
      <c r="H224" s="274">
        <v>1</v>
      </c>
      <c r="I224" s="274">
        <v>1</v>
      </c>
      <c r="J224" s="329">
        <v>1</v>
      </c>
      <c r="K224" s="29"/>
      <c r="L224" s="29"/>
      <c r="M224" s="29" t="e">
        <f t="shared" ref="M224:M237" si="16">L224/K224</f>
        <v>#DIV/0!</v>
      </c>
      <c r="N224" s="330" t="s">
        <v>599</v>
      </c>
    </row>
    <row r="225" spans="1:14" ht="16.5" customHeight="1" x14ac:dyDescent="0.25">
      <c r="A225" s="1252" t="s">
        <v>139</v>
      </c>
      <c r="B225" s="274" t="s">
        <v>333</v>
      </c>
      <c r="C225" s="274" t="s">
        <v>334</v>
      </c>
      <c r="D225" s="274" t="s">
        <v>335</v>
      </c>
      <c r="E225" s="274" t="s">
        <v>205</v>
      </c>
      <c r="F225" s="274">
        <v>100</v>
      </c>
      <c r="G225" s="274">
        <v>1</v>
      </c>
      <c r="H225" s="274">
        <v>1</v>
      </c>
      <c r="I225" s="274">
        <v>1</v>
      </c>
      <c r="J225" s="329">
        <v>1</v>
      </c>
      <c r="K225" s="29"/>
      <c r="L225" s="29"/>
      <c r="M225" s="29"/>
      <c r="N225" s="330" t="s">
        <v>590</v>
      </c>
    </row>
    <row r="226" spans="1:14" ht="16.5" customHeight="1" x14ac:dyDescent="0.25">
      <c r="A226" s="1253"/>
      <c r="B226" s="274"/>
      <c r="C226" s="274"/>
      <c r="D226" s="274" t="s">
        <v>336</v>
      </c>
      <c r="E226" s="274" t="s">
        <v>337</v>
      </c>
      <c r="F226" s="274">
        <v>100</v>
      </c>
      <c r="G226" s="274">
        <v>98.1</v>
      </c>
      <c r="H226" s="274">
        <v>98.1</v>
      </c>
      <c r="I226" s="274">
        <v>95.9</v>
      </c>
      <c r="J226" s="331">
        <f>I226/H226</f>
        <v>0.97757390417940893</v>
      </c>
      <c r="K226" s="29"/>
      <c r="L226" s="29"/>
      <c r="M226" s="29"/>
      <c r="N226" s="330" t="s">
        <v>578</v>
      </c>
    </row>
    <row r="227" spans="1:14" ht="16.5" customHeight="1" x14ac:dyDescent="0.25">
      <c r="A227" s="1254"/>
      <c r="B227" s="29" t="s">
        <v>338</v>
      </c>
      <c r="C227" s="29" t="s">
        <v>339</v>
      </c>
      <c r="D227" s="29" t="s">
        <v>340</v>
      </c>
      <c r="E227" s="29" t="s">
        <v>205</v>
      </c>
      <c r="F227" s="274">
        <v>100</v>
      </c>
      <c r="G227" s="274">
        <v>1</v>
      </c>
      <c r="H227" s="274">
        <v>1</v>
      </c>
      <c r="I227" s="274">
        <v>1</v>
      </c>
      <c r="J227" s="329">
        <v>1</v>
      </c>
      <c r="K227" s="29"/>
      <c r="L227" s="29"/>
      <c r="M227" s="29" t="e">
        <f t="shared" si="16"/>
        <v>#DIV/0!</v>
      </c>
      <c r="N227" s="330" t="s">
        <v>606</v>
      </c>
    </row>
    <row r="228" spans="1:14" ht="16.5" customHeight="1" x14ac:dyDescent="0.25">
      <c r="A228" s="1272" t="s">
        <v>140</v>
      </c>
      <c r="B228" s="272" t="s">
        <v>333</v>
      </c>
      <c r="C228" s="272" t="s">
        <v>334</v>
      </c>
      <c r="D228" s="272" t="s">
        <v>335</v>
      </c>
      <c r="E228" s="272" t="s">
        <v>205</v>
      </c>
      <c r="F228" s="272">
        <v>100</v>
      </c>
      <c r="G228" s="272">
        <v>1</v>
      </c>
      <c r="H228" s="272">
        <v>1</v>
      </c>
      <c r="I228" s="272">
        <v>1</v>
      </c>
      <c r="J228" s="277">
        <v>1</v>
      </c>
      <c r="K228" s="234"/>
      <c r="L228" s="234"/>
      <c r="M228" s="234" t="e">
        <f t="shared" si="16"/>
        <v>#DIV/0!</v>
      </c>
      <c r="N228" s="275" t="s">
        <v>590</v>
      </c>
    </row>
    <row r="229" spans="1:14" ht="16.5" customHeight="1" x14ac:dyDescent="0.25">
      <c r="A229" s="1273"/>
      <c r="B229" s="272"/>
      <c r="C229" s="272"/>
      <c r="D229" s="272" t="s">
        <v>336</v>
      </c>
      <c r="E229" s="272" t="s">
        <v>337</v>
      </c>
      <c r="F229" s="272">
        <v>100</v>
      </c>
      <c r="G229" s="272">
        <v>98.1</v>
      </c>
      <c r="H229" s="272">
        <v>98.1</v>
      </c>
      <c r="I229" s="272">
        <v>95.9</v>
      </c>
      <c r="J229" s="276">
        <f>I229/H229</f>
        <v>0.97757390417940893</v>
      </c>
      <c r="K229" s="234"/>
      <c r="L229" s="234"/>
      <c r="M229" s="234"/>
      <c r="N229" s="275" t="s">
        <v>578</v>
      </c>
    </row>
    <row r="230" spans="1:14" ht="16.5" customHeight="1" x14ac:dyDescent="0.25">
      <c r="A230" s="1274"/>
      <c r="B230" s="234" t="s">
        <v>338</v>
      </c>
      <c r="C230" s="234" t="s">
        <v>339</v>
      </c>
      <c r="D230" s="234" t="s">
        <v>340</v>
      </c>
      <c r="E230" s="234" t="s">
        <v>205</v>
      </c>
      <c r="F230" s="272">
        <v>100</v>
      </c>
      <c r="G230" s="272">
        <v>1</v>
      </c>
      <c r="H230" s="272">
        <v>1</v>
      </c>
      <c r="I230" s="272">
        <v>1</v>
      </c>
      <c r="J230" s="277">
        <v>1</v>
      </c>
      <c r="K230" s="234"/>
      <c r="L230" s="234"/>
      <c r="M230" s="234"/>
      <c r="N230" s="275" t="s">
        <v>651</v>
      </c>
    </row>
    <row r="231" spans="1:14" ht="16.5" customHeight="1" x14ac:dyDescent="0.25">
      <c r="A231" s="32" t="s">
        <v>141</v>
      </c>
      <c r="B231" s="29"/>
      <c r="C231" s="29"/>
      <c r="D231" s="29"/>
      <c r="E231" s="29"/>
      <c r="F231" s="29"/>
      <c r="G231" s="29"/>
      <c r="H231" s="29"/>
      <c r="I231" s="29"/>
      <c r="J231" s="29" t="e">
        <f t="shared" ref="J231:J237" si="17">I231/H231</f>
        <v>#DIV/0!</v>
      </c>
      <c r="K231" s="29"/>
      <c r="L231" s="29"/>
      <c r="M231" s="29" t="e">
        <f t="shared" si="16"/>
        <v>#DIV/0!</v>
      </c>
      <c r="N231" s="30"/>
    </row>
    <row r="232" spans="1:14" x14ac:dyDescent="0.25">
      <c r="A232" s="32" t="s">
        <v>129</v>
      </c>
      <c r="B232" s="29"/>
      <c r="C232" s="29"/>
      <c r="D232" s="29"/>
      <c r="E232" s="29"/>
      <c r="F232" s="29"/>
      <c r="G232" s="29"/>
      <c r="H232" s="29"/>
      <c r="I232" s="29"/>
      <c r="J232" s="29" t="e">
        <f t="shared" si="17"/>
        <v>#DIV/0!</v>
      </c>
      <c r="K232" s="29"/>
      <c r="L232" s="29"/>
      <c r="M232" s="29" t="e">
        <f t="shared" si="16"/>
        <v>#DIV/0!</v>
      </c>
      <c r="N232" s="30"/>
    </row>
    <row r="233" spans="1:14" x14ac:dyDescent="0.25">
      <c r="A233" s="32" t="s">
        <v>130</v>
      </c>
      <c r="B233" s="29"/>
      <c r="C233" s="29"/>
      <c r="D233" s="29"/>
      <c r="E233" s="29"/>
      <c r="F233" s="29"/>
      <c r="G233" s="29"/>
      <c r="H233" s="29"/>
      <c r="I233" s="29"/>
      <c r="J233" s="29" t="e">
        <f t="shared" si="17"/>
        <v>#DIV/0!</v>
      </c>
      <c r="K233" s="29"/>
      <c r="L233" s="29"/>
      <c r="M233" s="29" t="e">
        <f t="shared" si="16"/>
        <v>#DIV/0!</v>
      </c>
      <c r="N233" s="30"/>
    </row>
    <row r="234" spans="1:14" x14ac:dyDescent="0.25">
      <c r="A234" s="32" t="s">
        <v>131</v>
      </c>
      <c r="B234" s="29"/>
      <c r="C234" s="29"/>
      <c r="D234" s="29"/>
      <c r="E234" s="29"/>
      <c r="F234" s="29"/>
      <c r="G234" s="29"/>
      <c r="H234" s="29"/>
      <c r="I234" s="29"/>
      <c r="J234" s="29" t="e">
        <f t="shared" si="17"/>
        <v>#DIV/0!</v>
      </c>
      <c r="K234" s="29"/>
      <c r="L234" s="29"/>
      <c r="M234" s="29" t="e">
        <f t="shared" si="16"/>
        <v>#DIV/0!</v>
      </c>
      <c r="N234" s="30"/>
    </row>
    <row r="235" spans="1:14" x14ac:dyDescent="0.25">
      <c r="A235" s="32" t="s">
        <v>132</v>
      </c>
      <c r="B235" s="29"/>
      <c r="C235" s="29"/>
      <c r="D235" s="29"/>
      <c r="E235" s="29"/>
      <c r="F235" s="29"/>
      <c r="G235" s="29"/>
      <c r="H235" s="29"/>
      <c r="I235" s="29"/>
      <c r="J235" s="29" t="e">
        <f t="shared" si="17"/>
        <v>#DIV/0!</v>
      </c>
      <c r="K235" s="29"/>
      <c r="L235" s="29"/>
      <c r="M235" s="29" t="e">
        <f t="shared" si="16"/>
        <v>#DIV/0!</v>
      </c>
      <c r="N235" s="30"/>
    </row>
    <row r="236" spans="1:14" x14ac:dyDescent="0.25">
      <c r="A236" s="32" t="s">
        <v>133</v>
      </c>
      <c r="B236" s="29"/>
      <c r="C236" s="29"/>
      <c r="D236" s="29"/>
      <c r="E236" s="29"/>
      <c r="F236" s="29"/>
      <c r="G236" s="29"/>
      <c r="H236" s="29"/>
      <c r="I236" s="29"/>
      <c r="J236" s="29" t="e">
        <f t="shared" si="17"/>
        <v>#DIV/0!</v>
      </c>
      <c r="K236" s="29"/>
      <c r="L236" s="29"/>
      <c r="M236" s="29" t="e">
        <f t="shared" si="16"/>
        <v>#DIV/0!</v>
      </c>
      <c r="N236" s="30"/>
    </row>
    <row r="237" spans="1:14" ht="15.75" thickBot="1" x14ac:dyDescent="0.3">
      <c r="A237" s="33" t="s">
        <v>134</v>
      </c>
      <c r="B237" s="31"/>
      <c r="C237" s="31"/>
      <c r="D237" s="31"/>
      <c r="E237" s="31"/>
      <c r="F237" s="31"/>
      <c r="G237" s="31"/>
      <c r="H237" s="31"/>
      <c r="I237" s="31"/>
      <c r="J237" s="31" t="e">
        <f t="shared" si="17"/>
        <v>#DIV/0!</v>
      </c>
      <c r="K237" s="31"/>
      <c r="L237" s="31"/>
      <c r="M237" s="31" t="e">
        <f t="shared" si="16"/>
        <v>#DIV/0!</v>
      </c>
      <c r="N237" s="35"/>
    </row>
    <row r="239" spans="1:14" ht="15.75" thickBot="1" x14ac:dyDescent="0.3"/>
    <row r="240" spans="1:14" ht="26.25" customHeight="1" x14ac:dyDescent="0.3">
      <c r="A240" s="1210" t="s">
        <v>178</v>
      </c>
      <c r="B240" s="1211"/>
      <c r="C240" s="1211"/>
      <c r="D240" s="1211"/>
      <c r="E240" s="1211"/>
      <c r="F240" s="1211"/>
      <c r="G240" s="1212"/>
    </row>
    <row r="241" spans="1:7" ht="39" thickBot="1" x14ac:dyDescent="0.3">
      <c r="A241" s="47" t="s">
        <v>49</v>
      </c>
      <c r="B241" s="48" t="s">
        <v>146</v>
      </c>
      <c r="C241" s="48" t="s">
        <v>147</v>
      </c>
      <c r="D241" s="48" t="s">
        <v>179</v>
      </c>
      <c r="E241" s="48" t="s">
        <v>180</v>
      </c>
      <c r="F241" s="48" t="s">
        <v>181</v>
      </c>
      <c r="G241" s="49" t="s">
        <v>182</v>
      </c>
    </row>
    <row r="242" spans="1:7" x14ac:dyDescent="0.25">
      <c r="A242" s="1248" t="s">
        <v>129</v>
      </c>
      <c r="B242" s="1222" t="s">
        <v>333</v>
      </c>
      <c r="C242" s="1222" t="s">
        <v>343</v>
      </c>
      <c r="D242" s="51" t="s">
        <v>344</v>
      </c>
      <c r="E242" s="96">
        <v>199025000</v>
      </c>
      <c r="F242" s="96">
        <v>0</v>
      </c>
      <c r="G242" s="52"/>
    </row>
    <row r="243" spans="1:7" x14ac:dyDescent="0.25">
      <c r="A243" s="1249"/>
      <c r="B243" s="1223"/>
      <c r="C243" s="1223"/>
      <c r="D243" s="38" t="s">
        <v>345</v>
      </c>
      <c r="E243" s="97">
        <v>892352000</v>
      </c>
      <c r="F243" s="97">
        <v>106770000</v>
      </c>
      <c r="G243" s="39"/>
    </row>
    <row r="244" spans="1:7" x14ac:dyDescent="0.25">
      <c r="A244" s="1249"/>
      <c r="B244" s="1224"/>
      <c r="C244" s="1224"/>
      <c r="D244" s="38" t="s">
        <v>346</v>
      </c>
      <c r="E244" s="97">
        <v>302855000</v>
      </c>
      <c r="F244" s="97">
        <v>0</v>
      </c>
      <c r="G244" s="39"/>
    </row>
    <row r="245" spans="1:7" x14ac:dyDescent="0.25">
      <c r="A245" s="1250"/>
      <c r="B245" s="98" t="s">
        <v>338</v>
      </c>
      <c r="C245" s="98" t="s">
        <v>347</v>
      </c>
      <c r="D245" s="38" t="s">
        <v>348</v>
      </c>
      <c r="E245" s="97">
        <v>275768000</v>
      </c>
      <c r="F245" s="97">
        <v>105470000</v>
      </c>
      <c r="G245" s="39"/>
    </row>
    <row r="246" spans="1:7" x14ac:dyDescent="0.25">
      <c r="A246" s="1306" t="s">
        <v>130</v>
      </c>
      <c r="B246" s="1307" t="s">
        <v>333</v>
      </c>
      <c r="C246" s="1307" t="s">
        <v>343</v>
      </c>
      <c r="D246" s="38" t="s">
        <v>344</v>
      </c>
      <c r="E246" s="97">
        <v>199025000</v>
      </c>
      <c r="F246" s="97">
        <v>158324000</v>
      </c>
      <c r="G246" s="318"/>
    </row>
    <row r="247" spans="1:7" x14ac:dyDescent="0.25">
      <c r="A247" s="1249"/>
      <c r="B247" s="1223"/>
      <c r="C247" s="1223"/>
      <c r="D247" s="38" t="s">
        <v>345</v>
      </c>
      <c r="E247" s="97">
        <v>892352000</v>
      </c>
      <c r="F247" s="97">
        <v>523535949</v>
      </c>
      <c r="G247" s="318"/>
    </row>
    <row r="248" spans="1:7" x14ac:dyDescent="0.25">
      <c r="A248" s="1249"/>
      <c r="B248" s="1224"/>
      <c r="C248" s="1224"/>
      <c r="D248" s="38" t="s">
        <v>346</v>
      </c>
      <c r="E248" s="97">
        <v>302855000</v>
      </c>
      <c r="F248" s="97">
        <v>176784000</v>
      </c>
      <c r="G248" s="318"/>
    </row>
    <row r="249" spans="1:7" x14ac:dyDescent="0.25">
      <c r="A249" s="1250"/>
      <c r="B249" s="98" t="s">
        <v>338</v>
      </c>
      <c r="C249" s="98" t="s">
        <v>347</v>
      </c>
      <c r="D249" s="38" t="s">
        <v>348</v>
      </c>
      <c r="E249" s="97">
        <v>275768000</v>
      </c>
      <c r="F249" s="97">
        <v>173474000</v>
      </c>
      <c r="G249" s="318"/>
    </row>
    <row r="250" spans="1:7" x14ac:dyDescent="0.25">
      <c r="A250" s="1251" t="s">
        <v>131</v>
      </c>
      <c r="B250" s="1218" t="s">
        <v>333</v>
      </c>
      <c r="C250" s="1218" t="s">
        <v>343</v>
      </c>
      <c r="D250" s="38" t="s">
        <v>344</v>
      </c>
      <c r="E250" s="97">
        <v>199025000</v>
      </c>
      <c r="F250" s="97">
        <v>158324000</v>
      </c>
      <c r="G250" s="39"/>
    </row>
    <row r="251" spans="1:7" x14ac:dyDescent="0.25">
      <c r="A251" s="1251"/>
      <c r="B251" s="1218"/>
      <c r="C251" s="1218"/>
      <c r="D251" s="38" t="s">
        <v>345</v>
      </c>
      <c r="E251" s="97">
        <v>892352000</v>
      </c>
      <c r="F251" s="97">
        <v>562706949</v>
      </c>
      <c r="G251" s="39"/>
    </row>
    <row r="252" spans="1:7" x14ac:dyDescent="0.25">
      <c r="A252" s="1251"/>
      <c r="B252" s="1218"/>
      <c r="C252" s="1218"/>
      <c r="D252" s="38" t="s">
        <v>346</v>
      </c>
      <c r="E252" s="97">
        <v>302855000</v>
      </c>
      <c r="F252" s="97">
        <v>176784000</v>
      </c>
      <c r="G252" s="39"/>
    </row>
    <row r="253" spans="1:7" x14ac:dyDescent="0.25">
      <c r="A253" s="1251"/>
      <c r="B253" s="98" t="s">
        <v>338</v>
      </c>
      <c r="C253" s="98" t="s">
        <v>347</v>
      </c>
      <c r="D253" s="38" t="s">
        <v>348</v>
      </c>
      <c r="E253" s="97">
        <v>275768000</v>
      </c>
      <c r="F253" s="97">
        <v>173474000</v>
      </c>
      <c r="G253" s="39"/>
    </row>
    <row r="254" spans="1:7" x14ac:dyDescent="0.25">
      <c r="A254" s="1251" t="s">
        <v>132</v>
      </c>
      <c r="B254" s="1218" t="s">
        <v>333</v>
      </c>
      <c r="C254" s="1218" t="s">
        <v>343</v>
      </c>
      <c r="D254" s="38" t="s">
        <v>344</v>
      </c>
      <c r="E254" s="97">
        <v>199025000</v>
      </c>
      <c r="F254" s="97">
        <v>158324000</v>
      </c>
      <c r="G254" s="39"/>
    </row>
    <row r="255" spans="1:7" x14ac:dyDescent="0.25">
      <c r="A255" s="1251"/>
      <c r="B255" s="1218"/>
      <c r="C255" s="1218"/>
      <c r="D255" s="38" t="s">
        <v>345</v>
      </c>
      <c r="E255" s="97">
        <v>892352000</v>
      </c>
      <c r="F255" s="97">
        <v>562706949</v>
      </c>
      <c r="G255" s="39"/>
    </row>
    <row r="256" spans="1:7" x14ac:dyDescent="0.25">
      <c r="A256" s="1251"/>
      <c r="B256" s="1218"/>
      <c r="C256" s="1218"/>
      <c r="D256" s="38" t="s">
        <v>346</v>
      </c>
      <c r="E256" s="97">
        <v>302855000</v>
      </c>
      <c r="F256" s="97">
        <v>176784000</v>
      </c>
      <c r="G256" s="39"/>
    </row>
    <row r="257" spans="1:8" x14ac:dyDescent="0.25">
      <c r="A257" s="1251"/>
      <c r="B257" s="98" t="s">
        <v>338</v>
      </c>
      <c r="C257" s="98" t="s">
        <v>347</v>
      </c>
      <c r="D257" s="38" t="s">
        <v>348</v>
      </c>
      <c r="E257" s="97">
        <v>275768000</v>
      </c>
      <c r="F257" s="97">
        <v>173474000</v>
      </c>
      <c r="G257" s="39"/>
    </row>
    <row r="258" spans="1:8" x14ac:dyDescent="0.25">
      <c r="A258" s="1251" t="s">
        <v>133</v>
      </c>
      <c r="B258" s="1218" t="s">
        <v>333</v>
      </c>
      <c r="C258" s="1218" t="s">
        <v>343</v>
      </c>
      <c r="D258" s="38" t="s">
        <v>344</v>
      </c>
      <c r="E258" s="97">
        <v>199025000</v>
      </c>
      <c r="F258" s="97">
        <v>158324000</v>
      </c>
      <c r="G258" s="39"/>
    </row>
    <row r="259" spans="1:8" x14ac:dyDescent="0.25">
      <c r="A259" s="1251"/>
      <c r="B259" s="1218"/>
      <c r="C259" s="1218"/>
      <c r="D259" s="38" t="s">
        <v>345</v>
      </c>
      <c r="E259" s="97">
        <v>892352000</v>
      </c>
      <c r="F259" s="97">
        <v>583334850</v>
      </c>
      <c r="G259" s="39"/>
    </row>
    <row r="260" spans="1:8" x14ac:dyDescent="0.25">
      <c r="A260" s="1251"/>
      <c r="B260" s="1218"/>
      <c r="C260" s="1218"/>
      <c r="D260" s="38" t="s">
        <v>346</v>
      </c>
      <c r="E260" s="97">
        <v>302855000</v>
      </c>
      <c r="F260" s="97">
        <v>190523500</v>
      </c>
      <c r="G260" s="39"/>
    </row>
    <row r="261" spans="1:8" x14ac:dyDescent="0.25">
      <c r="A261" s="1251"/>
      <c r="B261" s="98" t="s">
        <v>338</v>
      </c>
      <c r="C261" s="98" t="s">
        <v>347</v>
      </c>
      <c r="D261" s="38" t="s">
        <v>348</v>
      </c>
      <c r="E261" s="97">
        <v>275768000</v>
      </c>
      <c r="F261" s="97">
        <v>173474000</v>
      </c>
      <c r="G261" s="39"/>
    </row>
    <row r="262" spans="1:8" x14ac:dyDescent="0.25">
      <c r="A262" s="1233" t="s">
        <v>134</v>
      </c>
      <c r="B262" s="1218" t="s">
        <v>333</v>
      </c>
      <c r="C262" s="1218" t="s">
        <v>343</v>
      </c>
      <c r="D262" s="38" t="s">
        <v>344</v>
      </c>
      <c r="E262" s="97">
        <v>199025000</v>
      </c>
      <c r="F262" s="97">
        <v>175900967</v>
      </c>
      <c r="G262" s="39" t="s">
        <v>349</v>
      </c>
      <c r="H262" s="146">
        <f>LEN(G262)</f>
        <v>287</v>
      </c>
    </row>
    <row r="263" spans="1:8" x14ac:dyDescent="0.25">
      <c r="A263" s="1233"/>
      <c r="B263" s="1218"/>
      <c r="C263" s="1218"/>
      <c r="D263" s="38" t="s">
        <v>345</v>
      </c>
      <c r="E263" s="97">
        <v>892352000</v>
      </c>
      <c r="F263" s="97">
        <v>467742816</v>
      </c>
      <c r="G263" s="39" t="s">
        <v>350</v>
      </c>
      <c r="H263" s="146">
        <f>LEN(G263)</f>
        <v>135</v>
      </c>
    </row>
    <row r="264" spans="1:8" x14ac:dyDescent="0.25">
      <c r="A264" s="1233"/>
      <c r="B264" s="1218"/>
      <c r="C264" s="1218"/>
      <c r="D264" s="38" t="s">
        <v>346</v>
      </c>
      <c r="E264" s="97">
        <v>302855000</v>
      </c>
      <c r="F264" s="97">
        <v>156692133</v>
      </c>
      <c r="G264" s="39" t="s">
        <v>351</v>
      </c>
      <c r="H264" s="146">
        <f>LEN(G264)</f>
        <v>289</v>
      </c>
    </row>
    <row r="265" spans="1:8" ht="24" customHeight="1" thickBot="1" x14ac:dyDescent="0.3">
      <c r="A265" s="1236" t="s">
        <v>134</v>
      </c>
      <c r="B265" s="99" t="s">
        <v>338</v>
      </c>
      <c r="C265" s="100" t="s">
        <v>347</v>
      </c>
      <c r="D265" s="40" t="s">
        <v>348</v>
      </c>
      <c r="E265" s="172">
        <v>275768000</v>
      </c>
      <c r="F265" s="172">
        <v>166746093</v>
      </c>
      <c r="G265" s="101" t="s">
        <v>352</v>
      </c>
      <c r="H265" s="146">
        <f>LEN(G265)</f>
        <v>292</v>
      </c>
    </row>
    <row r="267" spans="1:8" ht="20.25" x14ac:dyDescent="0.3">
      <c r="A267" s="1210" t="s">
        <v>183</v>
      </c>
      <c r="B267" s="1211"/>
      <c r="C267" s="1211"/>
      <c r="D267" s="1211"/>
      <c r="E267" s="1211"/>
      <c r="F267" s="1211"/>
      <c r="G267" s="1212"/>
    </row>
    <row r="268" spans="1:8" ht="39" thickBot="1" x14ac:dyDescent="0.3">
      <c r="A268" s="25" t="s">
        <v>50</v>
      </c>
      <c r="B268" s="36" t="s">
        <v>146</v>
      </c>
      <c r="C268" s="36" t="s">
        <v>147</v>
      </c>
      <c r="D268" s="36" t="s">
        <v>179</v>
      </c>
      <c r="E268" s="36" t="s">
        <v>184</v>
      </c>
      <c r="F268" s="36" t="s">
        <v>185</v>
      </c>
      <c r="G268" s="37" t="s">
        <v>182</v>
      </c>
    </row>
    <row r="269" spans="1:8" ht="16.5" customHeight="1" x14ac:dyDescent="0.25">
      <c r="A269" s="1303" t="s">
        <v>136</v>
      </c>
      <c r="B269" s="1232" t="s">
        <v>333</v>
      </c>
      <c r="C269" s="1302" t="s">
        <v>343</v>
      </c>
      <c r="D269" s="51" t="s">
        <v>344</v>
      </c>
      <c r="E269" s="96">
        <v>407720000</v>
      </c>
      <c r="F269" s="97">
        <v>0</v>
      </c>
      <c r="G269" s="201"/>
    </row>
    <row r="270" spans="1:8" ht="16.5" customHeight="1" x14ac:dyDescent="0.25">
      <c r="A270" s="1304"/>
      <c r="B270" s="1233"/>
      <c r="C270" s="1218"/>
      <c r="D270" s="38" t="s">
        <v>345</v>
      </c>
      <c r="E270" s="97">
        <v>1175796000</v>
      </c>
      <c r="F270" s="97">
        <v>0</v>
      </c>
      <c r="G270" s="30"/>
    </row>
    <row r="271" spans="1:8" ht="16.5" customHeight="1" x14ac:dyDescent="0.25">
      <c r="A271" s="1304"/>
      <c r="B271" s="1233"/>
      <c r="C271" s="1218"/>
      <c r="D271" s="38" t="s">
        <v>346</v>
      </c>
      <c r="E271" s="97">
        <v>522269000</v>
      </c>
      <c r="F271" s="97">
        <v>0</v>
      </c>
      <c r="G271" s="30"/>
    </row>
    <row r="272" spans="1:8" ht="16.5" customHeight="1" thickBot="1" x14ac:dyDescent="0.3">
      <c r="A272" s="1305"/>
      <c r="B272" s="200" t="s">
        <v>338</v>
      </c>
      <c r="C272" s="100" t="s">
        <v>347</v>
      </c>
      <c r="D272" s="40" t="s">
        <v>348</v>
      </c>
      <c r="E272" s="172">
        <v>375215000</v>
      </c>
      <c r="F272" s="172">
        <v>0</v>
      </c>
      <c r="G272" s="35"/>
    </row>
    <row r="273" spans="1:7" ht="16.5" customHeight="1" x14ac:dyDescent="0.25">
      <c r="A273" s="1205" t="s">
        <v>137</v>
      </c>
      <c r="B273" s="1224" t="s">
        <v>333</v>
      </c>
      <c r="C273" s="1224" t="s">
        <v>343</v>
      </c>
      <c r="D273" s="183" t="s">
        <v>344</v>
      </c>
      <c r="E273" s="199">
        <v>407720000</v>
      </c>
      <c r="F273" s="97">
        <v>0</v>
      </c>
      <c r="G273" s="42"/>
    </row>
    <row r="274" spans="1:7" ht="16.5" customHeight="1" x14ac:dyDescent="0.25">
      <c r="A274" s="1203"/>
      <c r="B274" s="1218"/>
      <c r="C274" s="1218"/>
      <c r="D274" s="38" t="s">
        <v>345</v>
      </c>
      <c r="E274" s="97">
        <v>1175796000</v>
      </c>
      <c r="F274" s="97">
        <v>0</v>
      </c>
      <c r="G274" s="30"/>
    </row>
    <row r="275" spans="1:7" ht="16.5" customHeight="1" x14ac:dyDescent="0.25">
      <c r="A275" s="1203"/>
      <c r="B275" s="1218"/>
      <c r="C275" s="1218"/>
      <c r="D275" s="38" t="s">
        <v>346</v>
      </c>
      <c r="E275" s="97">
        <v>522269000</v>
      </c>
      <c r="F275" s="97">
        <v>0</v>
      </c>
      <c r="G275" s="30"/>
    </row>
    <row r="276" spans="1:7" ht="16.5" customHeight="1" thickBot="1" x14ac:dyDescent="0.3">
      <c r="A276" s="1204"/>
      <c r="B276" s="99" t="s">
        <v>338</v>
      </c>
      <c r="C276" s="100" t="s">
        <v>347</v>
      </c>
      <c r="D276" s="40" t="s">
        <v>348</v>
      </c>
      <c r="E276" s="172">
        <v>375215000</v>
      </c>
      <c r="F276" s="172">
        <v>0</v>
      </c>
      <c r="G276" s="30"/>
    </row>
    <row r="277" spans="1:7" ht="16.5" customHeight="1" x14ac:dyDescent="0.25">
      <c r="A277" s="1205" t="s">
        <v>138</v>
      </c>
      <c r="B277" s="1218" t="s">
        <v>333</v>
      </c>
      <c r="C277" s="1218" t="s">
        <v>343</v>
      </c>
      <c r="D277" s="38" t="s">
        <v>344</v>
      </c>
      <c r="E277" s="97">
        <v>407720000</v>
      </c>
      <c r="F277" s="97">
        <v>0</v>
      </c>
      <c r="G277" s="30"/>
    </row>
    <row r="278" spans="1:7" ht="16.5" customHeight="1" x14ac:dyDescent="0.25">
      <c r="A278" s="1203"/>
      <c r="B278" s="1218"/>
      <c r="C278" s="1218"/>
      <c r="D278" s="38" t="s">
        <v>345</v>
      </c>
      <c r="E278" s="97">
        <v>1175796000</v>
      </c>
      <c r="F278" s="97">
        <v>0</v>
      </c>
      <c r="G278" s="30"/>
    </row>
    <row r="279" spans="1:7" ht="16.5" customHeight="1" x14ac:dyDescent="0.25">
      <c r="A279" s="1203"/>
      <c r="B279" s="1218"/>
      <c r="C279" s="1218"/>
      <c r="D279" s="38" t="s">
        <v>346</v>
      </c>
      <c r="E279" s="97">
        <v>522269000</v>
      </c>
      <c r="F279" s="97">
        <v>0</v>
      </c>
      <c r="G279" s="30"/>
    </row>
    <row r="280" spans="1:7" ht="16.5" customHeight="1" thickBot="1" x14ac:dyDescent="0.3">
      <c r="A280" s="1204"/>
      <c r="B280" s="99" t="s">
        <v>338</v>
      </c>
      <c r="C280" s="100" t="s">
        <v>347</v>
      </c>
      <c r="D280" s="40" t="s">
        <v>348</v>
      </c>
      <c r="E280" s="172">
        <v>375215000</v>
      </c>
      <c r="F280" s="172">
        <v>0</v>
      </c>
      <c r="G280" s="30"/>
    </row>
    <row r="281" spans="1:7" ht="16.5" customHeight="1" x14ac:dyDescent="0.25">
      <c r="A281" s="1205" t="s">
        <v>139</v>
      </c>
      <c r="B281" s="1218" t="s">
        <v>333</v>
      </c>
      <c r="C281" s="1218" t="s">
        <v>343</v>
      </c>
      <c r="D281" s="38" t="s">
        <v>344</v>
      </c>
      <c r="E281" s="97">
        <v>407720000</v>
      </c>
      <c r="F281" s="97">
        <v>20822134</v>
      </c>
      <c r="G281" s="30"/>
    </row>
    <row r="282" spans="1:7" ht="16.5" customHeight="1" x14ac:dyDescent="0.25">
      <c r="A282" s="1203"/>
      <c r="B282" s="1218"/>
      <c r="C282" s="1218"/>
      <c r="D282" s="38" t="s">
        <v>345</v>
      </c>
      <c r="E282" s="97">
        <v>1175796000</v>
      </c>
      <c r="F282" s="97">
        <v>81859409</v>
      </c>
      <c r="G282" s="30"/>
    </row>
    <row r="283" spans="1:7" ht="16.5" customHeight="1" x14ac:dyDescent="0.25">
      <c r="A283" s="1203"/>
      <c r="B283" s="1218"/>
      <c r="C283" s="1218"/>
      <c r="D283" s="38" t="s">
        <v>346</v>
      </c>
      <c r="E283" s="97">
        <v>522269000</v>
      </c>
      <c r="F283" s="97">
        <v>16572267</v>
      </c>
      <c r="G283" s="30"/>
    </row>
    <row r="284" spans="1:7" ht="16.5" customHeight="1" thickBot="1" x14ac:dyDescent="0.3">
      <c r="A284" s="1204"/>
      <c r="B284" s="99" t="s">
        <v>338</v>
      </c>
      <c r="C284" s="100" t="s">
        <v>347</v>
      </c>
      <c r="D284" s="40" t="s">
        <v>348</v>
      </c>
      <c r="E284" s="172">
        <v>375215000</v>
      </c>
      <c r="F284" s="172">
        <v>6470500</v>
      </c>
      <c r="G284" s="30"/>
    </row>
    <row r="285" spans="1:7" ht="16.5" customHeight="1" x14ac:dyDescent="0.25">
      <c r="A285" s="1205" t="s">
        <v>140</v>
      </c>
      <c r="B285" s="1218" t="s">
        <v>333</v>
      </c>
      <c r="C285" s="1218" t="s">
        <v>343</v>
      </c>
      <c r="D285" s="38" t="s">
        <v>344</v>
      </c>
      <c r="E285" s="97">
        <v>407720000</v>
      </c>
      <c r="F285" s="97">
        <v>62073734</v>
      </c>
      <c r="G285" s="30"/>
    </row>
    <row r="286" spans="1:7" ht="16.5" customHeight="1" x14ac:dyDescent="0.25">
      <c r="A286" s="1203"/>
      <c r="B286" s="1218"/>
      <c r="C286" s="1218"/>
      <c r="D286" s="38" t="s">
        <v>345</v>
      </c>
      <c r="E286" s="97">
        <v>1175796000</v>
      </c>
      <c r="F286" s="97">
        <v>163511409</v>
      </c>
      <c r="G286" s="30"/>
    </row>
    <row r="287" spans="1:7" ht="16.5" customHeight="1" x14ac:dyDescent="0.25">
      <c r="A287" s="1203"/>
      <c r="B287" s="1218"/>
      <c r="C287" s="1218"/>
      <c r="D287" s="38" t="s">
        <v>346</v>
      </c>
      <c r="E287" s="97">
        <v>522269000</v>
      </c>
      <c r="F287" s="97">
        <v>57228550</v>
      </c>
      <c r="G287" s="30"/>
    </row>
    <row r="288" spans="1:7" ht="16.5" customHeight="1" thickBot="1" x14ac:dyDescent="0.3">
      <c r="A288" s="1204"/>
      <c r="B288" s="99" t="s">
        <v>338</v>
      </c>
      <c r="C288" s="100" t="s">
        <v>347</v>
      </c>
      <c r="D288" s="40" t="s">
        <v>348</v>
      </c>
      <c r="E288" s="172">
        <v>375215000</v>
      </c>
      <c r="F288" s="172">
        <v>22592667</v>
      </c>
      <c r="G288" s="30"/>
    </row>
    <row r="289" spans="1:7" ht="16.5" customHeight="1" x14ac:dyDescent="0.25">
      <c r="A289" s="1205" t="s">
        <v>141</v>
      </c>
      <c r="B289" s="1218" t="s">
        <v>333</v>
      </c>
      <c r="C289" s="1218" t="s">
        <v>343</v>
      </c>
      <c r="D289" s="38" t="s">
        <v>344</v>
      </c>
      <c r="E289" s="97">
        <v>407720000</v>
      </c>
      <c r="F289" s="97">
        <v>103901734</v>
      </c>
      <c r="G289" s="30"/>
    </row>
    <row r="290" spans="1:7" ht="16.5" customHeight="1" x14ac:dyDescent="0.25">
      <c r="A290" s="1203"/>
      <c r="B290" s="1218"/>
      <c r="C290" s="1218"/>
      <c r="D290" s="38" t="s">
        <v>345</v>
      </c>
      <c r="E290" s="97">
        <v>1175796000</v>
      </c>
      <c r="F290" s="97">
        <v>252020460</v>
      </c>
      <c r="G290" s="42"/>
    </row>
    <row r="291" spans="1:7" ht="16.5" customHeight="1" x14ac:dyDescent="0.25">
      <c r="A291" s="1203"/>
      <c r="B291" s="1218"/>
      <c r="C291" s="1218"/>
      <c r="D291" s="38" t="s">
        <v>346</v>
      </c>
      <c r="E291" s="97">
        <v>522269000</v>
      </c>
      <c r="F291" s="97">
        <v>104064217</v>
      </c>
      <c r="G291" s="42"/>
    </row>
    <row r="292" spans="1:7" ht="16.5" customHeight="1" thickBot="1" x14ac:dyDescent="0.3">
      <c r="A292" s="1204"/>
      <c r="B292" s="99" t="s">
        <v>338</v>
      </c>
      <c r="C292" s="100" t="s">
        <v>347</v>
      </c>
      <c r="D292" s="40" t="s">
        <v>348</v>
      </c>
      <c r="E292" s="172">
        <v>375215000</v>
      </c>
      <c r="F292" s="172">
        <v>37474667</v>
      </c>
      <c r="G292" s="42"/>
    </row>
    <row r="293" spans="1:7" x14ac:dyDescent="0.25">
      <c r="A293" s="1205" t="s">
        <v>129</v>
      </c>
      <c r="B293" s="1218" t="s">
        <v>333</v>
      </c>
      <c r="C293" s="1218" t="s">
        <v>343</v>
      </c>
      <c r="D293" s="38" t="s">
        <v>344</v>
      </c>
      <c r="E293" s="97">
        <v>407720000</v>
      </c>
      <c r="F293" s="97">
        <v>145729734</v>
      </c>
      <c r="G293" s="42"/>
    </row>
    <row r="294" spans="1:7" x14ac:dyDescent="0.25">
      <c r="A294" s="1203"/>
      <c r="B294" s="1218"/>
      <c r="C294" s="1218"/>
      <c r="D294" s="38" t="s">
        <v>345</v>
      </c>
      <c r="E294" s="97">
        <v>1175796000</v>
      </c>
      <c r="F294" s="97">
        <v>337021660</v>
      </c>
      <c r="G294" s="42"/>
    </row>
    <row r="295" spans="1:7" x14ac:dyDescent="0.25">
      <c r="A295" s="1203"/>
      <c r="B295" s="1218"/>
      <c r="C295" s="1218"/>
      <c r="D295" s="38" t="s">
        <v>346</v>
      </c>
      <c r="E295" s="97">
        <v>522269000</v>
      </c>
      <c r="F295" s="97">
        <v>151120467</v>
      </c>
      <c r="G295" s="42"/>
    </row>
    <row r="296" spans="1:7" ht="15.75" thickBot="1" x14ac:dyDescent="0.3">
      <c r="A296" s="1204"/>
      <c r="B296" s="99" t="s">
        <v>338</v>
      </c>
      <c r="C296" s="100" t="s">
        <v>347</v>
      </c>
      <c r="D296" s="40" t="s">
        <v>348</v>
      </c>
      <c r="E296" s="172">
        <v>375215000</v>
      </c>
      <c r="F296" s="172">
        <v>59797667</v>
      </c>
      <c r="G296" s="42"/>
    </row>
    <row r="297" spans="1:7" x14ac:dyDescent="0.25">
      <c r="A297" s="1205" t="s">
        <v>130</v>
      </c>
      <c r="B297" s="1218" t="s">
        <v>333</v>
      </c>
      <c r="C297" s="1218" t="s">
        <v>343</v>
      </c>
      <c r="D297" s="38" t="s">
        <v>344</v>
      </c>
      <c r="E297" s="97">
        <v>407720000</v>
      </c>
      <c r="F297" s="97">
        <v>187557734</v>
      </c>
      <c r="G297" s="229"/>
    </row>
    <row r="298" spans="1:7" x14ac:dyDescent="0.25">
      <c r="A298" s="1203"/>
      <c r="B298" s="1218"/>
      <c r="C298" s="1218"/>
      <c r="D298" s="38" t="s">
        <v>345</v>
      </c>
      <c r="E298" s="97">
        <v>1175796000</v>
      </c>
      <c r="F298" s="97">
        <v>421624660</v>
      </c>
      <c r="G298" s="229"/>
    </row>
    <row r="299" spans="1:7" x14ac:dyDescent="0.25">
      <c r="A299" s="1203"/>
      <c r="B299" s="1218"/>
      <c r="C299" s="1218"/>
      <c r="D299" s="38" t="s">
        <v>346</v>
      </c>
      <c r="E299" s="97">
        <v>522269000</v>
      </c>
      <c r="F299" s="97">
        <v>194264467</v>
      </c>
      <c r="G299" s="229"/>
    </row>
    <row r="300" spans="1:7" ht="15.75" thickBot="1" x14ac:dyDescent="0.3">
      <c r="A300" s="1204"/>
      <c r="B300" s="99" t="s">
        <v>338</v>
      </c>
      <c r="C300" s="100" t="s">
        <v>347</v>
      </c>
      <c r="D300" s="40" t="s">
        <v>348</v>
      </c>
      <c r="E300" s="172">
        <v>375215000</v>
      </c>
      <c r="F300" s="172">
        <v>87098667</v>
      </c>
      <c r="G300" s="229"/>
    </row>
    <row r="301" spans="1:7" x14ac:dyDescent="0.25">
      <c r="A301" s="1205" t="s">
        <v>131</v>
      </c>
      <c r="B301" s="1218" t="s">
        <v>333</v>
      </c>
      <c r="C301" s="1218" t="s">
        <v>343</v>
      </c>
      <c r="D301" s="38" t="s">
        <v>344</v>
      </c>
      <c r="E301" s="97">
        <v>407720000</v>
      </c>
      <c r="F301" s="97">
        <v>229385734</v>
      </c>
      <c r="G301" s="30"/>
    </row>
    <row r="302" spans="1:7" x14ac:dyDescent="0.25">
      <c r="A302" s="1203"/>
      <c r="B302" s="1218"/>
      <c r="C302" s="1218"/>
      <c r="D302" s="38" t="s">
        <v>345</v>
      </c>
      <c r="E302" s="97">
        <v>1175796000</v>
      </c>
      <c r="F302" s="97">
        <v>508351393</v>
      </c>
      <c r="G302" s="30"/>
    </row>
    <row r="303" spans="1:7" x14ac:dyDescent="0.25">
      <c r="A303" s="1203"/>
      <c r="B303" s="1218"/>
      <c r="C303" s="1218"/>
      <c r="D303" s="38" t="s">
        <v>346</v>
      </c>
      <c r="E303" s="97">
        <v>522269000</v>
      </c>
      <c r="F303" s="97">
        <v>241049217</v>
      </c>
      <c r="G303" s="30"/>
    </row>
    <row r="304" spans="1:7" ht="15.75" thickBot="1" x14ac:dyDescent="0.3">
      <c r="A304" s="1204"/>
      <c r="B304" s="99" t="s">
        <v>338</v>
      </c>
      <c r="C304" s="100" t="s">
        <v>347</v>
      </c>
      <c r="D304" s="40" t="s">
        <v>348</v>
      </c>
      <c r="E304" s="172">
        <v>375215000</v>
      </c>
      <c r="F304" s="172">
        <v>114399667</v>
      </c>
      <c r="G304" s="30"/>
    </row>
    <row r="305" spans="1:7" x14ac:dyDescent="0.25">
      <c r="A305" s="1205" t="s">
        <v>132</v>
      </c>
      <c r="B305" s="1218" t="s">
        <v>333</v>
      </c>
      <c r="C305" s="1218" t="s">
        <v>343</v>
      </c>
      <c r="D305" s="38" t="s">
        <v>344</v>
      </c>
      <c r="E305" s="97">
        <v>407720000</v>
      </c>
      <c r="F305" s="97">
        <v>271213734</v>
      </c>
      <c r="G305" s="30"/>
    </row>
    <row r="306" spans="1:7" x14ac:dyDescent="0.25">
      <c r="A306" s="1203"/>
      <c r="B306" s="1218"/>
      <c r="C306" s="1218"/>
      <c r="D306" s="38" t="s">
        <v>345</v>
      </c>
      <c r="E306" s="97">
        <v>1175796000</v>
      </c>
      <c r="F306" s="97">
        <v>594945393</v>
      </c>
      <c r="G306" s="30"/>
    </row>
    <row r="307" spans="1:7" x14ac:dyDescent="0.25">
      <c r="A307" s="1203"/>
      <c r="B307" s="1218"/>
      <c r="C307" s="1218"/>
      <c r="D307" s="38" t="s">
        <v>346</v>
      </c>
      <c r="E307" s="97">
        <v>522269000</v>
      </c>
      <c r="F307" s="97">
        <v>284193217</v>
      </c>
      <c r="G307" s="30"/>
    </row>
    <row r="308" spans="1:7" ht="15.75" thickBot="1" x14ac:dyDescent="0.3">
      <c r="A308" s="1204"/>
      <c r="B308" s="99" t="s">
        <v>338</v>
      </c>
      <c r="C308" s="100" t="s">
        <v>347</v>
      </c>
      <c r="D308" s="40" t="s">
        <v>348</v>
      </c>
      <c r="E308" s="172">
        <v>375215000</v>
      </c>
      <c r="F308" s="172">
        <v>141700667</v>
      </c>
      <c r="G308" s="30"/>
    </row>
    <row r="309" spans="1:7" x14ac:dyDescent="0.25">
      <c r="A309" s="1205" t="s">
        <v>133</v>
      </c>
      <c r="B309" s="1218" t="s">
        <v>333</v>
      </c>
      <c r="C309" s="1218" t="s">
        <v>343</v>
      </c>
      <c r="D309" s="38" t="s">
        <v>344</v>
      </c>
      <c r="E309" s="97">
        <v>407720000</v>
      </c>
      <c r="F309" s="97">
        <v>308718734</v>
      </c>
      <c r="G309" s="30"/>
    </row>
    <row r="310" spans="1:7" x14ac:dyDescent="0.25">
      <c r="A310" s="1203"/>
      <c r="B310" s="1218"/>
      <c r="C310" s="1218"/>
      <c r="D310" s="38" t="s">
        <v>345</v>
      </c>
      <c r="E310" s="97">
        <v>1175796000</v>
      </c>
      <c r="F310" s="97">
        <v>687877503</v>
      </c>
      <c r="G310" s="30"/>
    </row>
    <row r="311" spans="1:7" x14ac:dyDescent="0.25">
      <c r="A311" s="1203"/>
      <c r="B311" s="1218"/>
      <c r="C311" s="1218"/>
      <c r="D311" s="38" t="s">
        <v>346</v>
      </c>
      <c r="E311" s="97">
        <v>522269000</v>
      </c>
      <c r="F311" s="97">
        <v>322397350</v>
      </c>
      <c r="G311" s="30"/>
    </row>
    <row r="312" spans="1:7" ht="15.75" thickBot="1" x14ac:dyDescent="0.3">
      <c r="A312" s="1204"/>
      <c r="B312" s="99" t="s">
        <v>338</v>
      </c>
      <c r="C312" s="100" t="s">
        <v>347</v>
      </c>
      <c r="D312" s="40" t="s">
        <v>348</v>
      </c>
      <c r="E312" s="172">
        <v>375215000</v>
      </c>
      <c r="F312" s="172">
        <v>176442667</v>
      </c>
      <c r="G312" s="30"/>
    </row>
    <row r="313" spans="1:7" x14ac:dyDescent="0.25">
      <c r="A313" s="1205" t="s">
        <v>134</v>
      </c>
      <c r="B313" s="1218" t="s">
        <v>333</v>
      </c>
      <c r="C313" s="1218" t="s">
        <v>343</v>
      </c>
      <c r="D313" s="38" t="s">
        <v>344</v>
      </c>
      <c r="E313" s="97">
        <v>386610734</v>
      </c>
      <c r="F313" s="97">
        <v>349105734</v>
      </c>
      <c r="G313" s="202"/>
    </row>
    <row r="314" spans="1:7" x14ac:dyDescent="0.25">
      <c r="A314" s="1203"/>
      <c r="B314" s="1218"/>
      <c r="C314" s="1218"/>
      <c r="D314" s="38" t="s">
        <v>345</v>
      </c>
      <c r="E314" s="97">
        <v>1079524700</v>
      </c>
      <c r="F314" s="97">
        <v>859629658</v>
      </c>
      <c r="G314" s="202"/>
    </row>
    <row r="315" spans="1:7" x14ac:dyDescent="0.25">
      <c r="A315" s="1203"/>
      <c r="B315" s="1218"/>
      <c r="C315" s="1218"/>
      <c r="D315" s="38" t="s">
        <v>346</v>
      </c>
      <c r="E315" s="97">
        <v>508017790</v>
      </c>
      <c r="F315" s="97">
        <v>389020678</v>
      </c>
      <c r="G315" s="202"/>
    </row>
    <row r="316" spans="1:7" ht="15.75" thickBot="1" x14ac:dyDescent="0.3">
      <c r="A316" s="1214"/>
      <c r="B316" s="99" t="s">
        <v>338</v>
      </c>
      <c r="C316" s="100" t="s">
        <v>347</v>
      </c>
      <c r="D316" s="40" t="s">
        <v>348</v>
      </c>
      <c r="E316" s="172">
        <v>283381233</v>
      </c>
      <c r="F316" s="172">
        <v>233814878</v>
      </c>
      <c r="G316" s="35"/>
    </row>
    <row r="317" spans="1:7" ht="15.75" thickBot="1" x14ac:dyDescent="0.3">
      <c r="A317" s="43"/>
      <c r="G317" s="44"/>
    </row>
    <row r="318" spans="1:7" ht="20.25" x14ac:dyDescent="0.3">
      <c r="A318" s="1210" t="s">
        <v>353</v>
      </c>
      <c r="B318" s="1211"/>
      <c r="C318" s="1211"/>
      <c r="D318" s="1211"/>
      <c r="E318" s="1211"/>
      <c r="F318" s="1211"/>
      <c r="G318" s="1212"/>
    </row>
    <row r="319" spans="1:7" ht="39" thickBot="1" x14ac:dyDescent="0.3">
      <c r="A319" s="25" t="s">
        <v>62</v>
      </c>
      <c r="B319" s="36" t="s">
        <v>146</v>
      </c>
      <c r="C319" s="36" t="s">
        <v>147</v>
      </c>
      <c r="D319" s="36" t="s">
        <v>179</v>
      </c>
      <c r="E319" s="36" t="s">
        <v>354</v>
      </c>
      <c r="F319" s="36" t="s">
        <v>355</v>
      </c>
      <c r="G319" s="37" t="s">
        <v>182</v>
      </c>
    </row>
    <row r="320" spans="1:7" x14ac:dyDescent="0.25">
      <c r="A320" s="1205" t="s">
        <v>136</v>
      </c>
      <c r="B320" s="1218" t="s">
        <v>333</v>
      </c>
      <c r="C320" s="1218" t="s">
        <v>343</v>
      </c>
      <c r="D320" s="38" t="s">
        <v>344</v>
      </c>
      <c r="E320" s="97">
        <v>452270000</v>
      </c>
      <c r="F320" s="97">
        <v>0</v>
      </c>
      <c r="G320" s="203"/>
    </row>
    <row r="321" spans="1:7" x14ac:dyDescent="0.25">
      <c r="A321" s="1203"/>
      <c r="B321" s="1218"/>
      <c r="C321" s="1218"/>
      <c r="D321" s="38" t="s">
        <v>345</v>
      </c>
      <c r="E321" s="97">
        <v>1494321000</v>
      </c>
      <c r="F321" s="97">
        <v>0</v>
      </c>
      <c r="G321" s="203"/>
    </row>
    <row r="322" spans="1:7" x14ac:dyDescent="0.25">
      <c r="A322" s="1203"/>
      <c r="B322" s="1218"/>
      <c r="C322" s="1218"/>
      <c r="D322" s="38" t="s">
        <v>346</v>
      </c>
      <c r="E322" s="97">
        <v>729220000</v>
      </c>
      <c r="F322" s="97">
        <v>0</v>
      </c>
      <c r="G322" s="203"/>
    </row>
    <row r="323" spans="1:7" ht="15.75" thickBot="1" x14ac:dyDescent="0.3">
      <c r="A323" s="1204"/>
      <c r="B323" s="99" t="s">
        <v>338</v>
      </c>
      <c r="C323" s="100" t="s">
        <v>347</v>
      </c>
      <c r="D323" s="40" t="s">
        <v>348</v>
      </c>
      <c r="E323" s="172">
        <v>570740000</v>
      </c>
      <c r="F323" s="172">
        <v>0</v>
      </c>
      <c r="G323" s="203"/>
    </row>
    <row r="324" spans="1:7" x14ac:dyDescent="0.25">
      <c r="A324" s="1205" t="s">
        <v>137</v>
      </c>
      <c r="B324" s="1218" t="s">
        <v>333</v>
      </c>
      <c r="C324" s="1218" t="s">
        <v>343</v>
      </c>
      <c r="D324" s="38" t="s">
        <v>344</v>
      </c>
      <c r="E324" s="97">
        <v>452270000</v>
      </c>
      <c r="F324" s="97">
        <v>1556300</v>
      </c>
      <c r="G324" s="203"/>
    </row>
    <row r="325" spans="1:7" x14ac:dyDescent="0.25">
      <c r="A325" s="1203"/>
      <c r="B325" s="1218"/>
      <c r="C325" s="1218"/>
      <c r="D325" s="38" t="s">
        <v>345</v>
      </c>
      <c r="E325" s="97">
        <v>1494321000</v>
      </c>
      <c r="F325" s="97">
        <v>46143437</v>
      </c>
      <c r="G325" s="203"/>
    </row>
    <row r="326" spans="1:7" x14ac:dyDescent="0.25">
      <c r="A326" s="1203"/>
      <c r="B326" s="1218"/>
      <c r="C326" s="1218"/>
      <c r="D326" s="38" t="s">
        <v>346</v>
      </c>
      <c r="E326" s="97">
        <v>729220000</v>
      </c>
      <c r="F326" s="97">
        <v>4853200</v>
      </c>
      <c r="G326" s="203"/>
    </row>
    <row r="327" spans="1:7" ht="15.75" thickBot="1" x14ac:dyDescent="0.3">
      <c r="A327" s="1204"/>
      <c r="B327" s="99" t="s">
        <v>338</v>
      </c>
      <c r="C327" s="100" t="s">
        <v>347</v>
      </c>
      <c r="D327" s="40" t="s">
        <v>348</v>
      </c>
      <c r="E327" s="172">
        <v>570740000</v>
      </c>
      <c r="F327" s="172">
        <v>5963000</v>
      </c>
      <c r="G327" s="203"/>
    </row>
    <row r="328" spans="1:7" x14ac:dyDescent="0.25">
      <c r="A328" s="1205" t="s">
        <v>138</v>
      </c>
      <c r="B328" s="1218" t="s">
        <v>333</v>
      </c>
      <c r="C328" s="1218" t="s">
        <v>343</v>
      </c>
      <c r="D328" s="38" t="s">
        <v>344</v>
      </c>
      <c r="E328" s="97">
        <v>452270000</v>
      </c>
      <c r="F328" s="97">
        <v>50328867</v>
      </c>
      <c r="G328" s="203"/>
    </row>
    <row r="329" spans="1:7" x14ac:dyDescent="0.25">
      <c r="A329" s="1203"/>
      <c r="B329" s="1218"/>
      <c r="C329" s="1218"/>
      <c r="D329" s="38" t="s">
        <v>345</v>
      </c>
      <c r="E329" s="97">
        <v>1494321000</v>
      </c>
      <c r="F329" s="97">
        <v>166066270</v>
      </c>
      <c r="G329" s="203"/>
    </row>
    <row r="330" spans="1:7" x14ac:dyDescent="0.25">
      <c r="A330" s="1203"/>
      <c r="B330" s="1218"/>
      <c r="C330" s="1218"/>
      <c r="D330" s="38" t="s">
        <v>346</v>
      </c>
      <c r="E330" s="97">
        <v>729220000</v>
      </c>
      <c r="F330" s="97">
        <v>52359600</v>
      </c>
      <c r="G330" s="203"/>
    </row>
    <row r="331" spans="1:7" ht="15.75" thickBot="1" x14ac:dyDescent="0.3">
      <c r="A331" s="1204"/>
      <c r="B331" s="99" t="s">
        <v>338</v>
      </c>
      <c r="C331" s="100" t="s">
        <v>347</v>
      </c>
      <c r="D331" s="40" t="s">
        <v>348</v>
      </c>
      <c r="E331" s="172">
        <v>570740000</v>
      </c>
      <c r="F331" s="172">
        <v>52982000</v>
      </c>
      <c r="G331" s="203"/>
    </row>
    <row r="332" spans="1:7" x14ac:dyDescent="0.25">
      <c r="A332" s="1205" t="s">
        <v>139</v>
      </c>
      <c r="B332" s="1218" t="s">
        <v>333</v>
      </c>
      <c r="C332" s="1218" t="s">
        <v>343</v>
      </c>
      <c r="D332" s="38" t="s">
        <v>344</v>
      </c>
      <c r="E332" s="97">
        <v>452270000</v>
      </c>
      <c r="F332" s="97">
        <v>91380867</v>
      </c>
      <c r="G332" s="203"/>
    </row>
    <row r="333" spans="1:7" x14ac:dyDescent="0.25">
      <c r="A333" s="1203"/>
      <c r="B333" s="1218"/>
      <c r="C333" s="1218"/>
      <c r="D333" s="38" t="s">
        <v>345</v>
      </c>
      <c r="E333" s="97">
        <v>1494321000</v>
      </c>
      <c r="F333" s="97">
        <v>272424603</v>
      </c>
      <c r="G333" s="203"/>
    </row>
    <row r="334" spans="1:7" x14ac:dyDescent="0.25">
      <c r="A334" s="1203"/>
      <c r="B334" s="1218"/>
      <c r="C334" s="1218"/>
      <c r="D334" s="38" t="s">
        <v>346</v>
      </c>
      <c r="E334" s="97">
        <v>729220000</v>
      </c>
      <c r="F334" s="97">
        <v>93306600</v>
      </c>
      <c r="G334" s="203"/>
    </row>
    <row r="335" spans="1:7" ht="15.75" thickBot="1" x14ac:dyDescent="0.3">
      <c r="A335" s="1204"/>
      <c r="B335" s="99" t="s">
        <v>338</v>
      </c>
      <c r="C335" s="100" t="s">
        <v>347</v>
      </c>
      <c r="D335" s="40" t="s">
        <v>348</v>
      </c>
      <c r="E335" s="172">
        <v>570740000</v>
      </c>
      <c r="F335" s="172">
        <v>111669000</v>
      </c>
      <c r="G335" s="203"/>
    </row>
    <row r="336" spans="1:7" x14ac:dyDescent="0.25">
      <c r="A336" s="1205" t="s">
        <v>140</v>
      </c>
      <c r="B336" s="1218" t="s">
        <v>333</v>
      </c>
      <c r="C336" s="1218" t="s">
        <v>343</v>
      </c>
      <c r="D336" s="38" t="s">
        <v>344</v>
      </c>
      <c r="E336" s="97">
        <v>452270000</v>
      </c>
      <c r="F336" s="97">
        <v>132432867</v>
      </c>
      <c r="G336" s="203"/>
    </row>
    <row r="337" spans="1:7" x14ac:dyDescent="0.25">
      <c r="A337" s="1203"/>
      <c r="B337" s="1218"/>
      <c r="C337" s="1218"/>
      <c r="D337" s="38" t="s">
        <v>345</v>
      </c>
      <c r="E337" s="97">
        <v>1494321000</v>
      </c>
      <c r="F337" s="97">
        <v>419760774</v>
      </c>
      <c r="G337" s="203"/>
    </row>
    <row r="338" spans="1:7" x14ac:dyDescent="0.25">
      <c r="A338" s="1203"/>
      <c r="B338" s="1218"/>
      <c r="C338" s="1218"/>
      <c r="D338" s="38" t="s">
        <v>346</v>
      </c>
      <c r="E338" s="97">
        <v>729220000</v>
      </c>
      <c r="F338" s="97">
        <v>142562600</v>
      </c>
      <c r="G338" s="203"/>
    </row>
    <row r="339" spans="1:7" ht="15.75" thickBot="1" x14ac:dyDescent="0.3">
      <c r="A339" s="1204"/>
      <c r="B339" s="99" t="s">
        <v>338</v>
      </c>
      <c r="C339" s="100" t="s">
        <v>347</v>
      </c>
      <c r="D339" s="40" t="s">
        <v>348</v>
      </c>
      <c r="E339" s="172">
        <v>570740000</v>
      </c>
      <c r="F339" s="172">
        <v>167796000</v>
      </c>
      <c r="G339" s="203"/>
    </row>
    <row r="340" spans="1:7" x14ac:dyDescent="0.25">
      <c r="A340" s="1205" t="s">
        <v>141</v>
      </c>
      <c r="B340" s="1218" t="s">
        <v>333</v>
      </c>
      <c r="C340" s="1218" t="s">
        <v>343</v>
      </c>
      <c r="D340" s="38" t="s">
        <v>344</v>
      </c>
      <c r="E340" s="97">
        <v>452270000</v>
      </c>
      <c r="F340" s="97">
        <v>173484867</v>
      </c>
      <c r="G340" s="203"/>
    </row>
    <row r="341" spans="1:7" x14ac:dyDescent="0.25">
      <c r="A341" s="1203"/>
      <c r="B341" s="1218"/>
      <c r="C341" s="1218"/>
      <c r="D341" s="38" t="s">
        <v>345</v>
      </c>
      <c r="E341" s="97">
        <v>1494321000</v>
      </c>
      <c r="F341" s="97">
        <v>566110774</v>
      </c>
      <c r="G341" s="203"/>
    </row>
    <row r="342" spans="1:7" x14ac:dyDescent="0.25">
      <c r="A342" s="1203"/>
      <c r="B342" s="1218"/>
      <c r="C342" s="1218"/>
      <c r="D342" s="38" t="s">
        <v>346</v>
      </c>
      <c r="E342" s="97">
        <v>729220000</v>
      </c>
      <c r="F342" s="97">
        <v>190789331</v>
      </c>
      <c r="G342" s="203"/>
    </row>
    <row r="343" spans="1:7" ht="15.75" thickBot="1" x14ac:dyDescent="0.3">
      <c r="A343" s="1204"/>
      <c r="B343" s="99" t="s">
        <v>338</v>
      </c>
      <c r="C343" s="100" t="s">
        <v>347</v>
      </c>
      <c r="D343" s="40" t="s">
        <v>348</v>
      </c>
      <c r="E343" s="172">
        <v>570740000</v>
      </c>
      <c r="F343" s="172">
        <v>216333000</v>
      </c>
      <c r="G343" s="203"/>
    </row>
    <row r="344" spans="1:7" x14ac:dyDescent="0.25">
      <c r="A344" s="1205" t="s">
        <v>129</v>
      </c>
      <c r="B344" s="1218" t="s">
        <v>333</v>
      </c>
      <c r="C344" s="1218" t="s">
        <v>343</v>
      </c>
      <c r="D344" s="38" t="s">
        <v>344</v>
      </c>
      <c r="E344" s="97">
        <v>452270000</v>
      </c>
      <c r="F344" s="97">
        <v>207791867</v>
      </c>
      <c r="G344" s="203"/>
    </row>
    <row r="345" spans="1:7" x14ac:dyDescent="0.25">
      <c r="A345" s="1203"/>
      <c r="B345" s="1218"/>
      <c r="C345" s="1218"/>
      <c r="D345" s="38" t="s">
        <v>345</v>
      </c>
      <c r="E345" s="97">
        <v>1494321000</v>
      </c>
      <c r="F345" s="97">
        <v>701081643</v>
      </c>
      <c r="G345" s="203"/>
    </row>
    <row r="346" spans="1:7" x14ac:dyDescent="0.25">
      <c r="A346" s="1203"/>
      <c r="B346" s="1218"/>
      <c r="C346" s="1218"/>
      <c r="D346" s="38" t="s">
        <v>346</v>
      </c>
      <c r="E346" s="97">
        <v>729220000</v>
      </c>
      <c r="F346" s="97">
        <v>259659031</v>
      </c>
      <c r="G346" s="203"/>
    </row>
    <row r="347" spans="1:7" ht="15.75" thickBot="1" x14ac:dyDescent="0.3">
      <c r="A347" s="1204"/>
      <c r="B347" s="99" t="s">
        <v>338</v>
      </c>
      <c r="C347" s="100" t="s">
        <v>347</v>
      </c>
      <c r="D347" s="40" t="s">
        <v>348</v>
      </c>
      <c r="E347" s="172">
        <v>570740000</v>
      </c>
      <c r="F347" s="172">
        <v>263352000</v>
      </c>
      <c r="G347" s="203"/>
    </row>
    <row r="348" spans="1:7" ht="16.5" customHeight="1" x14ac:dyDescent="0.25">
      <c r="A348" s="1205" t="s">
        <v>130</v>
      </c>
      <c r="B348" s="1218" t="s">
        <v>333</v>
      </c>
      <c r="C348" s="1218" t="s">
        <v>343</v>
      </c>
      <c r="D348" s="38" t="s">
        <v>344</v>
      </c>
      <c r="E348" s="97">
        <v>452270000</v>
      </c>
      <c r="F348" s="97">
        <v>255588867</v>
      </c>
      <c r="G348" s="229"/>
    </row>
    <row r="349" spans="1:7" ht="16.5" customHeight="1" x14ac:dyDescent="0.25">
      <c r="A349" s="1203"/>
      <c r="B349" s="1218"/>
      <c r="C349" s="1218"/>
      <c r="D349" s="38" t="s">
        <v>345</v>
      </c>
      <c r="E349" s="97">
        <v>1494321000</v>
      </c>
      <c r="F349" s="97">
        <v>828844643</v>
      </c>
      <c r="G349" s="229"/>
    </row>
    <row r="350" spans="1:7" ht="16.5" customHeight="1" x14ac:dyDescent="0.25">
      <c r="A350" s="1203"/>
      <c r="B350" s="1218"/>
      <c r="C350" s="1218"/>
      <c r="D350" s="38" t="s">
        <v>346</v>
      </c>
      <c r="E350" s="97">
        <v>729220000</v>
      </c>
      <c r="F350" s="97">
        <v>349006231</v>
      </c>
      <c r="G350" s="229"/>
    </row>
    <row r="351" spans="1:7" ht="16.5" customHeight="1" thickBot="1" x14ac:dyDescent="0.3">
      <c r="A351" s="1204"/>
      <c r="B351" s="99" t="s">
        <v>338</v>
      </c>
      <c r="C351" s="100" t="s">
        <v>347</v>
      </c>
      <c r="D351" s="40" t="s">
        <v>348</v>
      </c>
      <c r="E351" s="172">
        <v>570740000</v>
      </c>
      <c r="F351" s="172">
        <v>304299000</v>
      </c>
      <c r="G351" s="229"/>
    </row>
    <row r="352" spans="1:7" ht="16.5" customHeight="1" x14ac:dyDescent="0.25">
      <c r="A352" s="1205" t="s">
        <v>131</v>
      </c>
      <c r="B352" s="1218" t="s">
        <v>333</v>
      </c>
      <c r="C352" s="1218" t="s">
        <v>343</v>
      </c>
      <c r="D352" s="38" t="s">
        <v>344</v>
      </c>
      <c r="E352" s="97">
        <v>452270000</v>
      </c>
      <c r="F352" s="97">
        <v>302385867</v>
      </c>
      <c r="G352" s="30"/>
    </row>
    <row r="353" spans="1:7" ht="16.5" customHeight="1" x14ac:dyDescent="0.25">
      <c r="A353" s="1203"/>
      <c r="B353" s="1218"/>
      <c r="C353" s="1218"/>
      <c r="D353" s="38" t="s">
        <v>345</v>
      </c>
      <c r="E353" s="97">
        <v>1494321000</v>
      </c>
      <c r="F353" s="97">
        <v>955347970</v>
      </c>
      <c r="G353" s="30"/>
    </row>
    <row r="354" spans="1:7" x14ac:dyDescent="0.25">
      <c r="A354" s="1203"/>
      <c r="B354" s="1218"/>
      <c r="C354" s="1218"/>
      <c r="D354" s="38" t="s">
        <v>346</v>
      </c>
      <c r="E354" s="97">
        <v>729220000</v>
      </c>
      <c r="F354" s="97">
        <v>420491231</v>
      </c>
      <c r="G354" s="42"/>
    </row>
    <row r="355" spans="1:7" ht="15.75" thickBot="1" x14ac:dyDescent="0.3">
      <c r="A355" s="1204"/>
      <c r="B355" s="99" t="s">
        <v>338</v>
      </c>
      <c r="C355" s="100" t="s">
        <v>347</v>
      </c>
      <c r="D355" s="40" t="s">
        <v>348</v>
      </c>
      <c r="E355" s="172">
        <v>570740000</v>
      </c>
      <c r="F355" s="172">
        <v>322428000</v>
      </c>
      <c r="G355" s="30"/>
    </row>
    <row r="356" spans="1:7" x14ac:dyDescent="0.25">
      <c r="A356" s="1205" t="s">
        <v>132</v>
      </c>
      <c r="B356" s="1218" t="s">
        <v>333</v>
      </c>
      <c r="C356" s="1218" t="s">
        <v>343</v>
      </c>
      <c r="D356" s="38" t="s">
        <v>344</v>
      </c>
      <c r="E356" s="97">
        <v>452270000</v>
      </c>
      <c r="F356" s="97">
        <v>349182867</v>
      </c>
      <c r="G356" s="30"/>
    </row>
    <row r="357" spans="1:7" x14ac:dyDescent="0.25">
      <c r="A357" s="1203"/>
      <c r="B357" s="1218"/>
      <c r="C357" s="1218"/>
      <c r="D357" s="38" t="s">
        <v>345</v>
      </c>
      <c r="E357" s="97">
        <v>1494321000</v>
      </c>
      <c r="F357" s="97">
        <v>1054482303</v>
      </c>
      <c r="G357" s="30"/>
    </row>
    <row r="358" spans="1:7" x14ac:dyDescent="0.25">
      <c r="A358" s="1203"/>
      <c r="B358" s="1218"/>
      <c r="C358" s="1218"/>
      <c r="D358" s="38" t="s">
        <v>346</v>
      </c>
      <c r="E358" s="97">
        <v>729220000</v>
      </c>
      <c r="F358" s="97">
        <v>485708062</v>
      </c>
      <c r="G358" s="30"/>
    </row>
    <row r="359" spans="1:7" ht="15.75" thickBot="1" x14ac:dyDescent="0.3">
      <c r="A359" s="1204"/>
      <c r="B359" s="99" t="s">
        <v>338</v>
      </c>
      <c r="C359" s="100" t="s">
        <v>347</v>
      </c>
      <c r="D359" s="40" t="s">
        <v>348</v>
      </c>
      <c r="E359" s="172">
        <v>570740000</v>
      </c>
      <c r="F359" s="172">
        <v>358297000</v>
      </c>
      <c r="G359" s="30"/>
    </row>
    <row r="360" spans="1:7" x14ac:dyDescent="0.25">
      <c r="A360" s="1205" t="s">
        <v>133</v>
      </c>
      <c r="B360" s="1218" t="s">
        <v>333</v>
      </c>
      <c r="C360" s="1218" t="s">
        <v>343</v>
      </c>
      <c r="D360" s="38" t="s">
        <v>344</v>
      </c>
      <c r="E360" s="97">
        <v>477325267</v>
      </c>
      <c r="F360" s="97">
        <v>390234867</v>
      </c>
      <c r="G360" s="30"/>
    </row>
    <row r="361" spans="1:7" x14ac:dyDescent="0.25">
      <c r="A361" s="1203"/>
      <c r="B361" s="1218"/>
      <c r="C361" s="1218"/>
      <c r="D361" s="38" t="s">
        <v>345</v>
      </c>
      <c r="E361" s="97">
        <v>1549614668</v>
      </c>
      <c r="F361" s="97">
        <v>1164120702</v>
      </c>
      <c r="G361" s="30"/>
    </row>
    <row r="362" spans="1:7" x14ac:dyDescent="0.25">
      <c r="A362" s="1203"/>
      <c r="B362" s="1218"/>
      <c r="C362" s="1218"/>
      <c r="D362" s="38" t="s">
        <v>346</v>
      </c>
      <c r="E362" s="97">
        <v>805910325</v>
      </c>
      <c r="F362" s="97">
        <v>532530062</v>
      </c>
      <c r="G362" s="30"/>
    </row>
    <row r="363" spans="1:7" ht="15.75" thickBot="1" x14ac:dyDescent="0.3">
      <c r="A363" s="1204"/>
      <c r="B363" s="99" t="s">
        <v>338</v>
      </c>
      <c r="C363" s="100" t="s">
        <v>347</v>
      </c>
      <c r="D363" s="40" t="s">
        <v>348</v>
      </c>
      <c r="E363" s="172">
        <v>563700740</v>
      </c>
      <c r="F363" s="172">
        <v>439826500</v>
      </c>
      <c r="G363" s="30"/>
    </row>
    <row r="364" spans="1:7" x14ac:dyDescent="0.25">
      <c r="A364" s="1205" t="s">
        <v>134</v>
      </c>
      <c r="B364" s="1218" t="s">
        <v>333</v>
      </c>
      <c r="C364" s="1218" t="s">
        <v>343</v>
      </c>
      <c r="D364" s="38" t="s">
        <v>344</v>
      </c>
      <c r="E364" s="97">
        <v>477325267</v>
      </c>
      <c r="F364" s="97">
        <v>440088366</v>
      </c>
      <c r="G364" s="30"/>
    </row>
    <row r="365" spans="1:7" x14ac:dyDescent="0.25">
      <c r="A365" s="1203"/>
      <c r="B365" s="1218"/>
      <c r="C365" s="1218"/>
      <c r="D365" s="38" t="s">
        <v>345</v>
      </c>
      <c r="E365" s="97">
        <v>1532196194</v>
      </c>
      <c r="F365" s="97">
        <v>1356053835</v>
      </c>
      <c r="G365" s="30"/>
    </row>
    <row r="366" spans="1:7" x14ac:dyDescent="0.25">
      <c r="A366" s="1203"/>
      <c r="B366" s="1218"/>
      <c r="C366" s="1218"/>
      <c r="D366" s="38" t="s">
        <v>346</v>
      </c>
      <c r="E366" s="97">
        <v>760285825</v>
      </c>
      <c r="F366" s="97">
        <v>658363429</v>
      </c>
      <c r="G366" s="30"/>
    </row>
    <row r="367" spans="1:7" ht="15.75" thickBot="1" x14ac:dyDescent="0.3">
      <c r="A367" s="1214"/>
      <c r="B367" s="99" t="s">
        <v>338</v>
      </c>
      <c r="C367" s="100" t="s">
        <v>347</v>
      </c>
      <c r="D367" s="40" t="s">
        <v>348</v>
      </c>
      <c r="E367" s="172">
        <v>520000666</v>
      </c>
      <c r="F367" s="172">
        <v>497406500</v>
      </c>
      <c r="G367" s="35"/>
    </row>
    <row r="368" spans="1:7" ht="15.75" thickBot="1" x14ac:dyDescent="0.3">
      <c r="A368" s="43"/>
      <c r="G368" s="44"/>
    </row>
    <row r="369" spans="1:7" ht="30.75" customHeight="1" x14ac:dyDescent="0.3">
      <c r="A369" s="1210" t="s">
        <v>186</v>
      </c>
      <c r="B369" s="1211"/>
      <c r="C369" s="1211"/>
      <c r="D369" s="1211"/>
      <c r="E369" s="1211"/>
      <c r="F369" s="1211"/>
      <c r="G369" s="1212"/>
    </row>
    <row r="370" spans="1:7" ht="39" thickBot="1" x14ac:dyDescent="0.3">
      <c r="A370" s="25" t="s">
        <v>63</v>
      </c>
      <c r="B370" s="36" t="s">
        <v>146</v>
      </c>
      <c r="C370" s="36" t="s">
        <v>147</v>
      </c>
      <c r="D370" s="36" t="s">
        <v>179</v>
      </c>
      <c r="E370" s="36" t="s">
        <v>187</v>
      </c>
      <c r="F370" s="36" t="s">
        <v>188</v>
      </c>
      <c r="G370" s="37" t="s">
        <v>182</v>
      </c>
    </row>
    <row r="371" spans="1:7" ht="16.5" customHeight="1" x14ac:dyDescent="0.25">
      <c r="A371" s="1205" t="s">
        <v>136</v>
      </c>
      <c r="B371" s="1218" t="s">
        <v>333</v>
      </c>
      <c r="C371" s="1218" t="s">
        <v>343</v>
      </c>
      <c r="D371" s="38" t="s">
        <v>344</v>
      </c>
      <c r="E371" s="97">
        <v>466079000</v>
      </c>
      <c r="F371" s="97">
        <v>0</v>
      </c>
      <c r="G371" s="30"/>
    </row>
    <row r="372" spans="1:7" ht="16.5" customHeight="1" x14ac:dyDescent="0.25">
      <c r="A372" s="1203"/>
      <c r="B372" s="1218"/>
      <c r="C372" s="1218"/>
      <c r="D372" s="38" t="s">
        <v>345</v>
      </c>
      <c r="E372" s="97">
        <v>1642045000</v>
      </c>
      <c r="F372" s="97">
        <v>0</v>
      </c>
      <c r="G372" s="30"/>
    </row>
    <row r="373" spans="1:7" ht="16.5" customHeight="1" x14ac:dyDescent="0.25">
      <c r="A373" s="1203"/>
      <c r="B373" s="1218"/>
      <c r="C373" s="1218"/>
      <c r="D373" s="38" t="s">
        <v>346</v>
      </c>
      <c r="E373" s="97">
        <v>700685000</v>
      </c>
      <c r="F373" s="97">
        <v>0</v>
      </c>
      <c r="G373" s="30"/>
    </row>
    <row r="374" spans="1:7" ht="16.5" customHeight="1" thickBot="1" x14ac:dyDescent="0.3">
      <c r="A374" s="1204"/>
      <c r="B374" s="99" t="s">
        <v>338</v>
      </c>
      <c r="C374" s="100" t="s">
        <v>347</v>
      </c>
      <c r="D374" s="40" t="s">
        <v>348</v>
      </c>
      <c r="E374" s="172">
        <v>583907000</v>
      </c>
      <c r="F374" s="172">
        <v>0</v>
      </c>
      <c r="G374" s="30"/>
    </row>
    <row r="375" spans="1:7" ht="16.5" customHeight="1" x14ac:dyDescent="0.25">
      <c r="A375" s="1205" t="s">
        <v>137</v>
      </c>
      <c r="B375" s="1218" t="s">
        <v>333</v>
      </c>
      <c r="C375" s="1218" t="s">
        <v>343</v>
      </c>
      <c r="D375" s="38" t="s">
        <v>344</v>
      </c>
      <c r="E375" s="97">
        <v>466079000</v>
      </c>
      <c r="F375" s="97">
        <v>0</v>
      </c>
      <c r="G375" s="30"/>
    </row>
    <row r="376" spans="1:7" ht="16.5" customHeight="1" x14ac:dyDescent="0.25">
      <c r="A376" s="1203"/>
      <c r="B376" s="1218"/>
      <c r="C376" s="1218"/>
      <c r="D376" s="38" t="s">
        <v>345</v>
      </c>
      <c r="E376" s="97">
        <v>1642045000</v>
      </c>
      <c r="F376" s="97">
        <v>15717836</v>
      </c>
      <c r="G376" s="30"/>
    </row>
    <row r="377" spans="1:7" ht="16.5" customHeight="1" x14ac:dyDescent="0.25">
      <c r="A377" s="1203"/>
      <c r="B377" s="1218"/>
      <c r="C377" s="1218"/>
      <c r="D377" s="38" t="s">
        <v>346</v>
      </c>
      <c r="E377" s="97">
        <v>700685000</v>
      </c>
      <c r="F377" s="97">
        <v>2004433</v>
      </c>
      <c r="G377" s="30"/>
    </row>
    <row r="378" spans="1:7" ht="16.5" customHeight="1" thickBot="1" x14ac:dyDescent="0.3">
      <c r="A378" s="1204"/>
      <c r="B378" s="99" t="s">
        <v>338</v>
      </c>
      <c r="C378" s="100" t="s">
        <v>347</v>
      </c>
      <c r="D378" s="40" t="s">
        <v>348</v>
      </c>
      <c r="E378" s="172">
        <v>583907000</v>
      </c>
      <c r="F378" s="172">
        <v>2730800</v>
      </c>
      <c r="G378" s="30"/>
    </row>
    <row r="379" spans="1:7" ht="16.5" customHeight="1" x14ac:dyDescent="0.25">
      <c r="A379" s="1205" t="s">
        <v>138</v>
      </c>
      <c r="B379" s="1218" t="s">
        <v>333</v>
      </c>
      <c r="C379" s="1218" t="s">
        <v>343</v>
      </c>
      <c r="D379" s="38" t="s">
        <v>344</v>
      </c>
      <c r="E379" s="97">
        <v>466079000</v>
      </c>
      <c r="F379" s="97">
        <v>39137000</v>
      </c>
      <c r="G379" s="30"/>
    </row>
    <row r="380" spans="1:7" ht="16.5" customHeight="1" x14ac:dyDescent="0.25">
      <c r="A380" s="1203"/>
      <c r="B380" s="1218"/>
      <c r="C380" s="1218"/>
      <c r="D380" s="38" t="s">
        <v>345</v>
      </c>
      <c r="E380" s="97">
        <v>1642045000</v>
      </c>
      <c r="F380" s="97">
        <v>109270957</v>
      </c>
      <c r="G380" s="30"/>
    </row>
    <row r="381" spans="1:7" ht="16.5" customHeight="1" x14ac:dyDescent="0.25">
      <c r="A381" s="1203"/>
      <c r="B381" s="1218"/>
      <c r="C381" s="1218"/>
      <c r="D381" s="38" t="s">
        <v>346</v>
      </c>
      <c r="E381" s="97">
        <v>700685000</v>
      </c>
      <c r="F381" s="97">
        <v>33385232</v>
      </c>
      <c r="G381" s="30"/>
    </row>
    <row r="382" spans="1:7" ht="16.5" customHeight="1" thickBot="1" x14ac:dyDescent="0.3">
      <c r="A382" s="1204"/>
      <c r="B382" s="99" t="s">
        <v>338</v>
      </c>
      <c r="C382" s="100" t="s">
        <v>347</v>
      </c>
      <c r="D382" s="40" t="s">
        <v>348</v>
      </c>
      <c r="E382" s="172">
        <v>583907000</v>
      </c>
      <c r="F382" s="172">
        <v>33391867</v>
      </c>
      <c r="G382" s="30"/>
    </row>
    <row r="383" spans="1:7" ht="16.5" customHeight="1" x14ac:dyDescent="0.25">
      <c r="A383" s="1205" t="s">
        <v>139</v>
      </c>
      <c r="B383" s="1218" t="s">
        <v>333</v>
      </c>
      <c r="C383" s="1218" t="s">
        <v>343</v>
      </c>
      <c r="D383" s="38" t="s">
        <v>344</v>
      </c>
      <c r="E383" s="97">
        <v>466079000</v>
      </c>
      <c r="F383" s="97">
        <v>78274000</v>
      </c>
      <c r="G383" s="30"/>
    </row>
    <row r="384" spans="1:7" ht="16.5" customHeight="1" x14ac:dyDescent="0.25">
      <c r="A384" s="1203"/>
      <c r="B384" s="1218"/>
      <c r="C384" s="1218"/>
      <c r="D384" s="38" t="s">
        <v>345</v>
      </c>
      <c r="E384" s="278">
        <v>1642045000</v>
      </c>
      <c r="F384" s="97">
        <v>219345330</v>
      </c>
      <c r="G384" s="30"/>
    </row>
    <row r="385" spans="1:7" ht="16.5" customHeight="1" x14ac:dyDescent="0.25">
      <c r="A385" s="1203"/>
      <c r="B385" s="1218"/>
      <c r="C385" s="1218"/>
      <c r="D385" s="38" t="s">
        <v>346</v>
      </c>
      <c r="E385" s="97">
        <v>700685000</v>
      </c>
      <c r="F385" s="97">
        <v>81408265</v>
      </c>
      <c r="G385" s="30"/>
    </row>
    <row r="386" spans="1:7" ht="16.5" customHeight="1" thickBot="1" x14ac:dyDescent="0.3">
      <c r="A386" s="1204"/>
      <c r="B386" s="279" t="s">
        <v>338</v>
      </c>
      <c r="C386" s="280" t="s">
        <v>347</v>
      </c>
      <c r="D386" s="281" t="s">
        <v>348</v>
      </c>
      <c r="E386" s="282">
        <v>583907000</v>
      </c>
      <c r="F386" s="282">
        <v>71295967</v>
      </c>
      <c r="G386" s="229"/>
    </row>
    <row r="387" spans="1:7" ht="16.5" customHeight="1" x14ac:dyDescent="0.25">
      <c r="A387" s="1225" t="s">
        <v>140</v>
      </c>
      <c r="B387" s="1230" t="s">
        <v>333</v>
      </c>
      <c r="C387" s="1230" t="s">
        <v>343</v>
      </c>
      <c r="D387" s="237" t="s">
        <v>344</v>
      </c>
      <c r="E387" s="283">
        <v>466079000</v>
      </c>
      <c r="F387" s="284">
        <v>117411000</v>
      </c>
      <c r="G387" s="229"/>
    </row>
    <row r="388" spans="1:7" ht="16.5" customHeight="1" x14ac:dyDescent="0.25">
      <c r="A388" s="1226"/>
      <c r="B388" s="1231"/>
      <c r="C388" s="1231"/>
      <c r="D388" s="235" t="s">
        <v>345</v>
      </c>
      <c r="E388" s="285">
        <v>1642045000</v>
      </c>
      <c r="F388" s="286">
        <v>335903044</v>
      </c>
      <c r="G388" s="229"/>
    </row>
    <row r="389" spans="1:7" ht="16.5" customHeight="1" x14ac:dyDescent="0.25">
      <c r="A389" s="1226"/>
      <c r="B389" s="1231"/>
      <c r="C389" s="1231"/>
      <c r="D389" s="235" t="s">
        <v>346</v>
      </c>
      <c r="E389" s="283">
        <v>700685000</v>
      </c>
      <c r="F389" s="286">
        <v>140887065</v>
      </c>
      <c r="G389" s="229"/>
    </row>
    <row r="390" spans="1:7" ht="16.5" customHeight="1" thickBot="1" x14ac:dyDescent="0.3">
      <c r="A390" s="1227"/>
      <c r="B390" s="279" t="s">
        <v>338</v>
      </c>
      <c r="C390" s="280" t="s">
        <v>347</v>
      </c>
      <c r="D390" s="236" t="s">
        <v>348</v>
      </c>
      <c r="E390" s="282">
        <v>583907000</v>
      </c>
      <c r="F390" s="282">
        <v>100346167</v>
      </c>
      <c r="G390" s="229"/>
    </row>
    <row r="391" spans="1:7" ht="16.5" customHeight="1" x14ac:dyDescent="0.25">
      <c r="A391" s="1205" t="s">
        <v>141</v>
      </c>
      <c r="B391" s="1230" t="s">
        <v>333</v>
      </c>
      <c r="C391" s="1230" t="s">
        <v>343</v>
      </c>
      <c r="D391" s="237" t="s">
        <v>344</v>
      </c>
      <c r="E391" s="283">
        <v>466079000</v>
      </c>
      <c r="F391" s="284">
        <v>156548000</v>
      </c>
      <c r="G391" s="229"/>
    </row>
    <row r="392" spans="1:7" ht="16.5" customHeight="1" x14ac:dyDescent="0.25">
      <c r="A392" s="1203"/>
      <c r="B392" s="1231"/>
      <c r="C392" s="1231"/>
      <c r="D392" s="235" t="s">
        <v>345</v>
      </c>
      <c r="E392" s="285">
        <v>1642045000</v>
      </c>
      <c r="F392" s="286">
        <v>453702023</v>
      </c>
      <c r="G392" s="229"/>
    </row>
    <row r="393" spans="1:7" ht="16.5" customHeight="1" x14ac:dyDescent="0.25">
      <c r="A393" s="1203"/>
      <c r="B393" s="1231"/>
      <c r="C393" s="1231"/>
      <c r="D393" s="235" t="s">
        <v>346</v>
      </c>
      <c r="E393" s="283">
        <v>700685000</v>
      </c>
      <c r="F393" s="286">
        <v>186460398</v>
      </c>
      <c r="G393" s="229"/>
    </row>
    <row r="394" spans="1:7" ht="16.5" customHeight="1" thickBot="1" x14ac:dyDescent="0.3">
      <c r="A394" s="1204"/>
      <c r="B394" s="279" t="s">
        <v>338</v>
      </c>
      <c r="C394" s="280" t="s">
        <v>347</v>
      </c>
      <c r="D394" s="236" t="s">
        <v>348</v>
      </c>
      <c r="E394" s="282">
        <v>583907000</v>
      </c>
      <c r="F394" s="282">
        <v>142460967</v>
      </c>
      <c r="G394" s="229"/>
    </row>
    <row r="395" spans="1:7" ht="16.5" customHeight="1" x14ac:dyDescent="0.25">
      <c r="A395" s="1205" t="s">
        <v>129</v>
      </c>
      <c r="B395" s="1230" t="s">
        <v>333</v>
      </c>
      <c r="C395" s="1230" t="s">
        <v>343</v>
      </c>
      <c r="D395" s="237" t="s">
        <v>344</v>
      </c>
      <c r="E395" s="283">
        <v>466079000</v>
      </c>
      <c r="F395" s="284">
        <v>195685000</v>
      </c>
      <c r="G395" s="229" t="s">
        <v>499</v>
      </c>
    </row>
    <row r="396" spans="1:7" ht="16.5" customHeight="1" x14ac:dyDescent="0.25">
      <c r="A396" s="1203"/>
      <c r="B396" s="1231"/>
      <c r="C396" s="1231"/>
      <c r="D396" s="235" t="s">
        <v>345</v>
      </c>
      <c r="E396" s="285">
        <v>1642045000</v>
      </c>
      <c r="F396" s="286">
        <v>579488290</v>
      </c>
      <c r="G396" s="229" t="s">
        <v>500</v>
      </c>
    </row>
    <row r="397" spans="1:7" ht="16.5" customHeight="1" x14ac:dyDescent="0.25">
      <c r="A397" s="1203"/>
      <c r="B397" s="1231"/>
      <c r="C397" s="1231"/>
      <c r="D397" s="235" t="s">
        <v>346</v>
      </c>
      <c r="E397" s="283">
        <v>700685000</v>
      </c>
      <c r="F397" s="286">
        <v>256984231</v>
      </c>
      <c r="G397" s="229" t="s">
        <v>501</v>
      </c>
    </row>
    <row r="398" spans="1:7" ht="13.9" customHeight="1" thickBot="1" x14ac:dyDescent="0.3">
      <c r="A398" s="1204"/>
      <c r="B398" s="279" t="s">
        <v>338</v>
      </c>
      <c r="C398" s="280" t="s">
        <v>347</v>
      </c>
      <c r="D398" s="236" t="s">
        <v>348</v>
      </c>
      <c r="E398" s="282">
        <v>583907000</v>
      </c>
      <c r="F398" s="282">
        <v>182819967</v>
      </c>
      <c r="G398" s="229" t="s">
        <v>502</v>
      </c>
    </row>
    <row r="399" spans="1:7" ht="16.5" customHeight="1" x14ac:dyDescent="0.25">
      <c r="A399" s="1308" t="s">
        <v>130</v>
      </c>
      <c r="B399" s="1311" t="s">
        <v>333</v>
      </c>
      <c r="C399" s="1311" t="s">
        <v>343</v>
      </c>
      <c r="D399" s="319" t="s">
        <v>344</v>
      </c>
      <c r="E399" s="283">
        <v>466079000</v>
      </c>
      <c r="F399" s="284">
        <v>234822000</v>
      </c>
      <c r="G399" s="229" t="s">
        <v>512</v>
      </c>
    </row>
    <row r="400" spans="1:7" ht="16.5" customHeight="1" x14ac:dyDescent="0.25">
      <c r="A400" s="1309"/>
      <c r="B400" s="1312"/>
      <c r="C400" s="1312"/>
      <c r="D400" s="320" t="s">
        <v>345</v>
      </c>
      <c r="E400" s="285">
        <v>1642045000</v>
      </c>
      <c r="F400" s="286">
        <v>687342290</v>
      </c>
      <c r="G400" s="229" t="s">
        <v>513</v>
      </c>
    </row>
    <row r="401" spans="1:7" ht="16.5" customHeight="1" x14ac:dyDescent="0.25">
      <c r="A401" s="1309"/>
      <c r="B401" s="1312"/>
      <c r="C401" s="1312"/>
      <c r="D401" s="320" t="s">
        <v>346</v>
      </c>
      <c r="E401" s="283">
        <v>700685000</v>
      </c>
      <c r="F401" s="286">
        <v>325028298</v>
      </c>
      <c r="G401" s="229" t="s">
        <v>514</v>
      </c>
    </row>
    <row r="402" spans="1:7" ht="13.9" customHeight="1" thickBot="1" x14ac:dyDescent="0.3">
      <c r="A402" s="1310"/>
      <c r="B402" s="321" t="s">
        <v>338</v>
      </c>
      <c r="C402" s="322" t="s">
        <v>347</v>
      </c>
      <c r="D402" s="323" t="s">
        <v>348</v>
      </c>
      <c r="E402" s="282">
        <v>583907000</v>
      </c>
      <c r="F402" s="282">
        <v>232731967</v>
      </c>
      <c r="G402" s="229" t="s">
        <v>515</v>
      </c>
    </row>
    <row r="403" spans="1:7" ht="16.5" customHeight="1" x14ac:dyDescent="0.25">
      <c r="A403" s="1205" t="s">
        <v>131</v>
      </c>
      <c r="B403" s="1219" t="s">
        <v>333</v>
      </c>
      <c r="C403" s="1219" t="s">
        <v>343</v>
      </c>
      <c r="D403" s="237" t="s">
        <v>344</v>
      </c>
      <c r="E403" s="283">
        <v>466079000</v>
      </c>
      <c r="F403" s="284">
        <v>273959000</v>
      </c>
      <c r="G403" s="229" t="s">
        <v>524</v>
      </c>
    </row>
    <row r="404" spans="1:7" ht="16.5" customHeight="1" x14ac:dyDescent="0.25">
      <c r="A404" s="1203"/>
      <c r="B404" s="1220"/>
      <c r="C404" s="1220"/>
      <c r="D404" s="235" t="s">
        <v>345</v>
      </c>
      <c r="E404" s="285">
        <v>1642045000</v>
      </c>
      <c r="F404" s="286">
        <v>809944830</v>
      </c>
      <c r="G404" s="229" t="s">
        <v>525</v>
      </c>
    </row>
    <row r="405" spans="1:7" ht="16.5" customHeight="1" x14ac:dyDescent="0.25">
      <c r="A405" s="1203"/>
      <c r="B405" s="1221"/>
      <c r="C405" s="1221"/>
      <c r="D405" s="235" t="s">
        <v>346</v>
      </c>
      <c r="E405" s="283">
        <v>700685000</v>
      </c>
      <c r="F405" s="286">
        <v>388198484</v>
      </c>
      <c r="G405" s="229" t="s">
        <v>526</v>
      </c>
    </row>
    <row r="406" spans="1:7" ht="13.9" customHeight="1" thickBot="1" x14ac:dyDescent="0.3">
      <c r="A406" s="1204"/>
      <c r="B406" s="279" t="s">
        <v>338</v>
      </c>
      <c r="C406" s="280" t="s">
        <v>347</v>
      </c>
      <c r="D406" s="236" t="s">
        <v>348</v>
      </c>
      <c r="E406" s="282">
        <v>583907000</v>
      </c>
      <c r="F406" s="282">
        <v>263537967</v>
      </c>
      <c r="G406" s="229" t="s">
        <v>527</v>
      </c>
    </row>
    <row r="407" spans="1:7" ht="16.5" customHeight="1" x14ac:dyDescent="0.25">
      <c r="A407" s="1205" t="s">
        <v>132</v>
      </c>
      <c r="B407" s="1222" t="s">
        <v>333</v>
      </c>
      <c r="C407" s="1222" t="s">
        <v>343</v>
      </c>
      <c r="D407" s="403" t="s">
        <v>344</v>
      </c>
      <c r="E407" s="97">
        <v>466079000</v>
      </c>
      <c r="F407" s="404">
        <v>325918000</v>
      </c>
      <c r="G407" s="30" t="s">
        <v>533</v>
      </c>
    </row>
    <row r="408" spans="1:7" ht="16.5" customHeight="1" x14ac:dyDescent="0.25">
      <c r="A408" s="1203"/>
      <c r="B408" s="1223"/>
      <c r="C408" s="1223"/>
      <c r="D408" s="405" t="s">
        <v>345</v>
      </c>
      <c r="E408" s="278">
        <v>1642045000</v>
      </c>
      <c r="F408" s="406">
        <v>927271769</v>
      </c>
      <c r="G408" s="30" t="s">
        <v>534</v>
      </c>
    </row>
    <row r="409" spans="1:7" ht="16.5" customHeight="1" x14ac:dyDescent="0.25">
      <c r="A409" s="1203"/>
      <c r="B409" s="1224"/>
      <c r="C409" s="1224"/>
      <c r="D409" s="405" t="s">
        <v>346</v>
      </c>
      <c r="E409" s="97">
        <v>700685000</v>
      </c>
      <c r="F409" s="406">
        <v>448015617</v>
      </c>
      <c r="G409" s="30" t="s">
        <v>535</v>
      </c>
    </row>
    <row r="410" spans="1:7" ht="13.9" customHeight="1" thickBot="1" x14ac:dyDescent="0.3">
      <c r="A410" s="1204"/>
      <c r="B410" s="99" t="s">
        <v>338</v>
      </c>
      <c r="C410" s="100" t="s">
        <v>347</v>
      </c>
      <c r="D410" s="407" t="s">
        <v>348</v>
      </c>
      <c r="E410" s="172">
        <v>583907000</v>
      </c>
      <c r="F410" s="172">
        <v>356105886</v>
      </c>
      <c r="G410" s="30" t="s">
        <v>536</v>
      </c>
    </row>
    <row r="411" spans="1:7" s="311" customFormat="1" ht="16.5" customHeight="1" x14ac:dyDescent="0.25">
      <c r="A411" s="1205" t="s">
        <v>133</v>
      </c>
      <c r="B411" s="1222" t="s">
        <v>333</v>
      </c>
      <c r="C411" s="1222" t="s">
        <v>343</v>
      </c>
      <c r="D411" s="403" t="s">
        <v>344</v>
      </c>
      <c r="E411" s="97">
        <v>456151000</v>
      </c>
      <c r="F411" s="404">
        <v>371466000</v>
      </c>
      <c r="G411" s="30" t="s">
        <v>545</v>
      </c>
    </row>
    <row r="412" spans="1:7" s="311" customFormat="1" ht="16.5" customHeight="1" x14ac:dyDescent="0.25">
      <c r="A412" s="1203"/>
      <c r="B412" s="1223"/>
      <c r="C412" s="1223"/>
      <c r="D412" s="405" t="s">
        <v>345</v>
      </c>
      <c r="E412" s="278">
        <v>1332539504</v>
      </c>
      <c r="F412" s="406">
        <v>1051502144</v>
      </c>
      <c r="G412" s="30" t="s">
        <v>546</v>
      </c>
    </row>
    <row r="413" spans="1:7" s="311" customFormat="1" ht="16.5" customHeight="1" x14ac:dyDescent="0.25">
      <c r="A413" s="1203"/>
      <c r="B413" s="1224"/>
      <c r="C413" s="1224"/>
      <c r="D413" s="405" t="s">
        <v>346</v>
      </c>
      <c r="E413" s="97">
        <v>663492499</v>
      </c>
      <c r="F413" s="406">
        <v>508420617</v>
      </c>
      <c r="G413" s="30" t="s">
        <v>547</v>
      </c>
    </row>
    <row r="414" spans="1:7" s="311" customFormat="1" ht="13.9" customHeight="1" thickBot="1" x14ac:dyDescent="0.3">
      <c r="A414" s="1204"/>
      <c r="B414" s="99" t="s">
        <v>338</v>
      </c>
      <c r="C414" s="100" t="s">
        <v>347</v>
      </c>
      <c r="D414" s="407" t="s">
        <v>348</v>
      </c>
      <c r="E414" s="172">
        <v>475694100</v>
      </c>
      <c r="F414" s="172">
        <v>391751714</v>
      </c>
      <c r="G414" s="30" t="s">
        <v>548</v>
      </c>
    </row>
    <row r="415" spans="1:7" ht="16.5" customHeight="1" x14ac:dyDescent="0.25">
      <c r="A415" s="1225" t="s">
        <v>134</v>
      </c>
      <c r="B415" s="1219" t="s">
        <v>333</v>
      </c>
      <c r="C415" s="1219" t="s">
        <v>343</v>
      </c>
      <c r="D415" s="237" t="s">
        <v>344</v>
      </c>
      <c r="E415" s="283">
        <v>486474001</v>
      </c>
      <c r="F415" s="284">
        <v>417014000</v>
      </c>
      <c r="G415" s="229" t="s">
        <v>554</v>
      </c>
    </row>
    <row r="416" spans="1:7" ht="16.5" customHeight="1" x14ac:dyDescent="0.25">
      <c r="A416" s="1226"/>
      <c r="B416" s="1220"/>
      <c r="C416" s="1220"/>
      <c r="D416" s="235" t="s">
        <v>345</v>
      </c>
      <c r="E416" s="285">
        <v>1463250904</v>
      </c>
      <c r="F416" s="286">
        <v>1219138256</v>
      </c>
      <c r="G416" s="229" t="s">
        <v>555</v>
      </c>
    </row>
    <row r="417" spans="1:7" ht="16.5" customHeight="1" x14ac:dyDescent="0.25">
      <c r="A417" s="1226"/>
      <c r="B417" s="1221"/>
      <c r="C417" s="1221"/>
      <c r="D417" s="235" t="s">
        <v>346</v>
      </c>
      <c r="E417" s="283">
        <v>675132879</v>
      </c>
      <c r="F417" s="286">
        <v>599936383</v>
      </c>
      <c r="G417" s="229" t="s">
        <v>556</v>
      </c>
    </row>
    <row r="418" spans="1:7" ht="13.9" customHeight="1" thickBot="1" x14ac:dyDescent="0.3">
      <c r="A418" s="1227"/>
      <c r="B418" s="279" t="s">
        <v>338</v>
      </c>
      <c r="C418" s="280" t="s">
        <v>347</v>
      </c>
      <c r="D418" s="236" t="s">
        <v>348</v>
      </c>
      <c r="E418" s="282">
        <v>513143487</v>
      </c>
      <c r="F418" s="282">
        <v>466090006</v>
      </c>
      <c r="G418" s="229" t="s">
        <v>557</v>
      </c>
    </row>
    <row r="419" spans="1:7" ht="15.75" thickBot="1" x14ac:dyDescent="0.3">
      <c r="A419" s="43"/>
      <c r="G419" s="44"/>
    </row>
    <row r="420" spans="1:7" ht="20.25" customHeight="1" x14ac:dyDescent="0.3">
      <c r="A420" s="1210" t="s">
        <v>189</v>
      </c>
      <c r="B420" s="1211"/>
      <c r="C420" s="1211"/>
      <c r="D420" s="1211"/>
      <c r="E420" s="1211"/>
      <c r="F420" s="1211"/>
      <c r="G420" s="1212"/>
    </row>
    <row r="421" spans="1:7" ht="39" thickBot="1" x14ac:dyDescent="0.3">
      <c r="A421" s="47" t="s">
        <v>64</v>
      </c>
      <c r="B421" s="48" t="s">
        <v>146</v>
      </c>
      <c r="C421" s="48" t="s">
        <v>147</v>
      </c>
      <c r="D421" s="48" t="s">
        <v>179</v>
      </c>
      <c r="E421" s="48" t="s">
        <v>190</v>
      </c>
      <c r="F421" s="48" t="s">
        <v>191</v>
      </c>
      <c r="G421" s="49" t="s">
        <v>182</v>
      </c>
    </row>
    <row r="422" spans="1:7" ht="86.25" x14ac:dyDescent="0.25">
      <c r="A422" s="537" t="s">
        <v>136</v>
      </c>
      <c r="B422" s="534" t="s">
        <v>333</v>
      </c>
      <c r="C422" s="534" t="s">
        <v>343</v>
      </c>
      <c r="D422" s="403" t="s">
        <v>344</v>
      </c>
      <c r="E422" s="96">
        <v>168728000</v>
      </c>
      <c r="F422" s="96">
        <v>0</v>
      </c>
      <c r="G422" s="201" t="s">
        <v>580</v>
      </c>
    </row>
    <row r="423" spans="1:7" ht="57.75" x14ac:dyDescent="0.25">
      <c r="A423" s="32" t="s">
        <v>136</v>
      </c>
      <c r="B423" s="98"/>
      <c r="C423" s="98"/>
      <c r="D423" s="405" t="s">
        <v>345</v>
      </c>
      <c r="E423" s="97">
        <v>420052955</v>
      </c>
      <c r="F423" s="97">
        <v>0</v>
      </c>
      <c r="G423" s="30" t="s">
        <v>581</v>
      </c>
    </row>
    <row r="424" spans="1:7" ht="16.5" customHeight="1" x14ac:dyDescent="0.25">
      <c r="A424" s="32" t="s">
        <v>136</v>
      </c>
      <c r="B424" s="98"/>
      <c r="C424" s="98"/>
      <c r="D424" s="405" t="s">
        <v>346</v>
      </c>
      <c r="E424" s="97">
        <v>234666600</v>
      </c>
      <c r="F424" s="97">
        <v>0</v>
      </c>
      <c r="G424" s="30" t="s">
        <v>582</v>
      </c>
    </row>
    <row r="425" spans="1:7" ht="60" customHeight="1" x14ac:dyDescent="0.25">
      <c r="A425" s="32" t="s">
        <v>137</v>
      </c>
      <c r="B425" s="98" t="s">
        <v>333</v>
      </c>
      <c r="C425" s="98" t="s">
        <v>343</v>
      </c>
      <c r="D425" s="405" t="s">
        <v>344</v>
      </c>
      <c r="E425" s="532">
        <v>168728000</v>
      </c>
      <c r="F425" s="536">
        <v>9104666</v>
      </c>
      <c r="G425" s="30" t="s">
        <v>591</v>
      </c>
    </row>
    <row r="426" spans="1:7" ht="60" customHeight="1" x14ac:dyDescent="0.25">
      <c r="A426" s="32" t="s">
        <v>137</v>
      </c>
      <c r="B426" s="98"/>
      <c r="C426" s="98"/>
      <c r="D426" s="405" t="s">
        <v>345</v>
      </c>
      <c r="E426" s="532">
        <v>420052955</v>
      </c>
      <c r="F426" s="536">
        <v>32959202</v>
      </c>
      <c r="G426" s="30" t="s">
        <v>592</v>
      </c>
    </row>
    <row r="427" spans="1:7" ht="60" customHeight="1" x14ac:dyDescent="0.25">
      <c r="A427" s="32" t="s">
        <v>137</v>
      </c>
      <c r="B427" s="98"/>
      <c r="C427" s="98"/>
      <c r="D427" s="405" t="s">
        <v>346</v>
      </c>
      <c r="E427" s="532">
        <v>234666600</v>
      </c>
      <c r="F427" s="536">
        <v>11119133.1</v>
      </c>
      <c r="G427" s="30" t="s">
        <v>593</v>
      </c>
    </row>
    <row r="428" spans="1:7" ht="60" customHeight="1" x14ac:dyDescent="0.25">
      <c r="A428" s="32" t="s">
        <v>138</v>
      </c>
      <c r="B428" s="98" t="s">
        <v>333</v>
      </c>
      <c r="C428" s="98" t="s">
        <v>343</v>
      </c>
      <c r="D428" s="405" t="s">
        <v>344</v>
      </c>
      <c r="E428" s="532">
        <v>168728000</v>
      </c>
      <c r="F428" s="576">
        <v>45835066</v>
      </c>
      <c r="G428" s="30" t="s">
        <v>600</v>
      </c>
    </row>
    <row r="429" spans="1:7" ht="60" customHeight="1" x14ac:dyDescent="0.25">
      <c r="A429" s="32" t="s">
        <v>138</v>
      </c>
      <c r="B429" s="98"/>
      <c r="C429" s="98"/>
      <c r="D429" s="405" t="s">
        <v>345</v>
      </c>
      <c r="E429" s="532">
        <v>420052955</v>
      </c>
      <c r="F429" s="576">
        <v>133931269</v>
      </c>
      <c r="G429" s="30" t="s">
        <v>601</v>
      </c>
    </row>
    <row r="430" spans="1:7" ht="46.5" customHeight="1" x14ac:dyDescent="0.25">
      <c r="A430" s="32" t="s">
        <v>138</v>
      </c>
      <c r="B430" s="98"/>
      <c r="C430" s="98"/>
      <c r="D430" s="405" t="s">
        <v>346</v>
      </c>
      <c r="E430" s="532">
        <v>234666600</v>
      </c>
      <c r="F430" s="576">
        <v>57290333</v>
      </c>
      <c r="G430" s="30" t="s">
        <v>602</v>
      </c>
    </row>
    <row r="431" spans="1:7" ht="43.5" customHeight="1" x14ac:dyDescent="0.25">
      <c r="A431" s="1205" t="s">
        <v>139</v>
      </c>
      <c r="B431" s="98" t="s">
        <v>333</v>
      </c>
      <c r="C431" s="98" t="s">
        <v>343</v>
      </c>
      <c r="D431" s="577" t="s">
        <v>344</v>
      </c>
      <c r="E431" s="532">
        <v>561029999.99999988</v>
      </c>
      <c r="F431" s="532">
        <v>81272066</v>
      </c>
      <c r="G431" s="30" t="s">
        <v>607</v>
      </c>
    </row>
    <row r="432" spans="1:7" ht="43.5" customHeight="1" x14ac:dyDescent="0.25">
      <c r="A432" s="1203"/>
      <c r="B432" s="98"/>
      <c r="C432" s="98"/>
      <c r="D432" s="577" t="s">
        <v>345</v>
      </c>
      <c r="E432" s="532">
        <v>1878863000.0000007</v>
      </c>
      <c r="F432" s="532">
        <v>254613890</v>
      </c>
      <c r="G432" s="30" t="s">
        <v>608</v>
      </c>
    </row>
    <row r="433" spans="1:9" ht="43.5" customHeight="1" x14ac:dyDescent="0.25">
      <c r="A433" s="1204"/>
      <c r="B433" s="572"/>
      <c r="C433" s="572"/>
      <c r="D433" s="578" t="s">
        <v>346</v>
      </c>
      <c r="E433" s="579">
        <v>788905000.00000036</v>
      </c>
      <c r="F433" s="579">
        <v>111180733</v>
      </c>
      <c r="G433" s="229" t="s">
        <v>609</v>
      </c>
    </row>
    <row r="434" spans="1:9" ht="43.5" customHeight="1" x14ac:dyDescent="0.25">
      <c r="A434" s="1225" t="s">
        <v>140</v>
      </c>
      <c r="B434" s="572" t="s">
        <v>333</v>
      </c>
      <c r="C434" s="572" t="s">
        <v>343</v>
      </c>
      <c r="D434" s="578" t="s">
        <v>344</v>
      </c>
      <c r="E434" s="579">
        <v>561029999.99999988</v>
      </c>
      <c r="F434" s="579">
        <v>120426066</v>
      </c>
      <c r="G434" s="229" t="s">
        <v>652</v>
      </c>
    </row>
    <row r="435" spans="1:9" ht="43.5" customHeight="1" x14ac:dyDescent="0.25">
      <c r="A435" s="1226"/>
      <c r="B435" s="572"/>
      <c r="C435" s="572"/>
      <c r="D435" s="578" t="s">
        <v>345</v>
      </c>
      <c r="E435" s="579">
        <v>1878862999.9999983</v>
      </c>
      <c r="F435" s="579">
        <v>365251679</v>
      </c>
      <c r="G435" s="229" t="s">
        <v>654</v>
      </c>
    </row>
    <row r="436" spans="1:9" ht="48.75" customHeight="1" x14ac:dyDescent="0.25">
      <c r="A436" s="1227" t="s">
        <v>140</v>
      </c>
      <c r="B436" s="572"/>
      <c r="C436" s="572"/>
      <c r="D436" s="578" t="s">
        <v>346</v>
      </c>
      <c r="E436" s="579">
        <v>788905000</v>
      </c>
      <c r="F436" s="579">
        <v>181404940</v>
      </c>
      <c r="G436" s="229" t="s">
        <v>653</v>
      </c>
    </row>
    <row r="437" spans="1:9" ht="16.5" customHeight="1" x14ac:dyDescent="0.25">
      <c r="A437" s="32" t="s">
        <v>141</v>
      </c>
      <c r="B437" s="29"/>
      <c r="C437" s="29"/>
      <c r="D437" s="29"/>
      <c r="E437" s="29"/>
      <c r="F437" s="29"/>
      <c r="G437" s="30"/>
    </row>
    <row r="438" spans="1:9" x14ac:dyDescent="0.25">
      <c r="A438" s="32" t="s">
        <v>129</v>
      </c>
      <c r="B438" s="29"/>
      <c r="C438" s="29"/>
      <c r="D438" s="29"/>
      <c r="E438" s="29"/>
      <c r="F438" s="29"/>
      <c r="G438" s="30"/>
    </row>
    <row r="439" spans="1:9" x14ac:dyDescent="0.25">
      <c r="A439" s="32" t="s">
        <v>130</v>
      </c>
      <c r="B439" s="29"/>
      <c r="C439" s="29"/>
      <c r="D439" s="29"/>
      <c r="E439" s="29"/>
      <c r="F439" s="29"/>
      <c r="G439" s="30"/>
    </row>
    <row r="440" spans="1:9" x14ac:dyDescent="0.25">
      <c r="A440" s="32" t="s">
        <v>131</v>
      </c>
      <c r="B440" s="29"/>
      <c r="C440" s="29"/>
      <c r="D440" s="29"/>
      <c r="E440" s="29"/>
      <c r="F440" s="29"/>
      <c r="G440" s="30"/>
    </row>
    <row r="441" spans="1:9" x14ac:dyDescent="0.25">
      <c r="A441" s="32" t="s">
        <v>132</v>
      </c>
      <c r="B441" s="29"/>
      <c r="C441" s="29"/>
      <c r="D441" s="29"/>
      <c r="E441" s="29"/>
      <c r="F441" s="29"/>
      <c r="G441" s="30"/>
    </row>
    <row r="442" spans="1:9" x14ac:dyDescent="0.25">
      <c r="A442" s="32" t="s">
        <v>133</v>
      </c>
      <c r="B442" s="29"/>
      <c r="C442" s="29"/>
      <c r="D442" s="29"/>
      <c r="E442" s="29"/>
      <c r="F442" s="29"/>
      <c r="G442" s="30"/>
    </row>
    <row r="443" spans="1:9" ht="15.75" thickBot="1" x14ac:dyDescent="0.3">
      <c r="A443" s="33" t="s">
        <v>134</v>
      </c>
      <c r="B443" s="31"/>
      <c r="C443" s="31"/>
      <c r="D443" s="31"/>
      <c r="E443" s="31"/>
      <c r="F443" s="31"/>
      <c r="G443" s="35"/>
    </row>
    <row r="444" spans="1:9" ht="15.75" thickBot="1" x14ac:dyDescent="0.3"/>
    <row r="445" spans="1:9" ht="24.75" customHeight="1" x14ac:dyDescent="0.3">
      <c r="A445" s="1210" t="s">
        <v>192</v>
      </c>
      <c r="B445" s="1211"/>
      <c r="C445" s="1211"/>
      <c r="D445" s="1211"/>
      <c r="E445" s="1211"/>
      <c r="F445" s="1211"/>
      <c r="G445" s="1211"/>
      <c r="H445" s="1212"/>
    </row>
    <row r="446" spans="1:9" ht="46.5" customHeight="1" x14ac:dyDescent="0.25">
      <c r="A446" s="25" t="s">
        <v>49</v>
      </c>
      <c r="B446" s="26" t="s">
        <v>193</v>
      </c>
      <c r="C446" s="45" t="s">
        <v>149</v>
      </c>
      <c r="D446" s="45" t="s">
        <v>150</v>
      </c>
      <c r="E446" s="45" t="s">
        <v>194</v>
      </c>
      <c r="F446" s="45" t="s">
        <v>195</v>
      </c>
      <c r="G446" s="45" t="s">
        <v>196</v>
      </c>
      <c r="H446" s="27" t="s">
        <v>182</v>
      </c>
    </row>
    <row r="447" spans="1:9" x14ac:dyDescent="0.25">
      <c r="A447" s="1206" t="s">
        <v>129</v>
      </c>
      <c r="B447" s="38" t="s">
        <v>356</v>
      </c>
      <c r="C447" s="38" t="s">
        <v>357</v>
      </c>
      <c r="D447" s="38">
        <v>0</v>
      </c>
      <c r="E447" s="38">
        <v>6</v>
      </c>
      <c r="F447" s="102">
        <v>1</v>
      </c>
      <c r="G447" s="103">
        <f>F447/E447</f>
        <v>0.16666666666666666</v>
      </c>
      <c r="H447" s="104" t="s">
        <v>358</v>
      </c>
      <c r="I447" s="146">
        <f>LEN(H447)</f>
        <v>45</v>
      </c>
    </row>
    <row r="448" spans="1:9" x14ac:dyDescent="0.25">
      <c r="A448" s="1207"/>
      <c r="B448" s="38" t="s">
        <v>359</v>
      </c>
      <c r="C448" s="38" t="s">
        <v>357</v>
      </c>
      <c r="D448" s="38">
        <v>0</v>
      </c>
      <c r="E448" s="38">
        <v>48</v>
      </c>
      <c r="F448" s="102">
        <v>0</v>
      </c>
      <c r="G448" s="103">
        <f>F448/E448</f>
        <v>0</v>
      </c>
      <c r="H448" s="104" t="s">
        <v>360</v>
      </c>
      <c r="I448" s="146">
        <f t="shared" ref="I448:I481" si="18">LEN(H448)</f>
        <v>92</v>
      </c>
    </row>
    <row r="449" spans="1:9" x14ac:dyDescent="0.25">
      <c r="A449" s="1207"/>
      <c r="B449" s="38" t="s">
        <v>361</v>
      </c>
      <c r="C449" s="38" t="s">
        <v>357</v>
      </c>
      <c r="D449" s="38">
        <v>0</v>
      </c>
      <c r="E449" s="38">
        <v>50</v>
      </c>
      <c r="F449" s="102"/>
      <c r="G449" s="103">
        <f t="shared" ref="G449:G481" si="19">F449/E449</f>
        <v>0</v>
      </c>
      <c r="H449" s="104"/>
      <c r="I449" s="146">
        <f t="shared" si="18"/>
        <v>0</v>
      </c>
    </row>
    <row r="450" spans="1:9" x14ac:dyDescent="0.25">
      <c r="A450" s="1207"/>
      <c r="B450" s="38" t="s">
        <v>362</v>
      </c>
      <c r="C450" s="38" t="s">
        <v>206</v>
      </c>
      <c r="D450" s="38">
        <v>0</v>
      </c>
      <c r="E450" s="105">
        <v>0.97</v>
      </c>
      <c r="F450" s="106">
        <f>AVERAGE(100%,85%)</f>
        <v>0.92500000000000004</v>
      </c>
      <c r="G450" s="103">
        <f t="shared" si="19"/>
        <v>0.95360824742268047</v>
      </c>
      <c r="H450" s="104" t="s">
        <v>363</v>
      </c>
      <c r="I450" s="146">
        <f t="shared" si="18"/>
        <v>165</v>
      </c>
    </row>
    <row r="451" spans="1:9" x14ac:dyDescent="0.25">
      <c r="A451" s="1207"/>
      <c r="B451" s="38" t="s">
        <v>364</v>
      </c>
      <c r="C451" s="38" t="s">
        <v>206</v>
      </c>
      <c r="D451" s="38">
        <v>0</v>
      </c>
      <c r="E451" s="105">
        <v>0.95</v>
      </c>
      <c r="F451" s="106">
        <v>1</v>
      </c>
      <c r="G451" s="103">
        <f t="shared" si="19"/>
        <v>1.0526315789473684</v>
      </c>
      <c r="H451" s="104" t="s">
        <v>365</v>
      </c>
      <c r="I451" s="146">
        <f t="shared" si="18"/>
        <v>20</v>
      </c>
    </row>
    <row r="452" spans="1:9" x14ac:dyDescent="0.25">
      <c r="A452" s="1207"/>
      <c r="B452" s="38" t="s">
        <v>366</v>
      </c>
      <c r="C452" s="38" t="s">
        <v>357</v>
      </c>
      <c r="D452" s="38">
        <v>0</v>
      </c>
      <c r="E452" s="38">
        <v>4</v>
      </c>
      <c r="F452" s="102">
        <v>1</v>
      </c>
      <c r="G452" s="103">
        <f t="shared" si="19"/>
        <v>0.25</v>
      </c>
      <c r="H452" s="104" t="s">
        <v>367</v>
      </c>
      <c r="I452" s="146">
        <f t="shared" si="18"/>
        <v>149</v>
      </c>
    </row>
    <row r="453" spans="1:9" x14ac:dyDescent="0.25">
      <c r="A453" s="1209"/>
      <c r="B453" s="38" t="s">
        <v>368</v>
      </c>
      <c r="C453" s="38" t="s">
        <v>357</v>
      </c>
      <c r="D453" s="38">
        <v>0</v>
      </c>
      <c r="E453" s="38">
        <v>3</v>
      </c>
      <c r="F453" s="102">
        <v>2</v>
      </c>
      <c r="G453" s="103">
        <f t="shared" si="19"/>
        <v>0.66666666666666663</v>
      </c>
      <c r="H453" s="104" t="s">
        <v>369</v>
      </c>
      <c r="I453" s="146">
        <f t="shared" si="18"/>
        <v>165</v>
      </c>
    </row>
    <row r="454" spans="1:9" x14ac:dyDescent="0.25">
      <c r="A454" s="1206" t="s">
        <v>130</v>
      </c>
      <c r="B454" s="38" t="s">
        <v>356</v>
      </c>
      <c r="C454" s="38" t="s">
        <v>357</v>
      </c>
      <c r="D454" s="38">
        <v>0</v>
      </c>
      <c r="E454" s="38">
        <v>6</v>
      </c>
      <c r="F454" s="102">
        <v>2</v>
      </c>
      <c r="G454" s="103">
        <f t="shared" si="19"/>
        <v>0.33333333333333331</v>
      </c>
      <c r="H454" s="104" t="s">
        <v>358</v>
      </c>
      <c r="I454" s="146">
        <f t="shared" si="18"/>
        <v>45</v>
      </c>
    </row>
    <row r="455" spans="1:9" x14ac:dyDescent="0.25">
      <c r="A455" s="1207"/>
      <c r="B455" s="38" t="s">
        <v>359</v>
      </c>
      <c r="C455" s="38" t="s">
        <v>357</v>
      </c>
      <c r="D455" s="38">
        <v>0</v>
      </c>
      <c r="E455" s="38">
        <v>48</v>
      </c>
      <c r="F455" s="102">
        <v>0</v>
      </c>
      <c r="G455" s="103">
        <f t="shared" si="19"/>
        <v>0</v>
      </c>
      <c r="H455" s="104" t="s">
        <v>360</v>
      </c>
      <c r="I455" s="146">
        <f t="shared" si="18"/>
        <v>92</v>
      </c>
    </row>
    <row r="456" spans="1:9" x14ac:dyDescent="0.25">
      <c r="A456" s="1207"/>
      <c r="B456" s="38" t="s">
        <v>361</v>
      </c>
      <c r="C456" s="38" t="s">
        <v>357</v>
      </c>
      <c r="D456" s="38">
        <v>0</v>
      </c>
      <c r="E456" s="38">
        <v>50</v>
      </c>
      <c r="F456" s="102"/>
      <c r="G456" s="103">
        <f t="shared" si="19"/>
        <v>0</v>
      </c>
      <c r="H456" s="104"/>
      <c r="I456" s="146">
        <f t="shared" si="18"/>
        <v>0</v>
      </c>
    </row>
    <row r="457" spans="1:9" x14ac:dyDescent="0.25">
      <c r="A457" s="1207"/>
      <c r="B457" s="38" t="s">
        <v>362</v>
      </c>
      <c r="C457" s="38" t="s">
        <v>206</v>
      </c>
      <c r="D457" s="38">
        <v>0</v>
      </c>
      <c r="E457" s="105">
        <v>0.97</v>
      </c>
      <c r="F457" s="107">
        <f>AVERAGE(100%,86%)</f>
        <v>0.92999999999999994</v>
      </c>
      <c r="G457" s="103">
        <f t="shared" si="19"/>
        <v>0.95876288659793807</v>
      </c>
      <c r="H457" s="104" t="s">
        <v>363</v>
      </c>
      <c r="I457" s="146">
        <f t="shared" si="18"/>
        <v>165</v>
      </c>
    </row>
    <row r="458" spans="1:9" x14ac:dyDescent="0.25">
      <c r="A458" s="1207"/>
      <c r="B458" s="38" t="s">
        <v>364</v>
      </c>
      <c r="C458" s="38" t="s">
        <v>206</v>
      </c>
      <c r="D458" s="38">
        <v>0</v>
      </c>
      <c r="E458" s="105">
        <v>0.95</v>
      </c>
      <c r="F458" s="106">
        <v>1</v>
      </c>
      <c r="G458" s="103">
        <f t="shared" si="19"/>
        <v>1.0526315789473684</v>
      </c>
      <c r="H458" s="104" t="s">
        <v>370</v>
      </c>
      <c r="I458" s="146">
        <f t="shared" si="18"/>
        <v>20</v>
      </c>
    </row>
    <row r="459" spans="1:9" x14ac:dyDescent="0.25">
      <c r="A459" s="1207"/>
      <c r="B459" s="38" t="s">
        <v>366</v>
      </c>
      <c r="C459" s="38" t="s">
        <v>357</v>
      </c>
      <c r="D459" s="38">
        <v>0</v>
      </c>
      <c r="E459" s="38">
        <v>4</v>
      </c>
      <c r="F459" s="102">
        <v>0</v>
      </c>
      <c r="G459" s="103">
        <f t="shared" si="19"/>
        <v>0</v>
      </c>
      <c r="H459" s="104"/>
      <c r="I459" s="146">
        <f t="shared" si="18"/>
        <v>0</v>
      </c>
    </row>
    <row r="460" spans="1:9" x14ac:dyDescent="0.25">
      <c r="A460" s="1209"/>
      <c r="B460" s="38" t="s">
        <v>368</v>
      </c>
      <c r="C460" s="38" t="s">
        <v>357</v>
      </c>
      <c r="D460" s="38">
        <v>0</v>
      </c>
      <c r="E460" s="38">
        <v>3</v>
      </c>
      <c r="F460" s="102">
        <v>3</v>
      </c>
      <c r="G460" s="103">
        <f t="shared" si="19"/>
        <v>1</v>
      </c>
      <c r="H460" s="104" t="s">
        <v>371</v>
      </c>
      <c r="I460" s="146">
        <f t="shared" si="18"/>
        <v>58</v>
      </c>
    </row>
    <row r="461" spans="1:9" x14ac:dyDescent="0.25">
      <c r="A461" s="1206" t="s">
        <v>131</v>
      </c>
      <c r="B461" s="38" t="s">
        <v>356</v>
      </c>
      <c r="C461" s="38" t="s">
        <v>357</v>
      </c>
      <c r="D461" s="38">
        <v>0</v>
      </c>
      <c r="E461" s="38">
        <v>6</v>
      </c>
      <c r="F461" s="102">
        <v>3</v>
      </c>
      <c r="G461" s="103">
        <f t="shared" si="19"/>
        <v>0.5</v>
      </c>
      <c r="H461" s="104" t="s">
        <v>358</v>
      </c>
      <c r="I461" s="146">
        <f t="shared" si="18"/>
        <v>45</v>
      </c>
    </row>
    <row r="462" spans="1:9" x14ac:dyDescent="0.25">
      <c r="A462" s="1207"/>
      <c r="B462" s="38" t="s">
        <v>359</v>
      </c>
      <c r="C462" s="38" t="s">
        <v>357</v>
      </c>
      <c r="D462" s="38">
        <v>0</v>
      </c>
      <c r="E462" s="38">
        <v>48</v>
      </c>
      <c r="F462" s="102">
        <v>0</v>
      </c>
      <c r="G462" s="103">
        <f t="shared" si="19"/>
        <v>0</v>
      </c>
      <c r="H462" s="104" t="s">
        <v>360</v>
      </c>
      <c r="I462" s="146">
        <f t="shared" si="18"/>
        <v>92</v>
      </c>
    </row>
    <row r="463" spans="1:9" x14ac:dyDescent="0.25">
      <c r="A463" s="1207"/>
      <c r="B463" s="38" t="s">
        <v>361</v>
      </c>
      <c r="C463" s="38" t="s">
        <v>357</v>
      </c>
      <c r="D463" s="38">
        <v>0</v>
      </c>
      <c r="E463" s="38">
        <v>50</v>
      </c>
      <c r="F463" s="102"/>
      <c r="G463" s="103">
        <f t="shared" si="19"/>
        <v>0</v>
      </c>
      <c r="H463" s="104"/>
      <c r="I463" s="146">
        <f t="shared" si="18"/>
        <v>0</v>
      </c>
    </row>
    <row r="464" spans="1:9" x14ac:dyDescent="0.25">
      <c r="A464" s="1207"/>
      <c r="B464" s="38" t="s">
        <v>362</v>
      </c>
      <c r="C464" s="38" t="s">
        <v>206</v>
      </c>
      <c r="D464" s="38">
        <v>0</v>
      </c>
      <c r="E464" s="105">
        <v>0.97</v>
      </c>
      <c r="F464" s="107">
        <f>AVERAGE(99%,100%,89%)</f>
        <v>0.96</v>
      </c>
      <c r="G464" s="103">
        <f t="shared" si="19"/>
        <v>0.98969072164948457</v>
      </c>
      <c r="H464" s="104" t="s">
        <v>372</v>
      </c>
      <c r="I464" s="146">
        <f t="shared" si="18"/>
        <v>168</v>
      </c>
    </row>
    <row r="465" spans="1:9" x14ac:dyDescent="0.25">
      <c r="A465" s="1207"/>
      <c r="B465" s="38" t="s">
        <v>364</v>
      </c>
      <c r="C465" s="38" t="s">
        <v>206</v>
      </c>
      <c r="D465" s="38">
        <v>0</v>
      </c>
      <c r="E465" s="105">
        <v>0.95</v>
      </c>
      <c r="F465" s="106">
        <v>1</v>
      </c>
      <c r="G465" s="103">
        <f t="shared" si="19"/>
        <v>1.0526315789473684</v>
      </c>
      <c r="H465" s="104" t="s">
        <v>373</v>
      </c>
      <c r="I465" s="146">
        <f t="shared" si="18"/>
        <v>20</v>
      </c>
    </row>
    <row r="466" spans="1:9" x14ac:dyDescent="0.25">
      <c r="A466" s="1207"/>
      <c r="B466" s="38" t="s">
        <v>366</v>
      </c>
      <c r="C466" s="38" t="s">
        <v>357</v>
      </c>
      <c r="D466" s="38">
        <v>0</v>
      </c>
      <c r="E466" s="38">
        <v>4</v>
      </c>
      <c r="F466" s="102">
        <v>3</v>
      </c>
      <c r="G466" s="103">
        <f t="shared" si="19"/>
        <v>0.75</v>
      </c>
      <c r="H466" s="104" t="s">
        <v>374</v>
      </c>
      <c r="I466" s="146">
        <f t="shared" si="18"/>
        <v>187</v>
      </c>
    </row>
    <row r="467" spans="1:9" x14ac:dyDescent="0.25">
      <c r="A467" s="1209"/>
      <c r="B467" s="38" t="s">
        <v>368</v>
      </c>
      <c r="C467" s="38" t="s">
        <v>357</v>
      </c>
      <c r="D467" s="38">
        <v>0</v>
      </c>
      <c r="E467" s="38">
        <v>3</v>
      </c>
      <c r="F467" s="102">
        <v>5</v>
      </c>
      <c r="G467" s="103">
        <f t="shared" si="19"/>
        <v>1.6666666666666667</v>
      </c>
      <c r="H467" s="104" t="s">
        <v>375</v>
      </c>
      <c r="I467" s="146">
        <f t="shared" si="18"/>
        <v>88</v>
      </c>
    </row>
    <row r="468" spans="1:9" x14ac:dyDescent="0.25">
      <c r="A468" s="1206" t="s">
        <v>132</v>
      </c>
      <c r="B468" s="38" t="s">
        <v>356</v>
      </c>
      <c r="C468" s="38" t="s">
        <v>357</v>
      </c>
      <c r="D468" s="38">
        <v>0</v>
      </c>
      <c r="E468" s="38">
        <v>6</v>
      </c>
      <c r="F468" s="102">
        <v>4</v>
      </c>
      <c r="G468" s="103">
        <f t="shared" si="19"/>
        <v>0.66666666666666663</v>
      </c>
      <c r="H468" s="104" t="s">
        <v>358</v>
      </c>
      <c r="I468" s="146">
        <f t="shared" si="18"/>
        <v>45</v>
      </c>
    </row>
    <row r="469" spans="1:9" x14ac:dyDescent="0.25">
      <c r="A469" s="1207"/>
      <c r="B469" s="38" t="s">
        <v>359</v>
      </c>
      <c r="C469" s="38" t="s">
        <v>357</v>
      </c>
      <c r="D469" s="38">
        <v>0</v>
      </c>
      <c r="E469" s="38">
        <v>48</v>
      </c>
      <c r="F469" s="102">
        <v>6</v>
      </c>
      <c r="G469" s="103">
        <f t="shared" si="19"/>
        <v>0.125</v>
      </c>
      <c r="H469" s="104" t="s">
        <v>376</v>
      </c>
      <c r="I469" s="146">
        <f t="shared" si="18"/>
        <v>81</v>
      </c>
    </row>
    <row r="470" spans="1:9" x14ac:dyDescent="0.25">
      <c r="A470" s="1207"/>
      <c r="B470" s="38" t="s">
        <v>361</v>
      </c>
      <c r="C470" s="38" t="s">
        <v>357</v>
      </c>
      <c r="D470" s="38">
        <v>0</v>
      </c>
      <c r="E470" s="38">
        <v>50</v>
      </c>
      <c r="F470" s="102"/>
      <c r="G470" s="103">
        <f t="shared" si="19"/>
        <v>0</v>
      </c>
      <c r="H470" s="104"/>
      <c r="I470" s="146">
        <f t="shared" si="18"/>
        <v>0</v>
      </c>
    </row>
    <row r="471" spans="1:9" x14ac:dyDescent="0.25">
      <c r="A471" s="1207"/>
      <c r="B471" s="38" t="s">
        <v>362</v>
      </c>
      <c r="C471" s="38" t="s">
        <v>206</v>
      </c>
      <c r="D471" s="38">
        <v>0</v>
      </c>
      <c r="E471" s="105">
        <v>0.97</v>
      </c>
      <c r="F471" s="107">
        <f>AVERAGE(99%,100%,81%)</f>
        <v>0.93333333333333324</v>
      </c>
      <c r="G471" s="103">
        <f t="shared" si="19"/>
        <v>0.96219931271477654</v>
      </c>
      <c r="H471" s="104"/>
      <c r="I471" s="146">
        <f t="shared" si="18"/>
        <v>0</v>
      </c>
    </row>
    <row r="472" spans="1:9" x14ac:dyDescent="0.25">
      <c r="A472" s="1207"/>
      <c r="B472" s="38" t="s">
        <v>364</v>
      </c>
      <c r="C472" s="38" t="s">
        <v>206</v>
      </c>
      <c r="D472" s="38">
        <v>0</v>
      </c>
      <c r="E472" s="105">
        <v>0.95</v>
      </c>
      <c r="F472" s="106">
        <v>1</v>
      </c>
      <c r="G472" s="103">
        <f t="shared" si="19"/>
        <v>1.0526315789473684</v>
      </c>
      <c r="H472" s="104" t="s">
        <v>373</v>
      </c>
      <c r="I472" s="146">
        <f t="shared" si="18"/>
        <v>20</v>
      </c>
    </row>
    <row r="473" spans="1:9" x14ac:dyDescent="0.25">
      <c r="A473" s="1207"/>
      <c r="B473" s="38" t="s">
        <v>366</v>
      </c>
      <c r="C473" s="38" t="s">
        <v>357</v>
      </c>
      <c r="D473" s="38">
        <v>0</v>
      </c>
      <c r="E473" s="38">
        <v>4</v>
      </c>
      <c r="F473" s="102">
        <v>0</v>
      </c>
      <c r="G473" s="103">
        <f t="shared" si="19"/>
        <v>0</v>
      </c>
      <c r="H473" s="104"/>
      <c r="I473" s="146">
        <f t="shared" si="18"/>
        <v>0</v>
      </c>
    </row>
    <row r="474" spans="1:9" x14ac:dyDescent="0.25">
      <c r="A474" s="1209"/>
      <c r="B474" s="38" t="s">
        <v>368</v>
      </c>
      <c r="C474" s="38" t="s">
        <v>357</v>
      </c>
      <c r="D474" s="38">
        <v>0</v>
      </c>
      <c r="E474" s="38">
        <v>3</v>
      </c>
      <c r="F474" s="102">
        <v>0</v>
      </c>
      <c r="G474" s="103">
        <f t="shared" si="19"/>
        <v>0</v>
      </c>
      <c r="H474" s="104"/>
      <c r="I474" s="146">
        <f t="shared" si="18"/>
        <v>0</v>
      </c>
    </row>
    <row r="475" spans="1:9" x14ac:dyDescent="0.25">
      <c r="A475" s="1206" t="s">
        <v>133</v>
      </c>
      <c r="B475" s="38" t="s">
        <v>356</v>
      </c>
      <c r="C475" s="38" t="s">
        <v>357</v>
      </c>
      <c r="D475" s="38">
        <v>0</v>
      </c>
      <c r="E475" s="38">
        <v>6</v>
      </c>
      <c r="F475" s="102">
        <v>5</v>
      </c>
      <c r="G475" s="103">
        <f t="shared" si="19"/>
        <v>0.83333333333333337</v>
      </c>
      <c r="H475" s="104" t="s">
        <v>358</v>
      </c>
      <c r="I475" s="146">
        <f t="shared" si="18"/>
        <v>45</v>
      </c>
    </row>
    <row r="476" spans="1:9" x14ac:dyDescent="0.25">
      <c r="A476" s="1207"/>
      <c r="B476" s="38" t="s">
        <v>359</v>
      </c>
      <c r="C476" s="38" t="s">
        <v>357</v>
      </c>
      <c r="D476" s="38">
        <v>0</v>
      </c>
      <c r="E476" s="38">
        <v>48</v>
      </c>
      <c r="F476" s="102">
        <v>13</v>
      </c>
      <c r="G476" s="103">
        <f t="shared" si="19"/>
        <v>0.27083333333333331</v>
      </c>
      <c r="H476" s="108" t="s">
        <v>377</v>
      </c>
      <c r="I476" s="146">
        <f t="shared" si="18"/>
        <v>82</v>
      </c>
    </row>
    <row r="477" spans="1:9" x14ac:dyDescent="0.25">
      <c r="A477" s="1207"/>
      <c r="B477" s="38" t="s">
        <v>361</v>
      </c>
      <c r="C477" s="38" t="s">
        <v>357</v>
      </c>
      <c r="D477" s="38">
        <v>0</v>
      </c>
      <c r="E477" s="38">
        <v>50</v>
      </c>
      <c r="F477" s="102"/>
      <c r="G477" s="103">
        <f t="shared" si="19"/>
        <v>0</v>
      </c>
      <c r="H477" s="108"/>
      <c r="I477" s="146">
        <f t="shared" si="18"/>
        <v>0</v>
      </c>
    </row>
    <row r="478" spans="1:9" x14ac:dyDescent="0.25">
      <c r="A478" s="1207"/>
      <c r="B478" s="38" t="s">
        <v>362</v>
      </c>
      <c r="C478" s="38" t="s">
        <v>206</v>
      </c>
      <c r="D478" s="38">
        <v>0</v>
      </c>
      <c r="E478" s="105">
        <v>0.97</v>
      </c>
      <c r="F478" s="107">
        <f>AVERAGE(100%,100%,80%)</f>
        <v>0.93333333333333324</v>
      </c>
      <c r="G478" s="103">
        <f t="shared" si="19"/>
        <v>0.96219931271477654</v>
      </c>
      <c r="H478" s="108"/>
      <c r="I478" s="146">
        <f t="shared" si="18"/>
        <v>0</v>
      </c>
    </row>
    <row r="479" spans="1:9" x14ac:dyDescent="0.25">
      <c r="A479" s="1207"/>
      <c r="B479" s="38" t="s">
        <v>364</v>
      </c>
      <c r="C479" s="38" t="s">
        <v>206</v>
      </c>
      <c r="D479" s="38">
        <v>0</v>
      </c>
      <c r="E479" s="105">
        <v>0.95</v>
      </c>
      <c r="F479" s="106">
        <v>1</v>
      </c>
      <c r="G479" s="103">
        <f t="shared" si="19"/>
        <v>1.0526315789473684</v>
      </c>
      <c r="H479" s="108" t="s">
        <v>378</v>
      </c>
      <c r="I479" s="146">
        <f t="shared" si="18"/>
        <v>20</v>
      </c>
    </row>
    <row r="480" spans="1:9" x14ac:dyDescent="0.25">
      <c r="A480" s="1207"/>
      <c r="B480" s="38" t="s">
        <v>366</v>
      </c>
      <c r="C480" s="38" t="s">
        <v>357</v>
      </c>
      <c r="D480" s="38">
        <v>0</v>
      </c>
      <c r="E480" s="38">
        <v>4</v>
      </c>
      <c r="F480" s="102">
        <v>7</v>
      </c>
      <c r="G480" s="103">
        <f t="shared" si="19"/>
        <v>1.75</v>
      </c>
      <c r="H480" s="108" t="s">
        <v>379</v>
      </c>
      <c r="I480" s="146">
        <f t="shared" si="18"/>
        <v>193</v>
      </c>
    </row>
    <row r="481" spans="1:9" x14ac:dyDescent="0.25">
      <c r="A481" s="1209"/>
      <c r="B481" s="38" t="s">
        <v>368</v>
      </c>
      <c r="C481" s="38" t="s">
        <v>357</v>
      </c>
      <c r="D481" s="38">
        <v>0</v>
      </c>
      <c r="E481" s="38">
        <v>3</v>
      </c>
      <c r="F481" s="102">
        <v>6</v>
      </c>
      <c r="G481" s="103">
        <f t="shared" si="19"/>
        <v>2</v>
      </c>
      <c r="H481" s="108" t="s">
        <v>380</v>
      </c>
      <c r="I481" s="146">
        <f t="shared" si="18"/>
        <v>66</v>
      </c>
    </row>
    <row r="482" spans="1:9" x14ac:dyDescent="0.25">
      <c r="A482" s="1206" t="s">
        <v>134</v>
      </c>
      <c r="B482" s="38" t="s">
        <v>356</v>
      </c>
      <c r="C482" s="38" t="s">
        <v>357</v>
      </c>
      <c r="D482" s="38">
        <v>0</v>
      </c>
      <c r="E482" s="38">
        <v>6</v>
      </c>
      <c r="F482" s="287"/>
      <c r="G482" s="287"/>
      <c r="H482" s="288"/>
    </row>
    <row r="483" spans="1:9" x14ac:dyDescent="0.25">
      <c r="A483" s="1207"/>
      <c r="B483" s="38" t="s">
        <v>359</v>
      </c>
      <c r="C483" s="38" t="s">
        <v>357</v>
      </c>
      <c r="D483" s="38">
        <v>0</v>
      </c>
      <c r="E483" s="38">
        <v>48</v>
      </c>
      <c r="F483" s="287"/>
      <c r="G483" s="287"/>
      <c r="H483" s="288"/>
    </row>
    <row r="484" spans="1:9" x14ac:dyDescent="0.25">
      <c r="A484" s="1207"/>
      <c r="B484" s="38" t="s">
        <v>361</v>
      </c>
      <c r="C484" s="38" t="s">
        <v>357</v>
      </c>
      <c r="D484" s="38">
        <v>0</v>
      </c>
      <c r="E484" s="38">
        <v>50</v>
      </c>
      <c r="F484" s="287"/>
      <c r="G484" s="287"/>
      <c r="H484" s="288"/>
    </row>
    <row r="485" spans="1:9" x14ac:dyDescent="0.25">
      <c r="A485" s="1207"/>
      <c r="B485" s="38" t="s">
        <v>362</v>
      </c>
      <c r="C485" s="38" t="s">
        <v>206</v>
      </c>
      <c r="D485" s="38">
        <v>0</v>
      </c>
      <c r="E485" s="171">
        <v>0.97</v>
      </c>
      <c r="F485" s="287"/>
      <c r="G485" s="287"/>
      <c r="H485" s="288"/>
    </row>
    <row r="486" spans="1:9" x14ac:dyDescent="0.25">
      <c r="A486" s="1207"/>
      <c r="B486" s="38" t="s">
        <v>364</v>
      </c>
      <c r="C486" s="38" t="s">
        <v>206</v>
      </c>
      <c r="D486" s="38">
        <v>0</v>
      </c>
      <c r="E486" s="171">
        <v>0.95</v>
      </c>
      <c r="F486" s="287"/>
      <c r="G486" s="287"/>
      <c r="H486" s="288"/>
    </row>
    <row r="487" spans="1:9" x14ac:dyDescent="0.25">
      <c r="A487" s="1207"/>
      <c r="B487" s="38" t="s">
        <v>366</v>
      </c>
      <c r="C487" s="38" t="s">
        <v>357</v>
      </c>
      <c r="D487" s="38">
        <v>0</v>
      </c>
      <c r="E487" s="38">
        <v>4</v>
      </c>
      <c r="F487" s="287"/>
      <c r="G487" s="287"/>
      <c r="H487" s="288"/>
    </row>
    <row r="488" spans="1:9" ht="15.75" thickBot="1" x14ac:dyDescent="0.3">
      <c r="A488" s="1208"/>
      <c r="B488" s="40" t="s">
        <v>368</v>
      </c>
      <c r="C488" s="40" t="s">
        <v>357</v>
      </c>
      <c r="D488" s="40">
        <v>0</v>
      </c>
      <c r="E488" s="40">
        <v>3</v>
      </c>
      <c r="F488" s="40"/>
      <c r="G488" s="40">
        <f>F488/E488</f>
        <v>0</v>
      </c>
      <c r="H488" s="101"/>
    </row>
    <row r="489" spans="1:9" ht="15.75" thickBot="1" x14ac:dyDescent="0.3"/>
    <row r="490" spans="1:9" ht="25.5" customHeight="1" x14ac:dyDescent="0.3">
      <c r="A490" s="1210" t="s">
        <v>207</v>
      </c>
      <c r="B490" s="1211"/>
      <c r="C490" s="1211"/>
      <c r="D490" s="1211"/>
      <c r="E490" s="1211"/>
      <c r="F490" s="1211"/>
      <c r="G490" s="1211"/>
      <c r="H490" s="1212"/>
    </row>
    <row r="491" spans="1:9" ht="53.25" customHeight="1" x14ac:dyDescent="0.25">
      <c r="A491" s="25" t="s">
        <v>50</v>
      </c>
      <c r="B491" s="26" t="s">
        <v>193</v>
      </c>
      <c r="C491" s="45" t="s">
        <v>149</v>
      </c>
      <c r="D491" s="45" t="s">
        <v>159</v>
      </c>
      <c r="E491" s="45" t="s">
        <v>209</v>
      </c>
      <c r="F491" s="45" t="s">
        <v>210</v>
      </c>
      <c r="G491" s="45" t="s">
        <v>211</v>
      </c>
      <c r="H491" s="27" t="s">
        <v>182</v>
      </c>
    </row>
    <row r="492" spans="1:9" x14ac:dyDescent="0.25">
      <c r="A492" s="1206" t="s">
        <v>136</v>
      </c>
      <c r="B492" s="38" t="s">
        <v>356</v>
      </c>
      <c r="C492" s="38" t="s">
        <v>357</v>
      </c>
      <c r="D492" s="38">
        <v>0</v>
      </c>
      <c r="E492" s="38">
        <v>12</v>
      </c>
      <c r="F492" s="289">
        <v>1</v>
      </c>
      <c r="G492" s="290">
        <f t="shared" ref="G492:G533" si="20">F492/E492</f>
        <v>8.3333333333333329E-2</v>
      </c>
      <c r="H492" s="291"/>
    </row>
    <row r="493" spans="1:9" x14ac:dyDescent="0.25">
      <c r="A493" s="1207"/>
      <c r="B493" s="38" t="s">
        <v>359</v>
      </c>
      <c r="C493" s="38" t="s">
        <v>357</v>
      </c>
      <c r="D493" s="38">
        <v>0</v>
      </c>
      <c r="E493" s="38">
        <v>96</v>
      </c>
      <c r="F493" s="289">
        <v>8</v>
      </c>
      <c r="G493" s="290">
        <f t="shared" si="20"/>
        <v>8.3333333333333329E-2</v>
      </c>
      <c r="H493" s="291"/>
    </row>
    <row r="494" spans="1:9" x14ac:dyDescent="0.25">
      <c r="A494" s="1207"/>
      <c r="B494" s="38" t="s">
        <v>361</v>
      </c>
      <c r="C494" s="38" t="s">
        <v>357</v>
      </c>
      <c r="D494" s="38">
        <v>0</v>
      </c>
      <c r="E494" s="38">
        <v>100</v>
      </c>
      <c r="F494" s="289">
        <v>100</v>
      </c>
      <c r="G494" s="290">
        <f t="shared" si="20"/>
        <v>1</v>
      </c>
      <c r="H494" s="291"/>
    </row>
    <row r="495" spans="1:9" x14ac:dyDescent="0.25">
      <c r="A495" s="1207"/>
      <c r="B495" s="38" t="s">
        <v>362</v>
      </c>
      <c r="C495" s="38" t="s">
        <v>206</v>
      </c>
      <c r="D495" s="38">
        <v>0</v>
      </c>
      <c r="E495" s="171">
        <v>0.97</v>
      </c>
      <c r="F495" s="292">
        <v>0.97</v>
      </c>
      <c r="G495" s="290">
        <f t="shared" si="20"/>
        <v>1</v>
      </c>
      <c r="H495" s="291"/>
    </row>
    <row r="496" spans="1:9" x14ac:dyDescent="0.25">
      <c r="A496" s="1207"/>
      <c r="B496" s="38" t="s">
        <v>364</v>
      </c>
      <c r="C496" s="38" t="s">
        <v>206</v>
      </c>
      <c r="D496" s="38">
        <v>0</v>
      </c>
      <c r="E496" s="171">
        <v>0.95</v>
      </c>
      <c r="F496" s="293">
        <v>1</v>
      </c>
      <c r="G496" s="290">
        <f t="shared" si="20"/>
        <v>1.0526315789473684</v>
      </c>
      <c r="H496" s="291"/>
    </row>
    <row r="497" spans="1:8" x14ac:dyDescent="0.25">
      <c r="A497" s="1207"/>
      <c r="B497" s="38" t="s">
        <v>366</v>
      </c>
      <c r="C497" s="38" t="s">
        <v>357</v>
      </c>
      <c r="D497" s="38">
        <v>0</v>
      </c>
      <c r="E497" s="38">
        <v>8</v>
      </c>
      <c r="F497" s="289">
        <v>0</v>
      </c>
      <c r="G497" s="290">
        <f t="shared" si="20"/>
        <v>0</v>
      </c>
      <c r="H497" s="291"/>
    </row>
    <row r="498" spans="1:8" ht="15.75" thickBot="1" x14ac:dyDescent="0.3">
      <c r="A498" s="1208"/>
      <c r="B498" s="40" t="s">
        <v>368</v>
      </c>
      <c r="C498" s="40" t="s">
        <v>357</v>
      </c>
      <c r="D498" s="40">
        <v>0</v>
      </c>
      <c r="E498" s="40">
        <v>6</v>
      </c>
      <c r="F498" s="294">
        <v>2</v>
      </c>
      <c r="G498" s="295">
        <f t="shared" si="20"/>
        <v>0.33333333333333331</v>
      </c>
      <c r="H498" s="296"/>
    </row>
    <row r="499" spans="1:8" x14ac:dyDescent="0.25">
      <c r="A499" s="1207" t="s">
        <v>137</v>
      </c>
      <c r="B499" s="183" t="s">
        <v>356</v>
      </c>
      <c r="C499" s="183" t="s">
        <v>357</v>
      </c>
      <c r="D499" s="183">
        <v>0</v>
      </c>
      <c r="E499" s="183">
        <v>12</v>
      </c>
      <c r="F499" s="297">
        <v>2</v>
      </c>
      <c r="G499" s="298">
        <f t="shared" si="20"/>
        <v>0.16666666666666666</v>
      </c>
      <c r="H499" s="299"/>
    </row>
    <row r="500" spans="1:8" x14ac:dyDescent="0.25">
      <c r="A500" s="1207"/>
      <c r="B500" s="38" t="s">
        <v>359</v>
      </c>
      <c r="C500" s="38" t="s">
        <v>357</v>
      </c>
      <c r="D500" s="38">
        <v>0</v>
      </c>
      <c r="E500" s="38">
        <v>96</v>
      </c>
      <c r="F500" s="289">
        <v>16</v>
      </c>
      <c r="G500" s="290">
        <f t="shared" si="20"/>
        <v>0.16666666666666666</v>
      </c>
      <c r="H500" s="291"/>
    </row>
    <row r="501" spans="1:8" x14ac:dyDescent="0.25">
      <c r="A501" s="1207"/>
      <c r="B501" s="38" t="s">
        <v>361</v>
      </c>
      <c r="C501" s="38" t="s">
        <v>357</v>
      </c>
      <c r="D501" s="38">
        <v>0</v>
      </c>
      <c r="E501" s="38">
        <v>100</v>
      </c>
      <c r="F501" s="289">
        <v>100</v>
      </c>
      <c r="G501" s="290">
        <f t="shared" si="20"/>
        <v>1</v>
      </c>
      <c r="H501" s="291"/>
    </row>
    <row r="502" spans="1:8" x14ac:dyDescent="0.25">
      <c r="A502" s="1207"/>
      <c r="B502" s="38" t="s">
        <v>362</v>
      </c>
      <c r="C502" s="38" t="s">
        <v>206</v>
      </c>
      <c r="D502" s="38">
        <v>0</v>
      </c>
      <c r="E502" s="171">
        <v>0.97</v>
      </c>
      <c r="F502" s="292">
        <v>0.95</v>
      </c>
      <c r="G502" s="290">
        <f t="shared" si="20"/>
        <v>0.97938144329896903</v>
      </c>
      <c r="H502" s="291"/>
    </row>
    <row r="503" spans="1:8" x14ac:dyDescent="0.25">
      <c r="A503" s="1207"/>
      <c r="B503" s="38" t="s">
        <v>364</v>
      </c>
      <c r="C503" s="38" t="s">
        <v>206</v>
      </c>
      <c r="D503" s="38">
        <v>0</v>
      </c>
      <c r="E503" s="171">
        <v>0.95</v>
      </c>
      <c r="F503" s="293">
        <v>1</v>
      </c>
      <c r="G503" s="290">
        <f t="shared" si="20"/>
        <v>1.0526315789473684</v>
      </c>
      <c r="H503" s="291"/>
    </row>
    <row r="504" spans="1:8" x14ac:dyDescent="0.25">
      <c r="A504" s="1207"/>
      <c r="B504" s="38" t="s">
        <v>366</v>
      </c>
      <c r="C504" s="38" t="s">
        <v>357</v>
      </c>
      <c r="D504" s="38">
        <v>0</v>
      </c>
      <c r="E504" s="38">
        <v>8</v>
      </c>
      <c r="F504" s="289">
        <v>0</v>
      </c>
      <c r="G504" s="290">
        <f t="shared" si="20"/>
        <v>0</v>
      </c>
      <c r="H504" s="291"/>
    </row>
    <row r="505" spans="1:8" ht="15.75" thickBot="1" x14ac:dyDescent="0.3">
      <c r="A505" s="1208"/>
      <c r="B505" s="40" t="s">
        <v>368</v>
      </c>
      <c r="C505" s="40" t="s">
        <v>357</v>
      </c>
      <c r="D505" s="40">
        <v>0</v>
      </c>
      <c r="E505" s="40">
        <v>6</v>
      </c>
      <c r="F505" s="294">
        <v>3</v>
      </c>
      <c r="G505" s="295">
        <f t="shared" si="20"/>
        <v>0.5</v>
      </c>
      <c r="H505" s="296"/>
    </row>
    <row r="506" spans="1:8" x14ac:dyDescent="0.25">
      <c r="A506" s="1207" t="s">
        <v>138</v>
      </c>
      <c r="B506" s="183" t="s">
        <v>356</v>
      </c>
      <c r="C506" s="183" t="s">
        <v>357</v>
      </c>
      <c r="D506" s="183">
        <v>0</v>
      </c>
      <c r="E506" s="183">
        <v>12</v>
      </c>
      <c r="F506" s="297">
        <v>3</v>
      </c>
      <c r="G506" s="298">
        <f t="shared" si="20"/>
        <v>0.25</v>
      </c>
      <c r="H506" s="299"/>
    </row>
    <row r="507" spans="1:8" x14ac:dyDescent="0.25">
      <c r="A507" s="1207"/>
      <c r="B507" s="38" t="s">
        <v>359</v>
      </c>
      <c r="C507" s="38" t="s">
        <v>357</v>
      </c>
      <c r="D507" s="38">
        <v>0</v>
      </c>
      <c r="E507" s="38">
        <v>96</v>
      </c>
      <c r="F507" s="289">
        <v>24</v>
      </c>
      <c r="G507" s="290">
        <f t="shared" si="20"/>
        <v>0.25</v>
      </c>
      <c r="H507" s="291"/>
    </row>
    <row r="508" spans="1:8" x14ac:dyDescent="0.25">
      <c r="A508" s="1207"/>
      <c r="B508" s="38" t="s">
        <v>361</v>
      </c>
      <c r="C508" s="38" t="s">
        <v>357</v>
      </c>
      <c r="D508" s="38">
        <v>0</v>
      </c>
      <c r="E508" s="38">
        <v>100</v>
      </c>
      <c r="F508" s="289">
        <v>100</v>
      </c>
      <c r="G508" s="290">
        <f t="shared" si="20"/>
        <v>1</v>
      </c>
      <c r="H508" s="291"/>
    </row>
    <row r="509" spans="1:8" x14ac:dyDescent="0.25">
      <c r="A509" s="1207"/>
      <c r="B509" s="38" t="s">
        <v>362</v>
      </c>
      <c r="C509" s="38" t="s">
        <v>206</v>
      </c>
      <c r="D509" s="38">
        <v>0</v>
      </c>
      <c r="E509" s="171">
        <v>0.97</v>
      </c>
      <c r="F509" s="292">
        <v>0.95</v>
      </c>
      <c r="G509" s="290">
        <f t="shared" si="20"/>
        <v>0.97938144329896903</v>
      </c>
      <c r="H509" s="291"/>
    </row>
    <row r="510" spans="1:8" x14ac:dyDescent="0.25">
      <c r="A510" s="1207"/>
      <c r="B510" s="38" t="s">
        <v>364</v>
      </c>
      <c r="C510" s="38" t="s">
        <v>206</v>
      </c>
      <c r="D510" s="38">
        <v>0</v>
      </c>
      <c r="E510" s="171">
        <v>0.95</v>
      </c>
      <c r="F510" s="293">
        <v>1</v>
      </c>
      <c r="G510" s="290">
        <f t="shared" si="20"/>
        <v>1.0526315789473684</v>
      </c>
      <c r="H510" s="291"/>
    </row>
    <row r="511" spans="1:8" x14ac:dyDescent="0.25">
      <c r="A511" s="1207"/>
      <c r="B511" s="38" t="s">
        <v>366</v>
      </c>
      <c r="C511" s="38" t="s">
        <v>357</v>
      </c>
      <c r="D511" s="38">
        <v>0</v>
      </c>
      <c r="E511" s="38">
        <v>8</v>
      </c>
      <c r="F511" s="289">
        <v>0</v>
      </c>
      <c r="G511" s="290">
        <f t="shared" si="20"/>
        <v>0</v>
      </c>
      <c r="H511" s="291"/>
    </row>
    <row r="512" spans="1:8" ht="15.75" thickBot="1" x14ac:dyDescent="0.3">
      <c r="A512" s="1208"/>
      <c r="B512" s="40" t="s">
        <v>368</v>
      </c>
      <c r="C512" s="40" t="s">
        <v>357</v>
      </c>
      <c r="D512" s="40">
        <v>0</v>
      </c>
      <c r="E512" s="40">
        <v>6</v>
      </c>
      <c r="F512" s="294">
        <v>6</v>
      </c>
      <c r="G512" s="295">
        <f t="shared" si="20"/>
        <v>1</v>
      </c>
      <c r="H512" s="296"/>
    </row>
    <row r="513" spans="1:8" x14ac:dyDescent="0.25">
      <c r="A513" s="1207" t="s">
        <v>139</v>
      </c>
      <c r="B513" s="183" t="s">
        <v>356</v>
      </c>
      <c r="C513" s="183" t="s">
        <v>357</v>
      </c>
      <c r="D513" s="183">
        <v>0</v>
      </c>
      <c r="E513" s="183">
        <v>12</v>
      </c>
      <c r="F513" s="297">
        <v>4</v>
      </c>
      <c r="G513" s="298">
        <f t="shared" si="20"/>
        <v>0.33333333333333331</v>
      </c>
      <c r="H513" s="299"/>
    </row>
    <row r="514" spans="1:8" x14ac:dyDescent="0.25">
      <c r="A514" s="1207"/>
      <c r="B514" s="38" t="s">
        <v>359</v>
      </c>
      <c r="C514" s="38" t="s">
        <v>357</v>
      </c>
      <c r="D514" s="38">
        <v>0</v>
      </c>
      <c r="E514" s="38">
        <v>96</v>
      </c>
      <c r="F514" s="289">
        <v>32</v>
      </c>
      <c r="G514" s="290">
        <f t="shared" si="20"/>
        <v>0.33333333333333331</v>
      </c>
      <c r="H514" s="291"/>
    </row>
    <row r="515" spans="1:8" x14ac:dyDescent="0.25">
      <c r="A515" s="1207"/>
      <c r="B515" s="38" t="s">
        <v>361</v>
      </c>
      <c r="C515" s="38" t="s">
        <v>357</v>
      </c>
      <c r="D515" s="38">
        <v>0</v>
      </c>
      <c r="E515" s="38">
        <v>100</v>
      </c>
      <c r="F515" s="289">
        <v>100</v>
      </c>
      <c r="G515" s="290">
        <f t="shared" si="20"/>
        <v>1</v>
      </c>
      <c r="H515" s="291"/>
    </row>
    <row r="516" spans="1:8" x14ac:dyDescent="0.25">
      <c r="A516" s="1207"/>
      <c r="B516" s="38" t="s">
        <v>362</v>
      </c>
      <c r="C516" s="38" t="s">
        <v>206</v>
      </c>
      <c r="D516" s="38">
        <v>0</v>
      </c>
      <c r="E516" s="171">
        <v>0.97</v>
      </c>
      <c r="F516" s="292">
        <v>0.97</v>
      </c>
      <c r="G516" s="290">
        <f t="shared" si="20"/>
        <v>1</v>
      </c>
      <c r="H516" s="291"/>
    </row>
    <row r="517" spans="1:8" x14ac:dyDescent="0.25">
      <c r="A517" s="1207"/>
      <c r="B517" s="38" t="s">
        <v>364</v>
      </c>
      <c r="C517" s="38" t="s">
        <v>206</v>
      </c>
      <c r="D517" s="38">
        <v>0</v>
      </c>
      <c r="E517" s="171">
        <v>0.95</v>
      </c>
      <c r="F517" s="293">
        <v>1</v>
      </c>
      <c r="G517" s="290">
        <f t="shared" si="20"/>
        <v>1.0526315789473684</v>
      </c>
      <c r="H517" s="291"/>
    </row>
    <row r="518" spans="1:8" x14ac:dyDescent="0.25">
      <c r="A518" s="1207"/>
      <c r="B518" s="38" t="s">
        <v>366</v>
      </c>
      <c r="C518" s="38" t="s">
        <v>357</v>
      </c>
      <c r="D518" s="38">
        <v>0</v>
      </c>
      <c r="E518" s="38">
        <v>8</v>
      </c>
      <c r="F518" s="289">
        <v>0</v>
      </c>
      <c r="G518" s="290">
        <f t="shared" si="20"/>
        <v>0</v>
      </c>
      <c r="H518" s="291"/>
    </row>
    <row r="519" spans="1:8" ht="15.75" thickBot="1" x14ac:dyDescent="0.3">
      <c r="A519" s="1208"/>
      <c r="B519" s="40" t="s">
        <v>368</v>
      </c>
      <c r="C519" s="40" t="s">
        <v>357</v>
      </c>
      <c r="D519" s="40">
        <v>0</v>
      </c>
      <c r="E519" s="40">
        <v>6</v>
      </c>
      <c r="F519" s="294">
        <v>9</v>
      </c>
      <c r="G519" s="295">
        <f t="shared" si="20"/>
        <v>1.5</v>
      </c>
      <c r="H519" s="296"/>
    </row>
    <row r="520" spans="1:8" x14ac:dyDescent="0.25">
      <c r="A520" s="1207" t="s">
        <v>140</v>
      </c>
      <c r="B520" s="183" t="s">
        <v>356</v>
      </c>
      <c r="C520" s="183" t="s">
        <v>357</v>
      </c>
      <c r="D520" s="183">
        <v>0</v>
      </c>
      <c r="E520" s="183">
        <v>12</v>
      </c>
      <c r="F520" s="297">
        <v>5</v>
      </c>
      <c r="G520" s="298">
        <f t="shared" si="20"/>
        <v>0.41666666666666669</v>
      </c>
      <c r="H520" s="299"/>
    </row>
    <row r="521" spans="1:8" x14ac:dyDescent="0.25">
      <c r="A521" s="1207"/>
      <c r="B521" s="38" t="s">
        <v>359</v>
      </c>
      <c r="C521" s="38" t="s">
        <v>357</v>
      </c>
      <c r="D521" s="38">
        <v>0</v>
      </c>
      <c r="E521" s="38">
        <v>96</v>
      </c>
      <c r="F521" s="289">
        <v>40</v>
      </c>
      <c r="G521" s="290">
        <f t="shared" si="20"/>
        <v>0.41666666666666669</v>
      </c>
      <c r="H521" s="291"/>
    </row>
    <row r="522" spans="1:8" x14ac:dyDescent="0.25">
      <c r="A522" s="1207"/>
      <c r="B522" s="38" t="s">
        <v>361</v>
      </c>
      <c r="C522" s="38" t="s">
        <v>357</v>
      </c>
      <c r="D522" s="38">
        <v>0</v>
      </c>
      <c r="E522" s="38">
        <v>100</v>
      </c>
      <c r="F522" s="289">
        <v>100</v>
      </c>
      <c r="G522" s="290">
        <f t="shared" si="20"/>
        <v>1</v>
      </c>
      <c r="H522" s="291"/>
    </row>
    <row r="523" spans="1:8" x14ac:dyDescent="0.25">
      <c r="A523" s="1207"/>
      <c r="B523" s="38" t="s">
        <v>362</v>
      </c>
      <c r="C523" s="38" t="s">
        <v>206</v>
      </c>
      <c r="D523" s="38">
        <v>0</v>
      </c>
      <c r="E523" s="171">
        <v>0.97</v>
      </c>
      <c r="F523" s="292">
        <v>0.94</v>
      </c>
      <c r="G523" s="290">
        <f t="shared" si="20"/>
        <v>0.96907216494845361</v>
      </c>
      <c r="H523" s="291"/>
    </row>
    <row r="524" spans="1:8" x14ac:dyDescent="0.25">
      <c r="A524" s="1207"/>
      <c r="B524" s="38" t="s">
        <v>364</v>
      </c>
      <c r="C524" s="38" t="s">
        <v>206</v>
      </c>
      <c r="D524" s="38">
        <v>0</v>
      </c>
      <c r="E524" s="171">
        <v>0.95</v>
      </c>
      <c r="F524" s="293">
        <v>1</v>
      </c>
      <c r="G524" s="290">
        <f t="shared" si="20"/>
        <v>1.0526315789473684</v>
      </c>
      <c r="H524" s="291"/>
    </row>
    <row r="525" spans="1:8" x14ac:dyDescent="0.25">
      <c r="A525" s="1207"/>
      <c r="B525" s="38" t="s">
        <v>366</v>
      </c>
      <c r="C525" s="38" t="s">
        <v>357</v>
      </c>
      <c r="D525" s="38">
        <v>0</v>
      </c>
      <c r="E525" s="38">
        <v>8</v>
      </c>
      <c r="F525" s="289">
        <v>1</v>
      </c>
      <c r="G525" s="290">
        <f t="shared" si="20"/>
        <v>0.125</v>
      </c>
      <c r="H525" s="291"/>
    </row>
    <row r="526" spans="1:8" ht="15.75" thickBot="1" x14ac:dyDescent="0.3">
      <c r="A526" s="1208"/>
      <c r="B526" s="40" t="s">
        <v>368</v>
      </c>
      <c r="C526" s="40" t="s">
        <v>357</v>
      </c>
      <c r="D526" s="40">
        <v>0</v>
      </c>
      <c r="E526" s="40">
        <v>6</v>
      </c>
      <c r="F526" s="294">
        <v>11</v>
      </c>
      <c r="G526" s="295">
        <f t="shared" si="20"/>
        <v>1.8333333333333333</v>
      </c>
      <c r="H526" s="296"/>
    </row>
    <row r="527" spans="1:8" x14ac:dyDescent="0.25">
      <c r="A527" s="1207" t="s">
        <v>141</v>
      </c>
      <c r="B527" s="183" t="s">
        <v>356</v>
      </c>
      <c r="C527" s="183" t="s">
        <v>357</v>
      </c>
      <c r="D527" s="183">
        <v>0</v>
      </c>
      <c r="E527" s="183">
        <v>12</v>
      </c>
      <c r="F527" s="297">
        <v>6</v>
      </c>
      <c r="G527" s="298">
        <f t="shared" si="20"/>
        <v>0.5</v>
      </c>
      <c r="H527" s="299"/>
    </row>
    <row r="528" spans="1:8" x14ac:dyDescent="0.25">
      <c r="A528" s="1207"/>
      <c r="B528" s="38" t="s">
        <v>359</v>
      </c>
      <c r="C528" s="38" t="s">
        <v>357</v>
      </c>
      <c r="D528" s="38">
        <v>0</v>
      </c>
      <c r="E528" s="38">
        <v>96</v>
      </c>
      <c r="F528" s="289">
        <v>48</v>
      </c>
      <c r="G528" s="290">
        <f t="shared" si="20"/>
        <v>0.5</v>
      </c>
      <c r="H528" s="30"/>
    </row>
    <row r="529" spans="1:8" x14ac:dyDescent="0.25">
      <c r="A529" s="1207"/>
      <c r="B529" s="38" t="s">
        <v>361</v>
      </c>
      <c r="C529" s="38" t="s">
        <v>357</v>
      </c>
      <c r="D529" s="38">
        <v>0</v>
      </c>
      <c r="E529" s="38">
        <v>100</v>
      </c>
      <c r="F529" s="289">
        <v>100</v>
      </c>
      <c r="G529" s="290">
        <f t="shared" si="20"/>
        <v>1</v>
      </c>
      <c r="H529" s="30"/>
    </row>
    <row r="530" spans="1:8" x14ac:dyDescent="0.25">
      <c r="A530" s="1207"/>
      <c r="B530" s="38" t="s">
        <v>362</v>
      </c>
      <c r="C530" s="38" t="s">
        <v>206</v>
      </c>
      <c r="D530" s="38">
        <v>0</v>
      </c>
      <c r="E530" s="171">
        <v>0.97</v>
      </c>
      <c r="F530" s="292">
        <v>0.95</v>
      </c>
      <c r="G530" s="290">
        <f t="shared" si="20"/>
        <v>0.97938144329896903</v>
      </c>
      <c r="H530" s="30"/>
    </row>
    <row r="531" spans="1:8" x14ac:dyDescent="0.25">
      <c r="A531" s="1207"/>
      <c r="B531" s="38" t="s">
        <v>364</v>
      </c>
      <c r="C531" s="38" t="s">
        <v>206</v>
      </c>
      <c r="D531" s="38">
        <v>0</v>
      </c>
      <c r="E531" s="171">
        <v>0.95</v>
      </c>
      <c r="F531" s="293">
        <v>1</v>
      </c>
      <c r="G531" s="290">
        <f t="shared" si="20"/>
        <v>1.0526315789473684</v>
      </c>
      <c r="H531" s="30"/>
    </row>
    <row r="532" spans="1:8" x14ac:dyDescent="0.25">
      <c r="A532" s="1207"/>
      <c r="B532" s="38" t="s">
        <v>366</v>
      </c>
      <c r="C532" s="38" t="s">
        <v>357</v>
      </c>
      <c r="D532" s="38">
        <v>0</v>
      </c>
      <c r="E532" s="38">
        <v>8</v>
      </c>
      <c r="F532" s="300">
        <v>1</v>
      </c>
      <c r="G532" s="290">
        <f t="shared" si="20"/>
        <v>0.125</v>
      </c>
      <c r="H532" s="30"/>
    </row>
    <row r="533" spans="1:8" ht="15.75" thickBot="1" x14ac:dyDescent="0.3">
      <c r="A533" s="1208"/>
      <c r="B533" s="40" t="s">
        <v>368</v>
      </c>
      <c r="C533" s="40" t="s">
        <v>357</v>
      </c>
      <c r="D533" s="40">
        <v>0</v>
      </c>
      <c r="E533" s="40">
        <v>6</v>
      </c>
      <c r="F533" s="301">
        <v>12</v>
      </c>
      <c r="G533" s="295">
        <f t="shared" si="20"/>
        <v>2</v>
      </c>
      <c r="H533" s="35"/>
    </row>
    <row r="534" spans="1:8" x14ac:dyDescent="0.25">
      <c r="A534" s="1206" t="s">
        <v>129</v>
      </c>
      <c r="B534" s="38" t="s">
        <v>356</v>
      </c>
      <c r="C534" s="38" t="s">
        <v>357</v>
      </c>
      <c r="D534" s="183">
        <v>0</v>
      </c>
      <c r="E534" s="183">
        <v>12</v>
      </c>
      <c r="F534" s="297">
        <v>7</v>
      </c>
      <c r="G534" s="298">
        <f t="shared" ref="G534:G575" si="21">F534/E534</f>
        <v>0.58333333333333337</v>
      </c>
      <c r="H534" s="299"/>
    </row>
    <row r="535" spans="1:8" x14ac:dyDescent="0.25">
      <c r="A535" s="1207"/>
      <c r="B535" s="38" t="s">
        <v>359</v>
      </c>
      <c r="C535" s="38" t="s">
        <v>357</v>
      </c>
      <c r="D535" s="38">
        <v>0</v>
      </c>
      <c r="E535" s="38">
        <v>96</v>
      </c>
      <c r="F535" s="289">
        <v>56</v>
      </c>
      <c r="G535" s="290">
        <f t="shared" si="21"/>
        <v>0.58333333333333337</v>
      </c>
      <c r="H535" s="30"/>
    </row>
    <row r="536" spans="1:8" x14ac:dyDescent="0.25">
      <c r="A536" s="1207"/>
      <c r="B536" s="38" t="s">
        <v>361</v>
      </c>
      <c r="C536" s="38" t="s">
        <v>357</v>
      </c>
      <c r="D536" s="38">
        <v>0</v>
      </c>
      <c r="E536" s="38">
        <v>100</v>
      </c>
      <c r="F536" s="289">
        <v>100</v>
      </c>
      <c r="G536" s="290">
        <f t="shared" si="21"/>
        <v>1</v>
      </c>
      <c r="H536" s="30"/>
    </row>
    <row r="537" spans="1:8" x14ac:dyDescent="0.25">
      <c r="A537" s="1207"/>
      <c r="B537" s="38" t="s">
        <v>362</v>
      </c>
      <c r="C537" s="38" t="s">
        <v>206</v>
      </c>
      <c r="D537" s="38">
        <v>0</v>
      </c>
      <c r="E537" s="171">
        <v>0.97</v>
      </c>
      <c r="F537" s="292"/>
      <c r="G537" s="290">
        <f t="shared" si="21"/>
        <v>0</v>
      </c>
      <c r="H537" s="30"/>
    </row>
    <row r="538" spans="1:8" x14ac:dyDescent="0.25">
      <c r="A538" s="1207"/>
      <c r="B538" s="38" t="s">
        <v>364</v>
      </c>
      <c r="C538" s="38" t="s">
        <v>206</v>
      </c>
      <c r="D538" s="38">
        <v>0</v>
      </c>
      <c r="E538" s="171">
        <v>0.95</v>
      </c>
      <c r="F538" s="293"/>
      <c r="G538" s="290">
        <f t="shared" si="21"/>
        <v>0</v>
      </c>
      <c r="H538" s="30"/>
    </row>
    <row r="539" spans="1:8" x14ac:dyDescent="0.25">
      <c r="A539" s="1207"/>
      <c r="B539" s="38" t="s">
        <v>366</v>
      </c>
      <c r="C539" s="38" t="s">
        <v>357</v>
      </c>
      <c r="D539" s="38">
        <v>0</v>
      </c>
      <c r="E539" s="38">
        <v>8</v>
      </c>
      <c r="F539" s="300">
        <v>0</v>
      </c>
      <c r="G539" s="290">
        <f t="shared" si="21"/>
        <v>0</v>
      </c>
      <c r="H539" s="30"/>
    </row>
    <row r="540" spans="1:8" ht="15.75" thickBot="1" x14ac:dyDescent="0.3">
      <c r="A540" s="1208"/>
      <c r="B540" s="40" t="s">
        <v>368</v>
      </c>
      <c r="C540" s="40" t="s">
        <v>357</v>
      </c>
      <c r="D540" s="40">
        <v>0</v>
      </c>
      <c r="E540" s="40">
        <v>6</v>
      </c>
      <c r="F540" s="301">
        <v>4</v>
      </c>
      <c r="G540" s="295">
        <f t="shared" si="21"/>
        <v>0.66666666666666663</v>
      </c>
      <c r="H540" s="35"/>
    </row>
    <row r="541" spans="1:8" x14ac:dyDescent="0.25">
      <c r="A541" s="1206" t="s">
        <v>130</v>
      </c>
      <c r="B541" s="38" t="s">
        <v>356</v>
      </c>
      <c r="C541" s="38" t="s">
        <v>357</v>
      </c>
      <c r="D541" s="38">
        <v>0</v>
      </c>
      <c r="E541" s="183">
        <v>12</v>
      </c>
      <c r="F541" s="297">
        <v>8</v>
      </c>
      <c r="G541" s="298">
        <f t="shared" si="21"/>
        <v>0.66666666666666663</v>
      </c>
      <c r="H541" s="299"/>
    </row>
    <row r="542" spans="1:8" x14ac:dyDescent="0.25">
      <c r="A542" s="1207"/>
      <c r="B542" s="38" t="s">
        <v>359</v>
      </c>
      <c r="C542" s="38" t="s">
        <v>357</v>
      </c>
      <c r="D542" s="38">
        <v>0</v>
      </c>
      <c r="E542" s="38">
        <v>96</v>
      </c>
      <c r="F542" s="289">
        <v>64</v>
      </c>
      <c r="G542" s="290">
        <f t="shared" si="21"/>
        <v>0.66666666666666663</v>
      </c>
      <c r="H542" s="30"/>
    </row>
    <row r="543" spans="1:8" x14ac:dyDescent="0.25">
      <c r="A543" s="1207"/>
      <c r="B543" s="38" t="s">
        <v>361</v>
      </c>
      <c r="C543" s="38" t="s">
        <v>357</v>
      </c>
      <c r="D543" s="38">
        <v>0</v>
      </c>
      <c r="E543" s="38">
        <v>100</v>
      </c>
      <c r="F543" s="289">
        <v>100</v>
      </c>
      <c r="G543" s="290">
        <f t="shared" si="21"/>
        <v>1</v>
      </c>
      <c r="H543" s="30"/>
    </row>
    <row r="544" spans="1:8" x14ac:dyDescent="0.25">
      <c r="A544" s="1207"/>
      <c r="B544" s="38" t="s">
        <v>362</v>
      </c>
      <c r="C544" s="38" t="s">
        <v>206</v>
      </c>
      <c r="D544" s="38">
        <v>0</v>
      </c>
      <c r="E544" s="171">
        <v>0.97</v>
      </c>
      <c r="F544" s="292"/>
      <c r="G544" s="290">
        <f t="shared" si="21"/>
        <v>0</v>
      </c>
      <c r="H544" s="30"/>
    </row>
    <row r="545" spans="1:8" x14ac:dyDescent="0.25">
      <c r="A545" s="1207"/>
      <c r="B545" s="38" t="s">
        <v>364</v>
      </c>
      <c r="C545" s="38" t="s">
        <v>206</v>
      </c>
      <c r="D545" s="38">
        <v>0</v>
      </c>
      <c r="E545" s="171">
        <v>0.95</v>
      </c>
      <c r="F545" s="293"/>
      <c r="G545" s="290">
        <f t="shared" si="21"/>
        <v>0</v>
      </c>
      <c r="H545" s="30"/>
    </row>
    <row r="546" spans="1:8" x14ac:dyDescent="0.25">
      <c r="A546" s="1207"/>
      <c r="B546" s="38" t="s">
        <v>366</v>
      </c>
      <c r="C546" s="38" t="s">
        <v>357</v>
      </c>
      <c r="D546" s="38">
        <v>0</v>
      </c>
      <c r="E546" s="38">
        <v>8</v>
      </c>
      <c r="F546" s="300">
        <v>4</v>
      </c>
      <c r="G546" s="290">
        <f t="shared" si="21"/>
        <v>0.5</v>
      </c>
      <c r="H546" s="30"/>
    </row>
    <row r="547" spans="1:8" ht="15.75" thickBot="1" x14ac:dyDescent="0.3">
      <c r="A547" s="1208"/>
      <c r="B547" s="40" t="s">
        <v>368</v>
      </c>
      <c r="C547" s="40" t="s">
        <v>357</v>
      </c>
      <c r="D547" s="40">
        <v>0</v>
      </c>
      <c r="E547" s="40">
        <v>6</v>
      </c>
      <c r="F547" s="301">
        <v>3</v>
      </c>
      <c r="G547" s="295">
        <f t="shared" si="21"/>
        <v>0.5</v>
      </c>
      <c r="H547" s="35"/>
    </row>
    <row r="548" spans="1:8" ht="75" customHeight="1" x14ac:dyDescent="0.25">
      <c r="A548" s="1206" t="s">
        <v>131</v>
      </c>
      <c r="B548" s="38" t="s">
        <v>356</v>
      </c>
      <c r="C548" s="38" t="s">
        <v>357</v>
      </c>
      <c r="D548" s="38">
        <v>0</v>
      </c>
      <c r="E548" s="183">
        <v>12</v>
      </c>
      <c r="F548" s="297">
        <v>8</v>
      </c>
      <c r="G548" s="298">
        <f t="shared" si="21"/>
        <v>0.66666666666666663</v>
      </c>
      <c r="H548" s="299" t="s">
        <v>383</v>
      </c>
    </row>
    <row r="549" spans="1:8" ht="15" customHeight="1" x14ac:dyDescent="0.25">
      <c r="A549" s="1207"/>
      <c r="B549" s="38" t="s">
        <v>359</v>
      </c>
      <c r="C549" s="38" t="s">
        <v>357</v>
      </c>
      <c r="D549" s="38">
        <v>0</v>
      </c>
      <c r="E549" s="38">
        <v>96</v>
      </c>
      <c r="F549" s="289">
        <v>72</v>
      </c>
      <c r="G549" s="290">
        <f t="shared" si="21"/>
        <v>0.75</v>
      </c>
      <c r="H549" s="302" t="s">
        <v>384</v>
      </c>
    </row>
    <row r="550" spans="1:8" ht="15" customHeight="1" x14ac:dyDescent="0.25">
      <c r="A550" s="1207"/>
      <c r="B550" s="38" t="s">
        <v>361</v>
      </c>
      <c r="C550" s="38" t="s">
        <v>357</v>
      </c>
      <c r="D550" s="38">
        <v>0</v>
      </c>
      <c r="E550" s="38">
        <v>100</v>
      </c>
      <c r="F550" s="289">
        <v>100</v>
      </c>
      <c r="G550" s="290">
        <f t="shared" si="21"/>
        <v>1</v>
      </c>
      <c r="H550" s="302" t="s">
        <v>385</v>
      </c>
    </row>
    <row r="551" spans="1:8" ht="15" customHeight="1" x14ac:dyDescent="0.25">
      <c r="A551" s="1207"/>
      <c r="B551" s="38" t="s">
        <v>362</v>
      </c>
      <c r="C551" s="38" t="s">
        <v>206</v>
      </c>
      <c r="D551" s="38">
        <v>0</v>
      </c>
      <c r="E551" s="171">
        <v>0.97</v>
      </c>
      <c r="F551" s="292">
        <v>0.93600000000000005</v>
      </c>
      <c r="G551" s="290">
        <f t="shared" si="21"/>
        <v>0.96494845360824755</v>
      </c>
      <c r="H551" s="302" t="s">
        <v>386</v>
      </c>
    </row>
    <row r="552" spans="1:8" x14ac:dyDescent="0.25">
      <c r="A552" s="1207"/>
      <c r="B552" s="38" t="s">
        <v>364</v>
      </c>
      <c r="C552" s="38" t="s">
        <v>206</v>
      </c>
      <c r="D552" s="38">
        <v>0</v>
      </c>
      <c r="E552" s="171">
        <v>0.95</v>
      </c>
      <c r="F552" s="303">
        <v>1</v>
      </c>
      <c r="G552" s="290">
        <f t="shared" si="21"/>
        <v>1.0526315789473684</v>
      </c>
      <c r="H552" s="30"/>
    </row>
    <row r="553" spans="1:8" ht="60" x14ac:dyDescent="0.25">
      <c r="A553" s="1207"/>
      <c r="B553" s="38" t="s">
        <v>366</v>
      </c>
      <c r="C553" s="38" t="s">
        <v>357</v>
      </c>
      <c r="D553" s="38">
        <v>0</v>
      </c>
      <c r="E553" s="38">
        <v>8</v>
      </c>
      <c r="F553" s="29">
        <v>2</v>
      </c>
      <c r="G553" s="290">
        <f t="shared" si="21"/>
        <v>0.25</v>
      </c>
      <c r="H553" s="302" t="s">
        <v>387</v>
      </c>
    </row>
    <row r="554" spans="1:8" ht="15.75" thickBot="1" x14ac:dyDescent="0.3">
      <c r="A554" s="1208"/>
      <c r="B554" s="40" t="s">
        <v>368</v>
      </c>
      <c r="C554" s="40" t="s">
        <v>357</v>
      </c>
      <c r="D554" s="40">
        <v>0</v>
      </c>
      <c r="E554" s="40">
        <v>6</v>
      </c>
      <c r="F554" s="31">
        <v>16</v>
      </c>
      <c r="G554" s="295">
        <f t="shared" si="21"/>
        <v>2.6666666666666665</v>
      </c>
      <c r="H554" s="35"/>
    </row>
    <row r="555" spans="1:8" x14ac:dyDescent="0.25">
      <c r="A555" s="1206" t="s">
        <v>132</v>
      </c>
      <c r="B555" s="38" t="s">
        <v>356</v>
      </c>
      <c r="C555" s="38" t="s">
        <v>357</v>
      </c>
      <c r="D555" s="38">
        <v>0</v>
      </c>
      <c r="E555" s="183">
        <v>12</v>
      </c>
      <c r="F555" s="297">
        <v>10</v>
      </c>
      <c r="G555" s="298">
        <f t="shared" si="21"/>
        <v>0.83333333333333337</v>
      </c>
      <c r="H555" s="299"/>
    </row>
    <row r="556" spans="1:8" x14ac:dyDescent="0.25">
      <c r="A556" s="1207"/>
      <c r="B556" s="38" t="s">
        <v>359</v>
      </c>
      <c r="C556" s="38" t="s">
        <v>357</v>
      </c>
      <c r="D556" s="38">
        <v>0</v>
      </c>
      <c r="E556" s="38">
        <v>96</v>
      </c>
      <c r="F556" s="289">
        <v>80</v>
      </c>
      <c r="G556" s="290">
        <f t="shared" si="21"/>
        <v>0.83333333333333337</v>
      </c>
      <c r="H556" s="30"/>
    </row>
    <row r="557" spans="1:8" x14ac:dyDescent="0.25">
      <c r="A557" s="1207"/>
      <c r="B557" s="38" t="s">
        <v>361</v>
      </c>
      <c r="C557" s="38" t="s">
        <v>357</v>
      </c>
      <c r="D557" s="38">
        <v>0</v>
      </c>
      <c r="E557" s="38">
        <v>100</v>
      </c>
      <c r="F557" s="289">
        <v>100</v>
      </c>
      <c r="G557" s="290">
        <f t="shared" si="21"/>
        <v>1</v>
      </c>
      <c r="H557" s="30"/>
    </row>
    <row r="558" spans="1:8" x14ac:dyDescent="0.25">
      <c r="A558" s="1207"/>
      <c r="B558" s="38" t="s">
        <v>362</v>
      </c>
      <c r="C558" s="38" t="s">
        <v>206</v>
      </c>
      <c r="D558" s="38">
        <v>0</v>
      </c>
      <c r="E558" s="171">
        <v>0.97</v>
      </c>
      <c r="F558" s="292">
        <v>0.93</v>
      </c>
      <c r="G558" s="290">
        <f t="shared" si="21"/>
        <v>0.95876288659793818</v>
      </c>
      <c r="H558" s="30"/>
    </row>
    <row r="559" spans="1:8" x14ac:dyDescent="0.25">
      <c r="A559" s="1207"/>
      <c r="B559" s="38" t="s">
        <v>364</v>
      </c>
      <c r="C559" s="38" t="s">
        <v>206</v>
      </c>
      <c r="D559" s="38">
        <v>0</v>
      </c>
      <c r="E559" s="171">
        <v>0.95</v>
      </c>
      <c r="F559" s="293">
        <v>1</v>
      </c>
      <c r="G559" s="290">
        <f t="shared" si="21"/>
        <v>1.0526315789473684</v>
      </c>
      <c r="H559" s="30"/>
    </row>
    <row r="560" spans="1:8" x14ac:dyDescent="0.25">
      <c r="A560" s="1207"/>
      <c r="B560" s="38" t="s">
        <v>366</v>
      </c>
      <c r="C560" s="38" t="s">
        <v>357</v>
      </c>
      <c r="D560" s="38">
        <v>0</v>
      </c>
      <c r="E560" s="38">
        <v>8</v>
      </c>
      <c r="F560" s="29">
        <v>4</v>
      </c>
      <c r="G560" s="290">
        <f t="shared" si="21"/>
        <v>0.5</v>
      </c>
      <c r="H560" s="30"/>
    </row>
    <row r="561" spans="1:11" ht="15.75" thickBot="1" x14ac:dyDescent="0.3">
      <c r="A561" s="1208"/>
      <c r="B561" s="40" t="s">
        <v>368</v>
      </c>
      <c r="C561" s="40" t="s">
        <v>357</v>
      </c>
      <c r="D561" s="40">
        <v>0</v>
      </c>
      <c r="E561" s="40">
        <v>6</v>
      </c>
      <c r="F561" s="31">
        <v>18</v>
      </c>
      <c r="G561" s="295">
        <f t="shared" si="21"/>
        <v>3</v>
      </c>
      <c r="H561" s="35"/>
    </row>
    <row r="562" spans="1:11" x14ac:dyDescent="0.25">
      <c r="A562" s="1206" t="s">
        <v>133</v>
      </c>
      <c r="B562" s="38" t="s">
        <v>356</v>
      </c>
      <c r="C562" s="38" t="s">
        <v>357</v>
      </c>
      <c r="D562" s="38">
        <v>0</v>
      </c>
      <c r="E562" s="183">
        <v>12</v>
      </c>
      <c r="F562" s="297">
        <v>11</v>
      </c>
      <c r="G562" s="298">
        <f t="shared" ref="G562:G568" si="22">F562/E562</f>
        <v>0.91666666666666663</v>
      </c>
      <c r="H562" s="299"/>
    </row>
    <row r="563" spans="1:11" x14ac:dyDescent="0.25">
      <c r="A563" s="1207"/>
      <c r="B563" s="38" t="s">
        <v>359</v>
      </c>
      <c r="C563" s="38" t="s">
        <v>357</v>
      </c>
      <c r="D563" s="38">
        <v>0</v>
      </c>
      <c r="E563" s="38">
        <v>96</v>
      </c>
      <c r="F563" s="289">
        <v>88</v>
      </c>
      <c r="G563" s="290">
        <f t="shared" si="22"/>
        <v>0.91666666666666663</v>
      </c>
      <c r="H563" s="30"/>
    </row>
    <row r="564" spans="1:11" x14ac:dyDescent="0.25">
      <c r="A564" s="1207"/>
      <c r="B564" s="38" t="s">
        <v>361</v>
      </c>
      <c r="C564" s="38" t="s">
        <v>357</v>
      </c>
      <c r="D564" s="38">
        <v>0</v>
      </c>
      <c r="E564" s="38">
        <v>100</v>
      </c>
      <c r="F564" s="289">
        <v>100</v>
      </c>
      <c r="G564" s="290">
        <f t="shared" si="22"/>
        <v>1</v>
      </c>
      <c r="H564" s="30"/>
    </row>
    <row r="565" spans="1:11" x14ac:dyDescent="0.25">
      <c r="A565" s="1207"/>
      <c r="B565" s="38" t="s">
        <v>362</v>
      </c>
      <c r="C565" s="38" t="s">
        <v>206</v>
      </c>
      <c r="D565" s="38">
        <v>0</v>
      </c>
      <c r="E565" s="171">
        <v>0.97</v>
      </c>
      <c r="F565" s="292">
        <v>0.96</v>
      </c>
      <c r="G565" s="290">
        <f t="shared" si="22"/>
        <v>0.98969072164948457</v>
      </c>
      <c r="H565" s="30"/>
    </row>
    <row r="566" spans="1:11" x14ac:dyDescent="0.25">
      <c r="A566" s="1207"/>
      <c r="B566" s="38" t="s">
        <v>364</v>
      </c>
      <c r="C566" s="38" t="s">
        <v>206</v>
      </c>
      <c r="D566" s="38">
        <v>0</v>
      </c>
      <c r="E566" s="171">
        <v>0.95</v>
      </c>
      <c r="F566" s="293">
        <v>1</v>
      </c>
      <c r="G566" s="290">
        <f t="shared" si="22"/>
        <v>1.0526315789473684</v>
      </c>
      <c r="H566" s="30"/>
    </row>
    <row r="567" spans="1:11" x14ac:dyDescent="0.25">
      <c r="A567" s="1207"/>
      <c r="B567" s="38" t="s">
        <v>366</v>
      </c>
      <c r="C567" s="38" t="s">
        <v>357</v>
      </c>
      <c r="D567" s="38">
        <v>0</v>
      </c>
      <c r="E567" s="38">
        <v>8</v>
      </c>
      <c r="F567" s="29">
        <v>5</v>
      </c>
      <c r="G567" s="290">
        <f t="shared" si="22"/>
        <v>0.625</v>
      </c>
      <c r="H567" s="30"/>
    </row>
    <row r="568" spans="1:11" ht="15.75" thickBot="1" x14ac:dyDescent="0.3">
      <c r="A568" s="1208"/>
      <c r="B568" s="40" t="s">
        <v>368</v>
      </c>
      <c r="C568" s="40" t="s">
        <v>357</v>
      </c>
      <c r="D568" s="40">
        <v>0</v>
      </c>
      <c r="E568" s="40">
        <v>6</v>
      </c>
      <c r="F568" s="31">
        <v>18</v>
      </c>
      <c r="G568" s="295">
        <f t="shared" si="22"/>
        <v>3</v>
      </c>
      <c r="H568" s="35"/>
    </row>
    <row r="569" spans="1:11" x14ac:dyDescent="0.25">
      <c r="A569" s="1206" t="s">
        <v>134</v>
      </c>
      <c r="B569" s="38" t="s">
        <v>356</v>
      </c>
      <c r="C569" s="38" t="s">
        <v>357</v>
      </c>
      <c r="D569" s="38">
        <v>0</v>
      </c>
      <c r="E569" s="183">
        <v>12</v>
      </c>
      <c r="F569" s="297">
        <v>12</v>
      </c>
      <c r="G569" s="298">
        <f t="shared" si="21"/>
        <v>1</v>
      </c>
      <c r="H569" s="299"/>
      <c r="I569" s="146">
        <f>LEN(H569)</f>
        <v>0</v>
      </c>
      <c r="J569" s="146">
        <v>300</v>
      </c>
      <c r="K569" s="146"/>
    </row>
    <row r="570" spans="1:11" x14ac:dyDescent="0.25">
      <c r="A570" s="1207"/>
      <c r="B570" s="38" t="s">
        <v>359</v>
      </c>
      <c r="C570" s="38" t="s">
        <v>357</v>
      </c>
      <c r="D570" s="38">
        <v>0</v>
      </c>
      <c r="E570" s="38">
        <v>96</v>
      </c>
      <c r="F570" s="289">
        <v>96</v>
      </c>
      <c r="G570" s="290">
        <f t="shared" si="21"/>
        <v>1</v>
      </c>
      <c r="H570" s="30"/>
      <c r="I570" s="146">
        <f>LEN(H570)</f>
        <v>0</v>
      </c>
      <c r="J570" s="146">
        <v>300</v>
      </c>
      <c r="K570" s="146"/>
    </row>
    <row r="571" spans="1:11" x14ac:dyDescent="0.25">
      <c r="A571" s="1207"/>
      <c r="B571" s="38" t="s">
        <v>361</v>
      </c>
      <c r="C571" s="38" t="s">
        <v>357</v>
      </c>
      <c r="D571" s="38">
        <v>0</v>
      </c>
      <c r="E571" s="38">
        <v>100</v>
      </c>
      <c r="F571" s="289">
        <v>100</v>
      </c>
      <c r="G571" s="290">
        <f t="shared" si="21"/>
        <v>1</v>
      </c>
      <c r="H571" s="30"/>
      <c r="I571" s="146"/>
      <c r="J571" s="146"/>
      <c r="K571" s="146"/>
    </row>
    <row r="572" spans="1:11" x14ac:dyDescent="0.25">
      <c r="A572" s="1207"/>
      <c r="B572" s="38" t="s">
        <v>362</v>
      </c>
      <c r="C572" s="38" t="s">
        <v>206</v>
      </c>
      <c r="D572" s="38">
        <v>0</v>
      </c>
      <c r="E572" s="171">
        <v>0.97</v>
      </c>
      <c r="F572" s="292">
        <v>0.93</v>
      </c>
      <c r="G572" s="290">
        <f t="shared" si="21"/>
        <v>0.95876288659793818</v>
      </c>
      <c r="H572" s="30"/>
      <c r="I572" s="146">
        <f>LEN(H572)</f>
        <v>0</v>
      </c>
      <c r="J572" s="146">
        <v>300</v>
      </c>
      <c r="K572" s="146"/>
    </row>
    <row r="573" spans="1:11" x14ac:dyDescent="0.25">
      <c r="A573" s="1207"/>
      <c r="B573" s="38" t="s">
        <v>364</v>
      </c>
      <c r="C573" s="38" t="s">
        <v>206</v>
      </c>
      <c r="D573" s="38">
        <v>0</v>
      </c>
      <c r="E573" s="171">
        <v>0.95</v>
      </c>
      <c r="F573" s="293">
        <v>1</v>
      </c>
      <c r="G573" s="290">
        <f t="shared" si="21"/>
        <v>1.0526315789473684</v>
      </c>
      <c r="H573" s="30"/>
      <c r="I573" s="146">
        <f>LEN(H573)</f>
        <v>0</v>
      </c>
      <c r="J573" s="146">
        <v>300</v>
      </c>
      <c r="K573" s="146"/>
    </row>
    <row r="574" spans="1:11" x14ac:dyDescent="0.25">
      <c r="A574" s="1207"/>
      <c r="B574" s="38" t="s">
        <v>366</v>
      </c>
      <c r="C574" s="38" t="s">
        <v>357</v>
      </c>
      <c r="D574" s="38">
        <v>0</v>
      </c>
      <c r="E574" s="38">
        <v>5</v>
      </c>
      <c r="F574" s="29">
        <v>5</v>
      </c>
      <c r="G574" s="290">
        <f t="shared" si="21"/>
        <v>1</v>
      </c>
      <c r="H574" s="30"/>
      <c r="I574" s="146">
        <f>LEN(H574)</f>
        <v>0</v>
      </c>
      <c r="J574" s="146">
        <v>300</v>
      </c>
      <c r="K574" s="146"/>
    </row>
    <row r="575" spans="1:11" ht="15.75" thickBot="1" x14ac:dyDescent="0.3">
      <c r="A575" s="1208"/>
      <c r="B575" s="40" t="s">
        <v>368</v>
      </c>
      <c r="C575" s="40" t="s">
        <v>357</v>
      </c>
      <c r="D575" s="40">
        <v>0</v>
      </c>
      <c r="E575" s="40">
        <v>6</v>
      </c>
      <c r="F575" s="31">
        <v>21</v>
      </c>
      <c r="G575" s="295">
        <f t="shared" si="21"/>
        <v>3.5</v>
      </c>
      <c r="H575" s="35"/>
      <c r="I575" s="146">
        <f>LEN(H575)</f>
        <v>0</v>
      </c>
      <c r="J575" s="146">
        <v>300</v>
      </c>
      <c r="K575" s="146"/>
    </row>
    <row r="576" spans="1:11" x14ac:dyDescent="0.25">
      <c r="A576" s="109"/>
      <c r="B576" s="110"/>
      <c r="C576" s="110"/>
      <c r="D576" s="110"/>
      <c r="E576" s="110"/>
      <c r="G576" s="304"/>
      <c r="I576" s="146"/>
      <c r="J576" s="146"/>
      <c r="K576" s="146"/>
    </row>
    <row r="577" spans="1:11" ht="15.75" thickBot="1" x14ac:dyDescent="0.3">
      <c r="I577" s="146"/>
      <c r="J577" s="146"/>
      <c r="K577" s="146"/>
    </row>
    <row r="578" spans="1:11" ht="20.25" x14ac:dyDescent="0.3">
      <c r="A578" s="1260" t="s">
        <v>197</v>
      </c>
      <c r="B578" s="1261"/>
      <c r="C578" s="1261"/>
      <c r="D578" s="1261"/>
      <c r="E578" s="1261"/>
      <c r="F578" s="1261"/>
      <c r="G578" s="1261"/>
      <c r="H578" s="1262"/>
    </row>
    <row r="579" spans="1:11" ht="59.25" customHeight="1" x14ac:dyDescent="0.25">
      <c r="A579" s="305" t="s">
        <v>62</v>
      </c>
      <c r="B579" s="306" t="s">
        <v>193</v>
      </c>
      <c r="C579" s="307" t="s">
        <v>149</v>
      </c>
      <c r="D579" s="307" t="s">
        <v>164</v>
      </c>
      <c r="E579" s="307" t="s">
        <v>198</v>
      </c>
      <c r="F579" s="307" t="s">
        <v>199</v>
      </c>
      <c r="G579" s="307" t="s">
        <v>200</v>
      </c>
      <c r="H579" s="308" t="s">
        <v>182</v>
      </c>
    </row>
    <row r="580" spans="1:11" ht="16.5" customHeight="1" x14ac:dyDescent="0.25">
      <c r="A580" s="1206" t="s">
        <v>136</v>
      </c>
      <c r="B580" s="38" t="s">
        <v>356</v>
      </c>
      <c r="C580" s="38" t="s">
        <v>357</v>
      </c>
      <c r="D580" s="38">
        <v>0</v>
      </c>
      <c r="E580" s="38">
        <v>12</v>
      </c>
      <c r="F580" s="289">
        <v>1</v>
      </c>
      <c r="G580" s="298">
        <f t="shared" ref="G580:G643" si="23">F580/E580</f>
        <v>8.3333333333333329E-2</v>
      </c>
      <c r="H580" s="30"/>
    </row>
    <row r="581" spans="1:11" ht="16.5" customHeight="1" x14ac:dyDescent="0.25">
      <c r="A581" s="1207"/>
      <c r="B581" s="38" t="s">
        <v>359</v>
      </c>
      <c r="C581" s="38" t="s">
        <v>357</v>
      </c>
      <c r="D581" s="38">
        <v>0</v>
      </c>
      <c r="E581" s="38">
        <v>96</v>
      </c>
      <c r="F581" s="289">
        <v>8</v>
      </c>
      <c r="G581" s="290">
        <f t="shared" si="23"/>
        <v>8.3333333333333329E-2</v>
      </c>
      <c r="H581" s="30"/>
    </row>
    <row r="582" spans="1:11" ht="16.5" customHeight="1" x14ac:dyDescent="0.25">
      <c r="A582" s="1207"/>
      <c r="B582" s="38" t="s">
        <v>361</v>
      </c>
      <c r="C582" s="38" t="s">
        <v>357</v>
      </c>
      <c r="D582" s="38">
        <v>0</v>
      </c>
      <c r="E582" s="38">
        <v>100</v>
      </c>
      <c r="F582" s="289">
        <v>100</v>
      </c>
      <c r="G582" s="290">
        <f t="shared" si="23"/>
        <v>1</v>
      </c>
      <c r="H582" s="30"/>
    </row>
    <row r="583" spans="1:11" ht="16.5" customHeight="1" x14ac:dyDescent="0.25">
      <c r="A583" s="1207"/>
      <c r="B583" s="38" t="s">
        <v>362</v>
      </c>
      <c r="C583" s="38" t="s">
        <v>206</v>
      </c>
      <c r="D583" s="38">
        <v>0</v>
      </c>
      <c r="E583" s="171">
        <v>0.97</v>
      </c>
      <c r="F583" s="292">
        <v>0.97</v>
      </c>
      <c r="G583" s="290">
        <f t="shared" si="23"/>
        <v>1</v>
      </c>
      <c r="H583" s="30"/>
    </row>
    <row r="584" spans="1:11" ht="16.5" customHeight="1" x14ac:dyDescent="0.25">
      <c r="A584" s="1207"/>
      <c r="B584" s="38" t="s">
        <v>364</v>
      </c>
      <c r="C584" s="38" t="s">
        <v>206</v>
      </c>
      <c r="D584" s="38">
        <v>0</v>
      </c>
      <c r="E584" s="171">
        <v>0.95</v>
      </c>
      <c r="F584" s="293">
        <v>1</v>
      </c>
      <c r="G584" s="290">
        <f t="shared" si="23"/>
        <v>1.0526315789473684</v>
      </c>
      <c r="H584" s="30"/>
    </row>
    <row r="585" spans="1:11" ht="16.5" customHeight="1" x14ac:dyDescent="0.25">
      <c r="A585" s="1207"/>
      <c r="B585" s="38" t="s">
        <v>366</v>
      </c>
      <c r="C585" s="38" t="s">
        <v>357</v>
      </c>
      <c r="D585" s="38">
        <v>0</v>
      </c>
      <c r="E585" s="38">
        <v>8</v>
      </c>
      <c r="F585" s="289">
        <v>0</v>
      </c>
      <c r="G585" s="290">
        <f t="shared" si="23"/>
        <v>0</v>
      </c>
      <c r="H585" s="30"/>
    </row>
    <row r="586" spans="1:11" ht="16.5" customHeight="1" thickBot="1" x14ac:dyDescent="0.3">
      <c r="A586" s="1208"/>
      <c r="B586" s="40" t="s">
        <v>368</v>
      </c>
      <c r="C586" s="40" t="s">
        <v>357</v>
      </c>
      <c r="D586" s="40">
        <v>0</v>
      </c>
      <c r="E586" s="40">
        <v>6</v>
      </c>
      <c r="F586" s="294">
        <v>2</v>
      </c>
      <c r="G586" s="295">
        <f t="shared" si="23"/>
        <v>0.33333333333333331</v>
      </c>
      <c r="H586" s="30"/>
    </row>
    <row r="587" spans="1:11" ht="16.5" customHeight="1" x14ac:dyDescent="0.25">
      <c r="A587" s="1207" t="s">
        <v>137</v>
      </c>
      <c r="B587" s="183" t="s">
        <v>356</v>
      </c>
      <c r="C587" s="183" t="s">
        <v>357</v>
      </c>
      <c r="D587" s="183">
        <v>0</v>
      </c>
      <c r="E587" s="183">
        <v>12</v>
      </c>
      <c r="F587" s="297">
        <v>2</v>
      </c>
      <c r="G587" s="298">
        <f t="shared" si="23"/>
        <v>0.16666666666666666</v>
      </c>
      <c r="H587" s="30"/>
    </row>
    <row r="588" spans="1:11" ht="16.5" customHeight="1" x14ac:dyDescent="0.25">
      <c r="A588" s="1207"/>
      <c r="B588" s="38" t="s">
        <v>359</v>
      </c>
      <c r="C588" s="38" t="s">
        <v>357</v>
      </c>
      <c r="D588" s="38">
        <v>0</v>
      </c>
      <c r="E588" s="38">
        <v>96</v>
      </c>
      <c r="F588" s="289">
        <v>16</v>
      </c>
      <c r="G588" s="290">
        <f t="shared" si="23"/>
        <v>0.16666666666666666</v>
      </c>
      <c r="H588" s="30"/>
    </row>
    <row r="589" spans="1:11" ht="16.5" customHeight="1" x14ac:dyDescent="0.25">
      <c r="A589" s="1207"/>
      <c r="B589" s="38" t="s">
        <v>361</v>
      </c>
      <c r="C589" s="38" t="s">
        <v>357</v>
      </c>
      <c r="D589" s="38">
        <v>0</v>
      </c>
      <c r="E589" s="38">
        <v>100</v>
      </c>
      <c r="F589" s="289">
        <v>100</v>
      </c>
      <c r="G589" s="290">
        <f t="shared" si="23"/>
        <v>1</v>
      </c>
      <c r="H589" s="30"/>
    </row>
    <row r="590" spans="1:11" ht="16.5" customHeight="1" x14ac:dyDescent="0.25">
      <c r="A590" s="1207"/>
      <c r="B590" s="38" t="s">
        <v>362</v>
      </c>
      <c r="C590" s="38" t="s">
        <v>206</v>
      </c>
      <c r="D590" s="38">
        <v>0</v>
      </c>
      <c r="E590" s="171">
        <v>0.97</v>
      </c>
      <c r="F590" s="292">
        <v>0.95</v>
      </c>
      <c r="G590" s="290">
        <f t="shared" si="23"/>
        <v>0.97938144329896903</v>
      </c>
      <c r="H590" s="30"/>
    </row>
    <row r="591" spans="1:11" ht="16.5" customHeight="1" x14ac:dyDescent="0.25">
      <c r="A591" s="1207"/>
      <c r="B591" s="38" t="s">
        <v>364</v>
      </c>
      <c r="C591" s="38" t="s">
        <v>206</v>
      </c>
      <c r="D591" s="38">
        <v>0</v>
      </c>
      <c r="E591" s="171">
        <v>0.95</v>
      </c>
      <c r="F591" s="293">
        <v>1</v>
      </c>
      <c r="G591" s="290">
        <f t="shared" si="23"/>
        <v>1.0526315789473684</v>
      </c>
      <c r="H591" s="30"/>
    </row>
    <row r="592" spans="1:11" ht="16.5" customHeight="1" x14ac:dyDescent="0.25">
      <c r="A592" s="1207"/>
      <c r="B592" s="38" t="s">
        <v>366</v>
      </c>
      <c r="C592" s="38" t="s">
        <v>357</v>
      </c>
      <c r="D592" s="38">
        <v>0</v>
      </c>
      <c r="E592" s="38">
        <v>8</v>
      </c>
      <c r="F592" s="289">
        <v>0</v>
      </c>
      <c r="G592" s="290">
        <f t="shared" si="23"/>
        <v>0</v>
      </c>
      <c r="H592" s="30"/>
    </row>
    <row r="593" spans="1:8" ht="16.5" customHeight="1" thickBot="1" x14ac:dyDescent="0.3">
      <c r="A593" s="1208"/>
      <c r="B593" s="40" t="s">
        <v>368</v>
      </c>
      <c r="C593" s="40" t="s">
        <v>357</v>
      </c>
      <c r="D593" s="40">
        <v>0</v>
      </c>
      <c r="E593" s="40">
        <v>6</v>
      </c>
      <c r="F593" s="294">
        <v>3</v>
      </c>
      <c r="G593" s="295">
        <f t="shared" si="23"/>
        <v>0.5</v>
      </c>
      <c r="H593" s="30"/>
    </row>
    <row r="594" spans="1:8" ht="16.5" customHeight="1" x14ac:dyDescent="0.25">
      <c r="A594" s="1207" t="s">
        <v>138</v>
      </c>
      <c r="B594" s="183" t="s">
        <v>356</v>
      </c>
      <c r="C594" s="183" t="s">
        <v>357</v>
      </c>
      <c r="D594" s="183">
        <v>0</v>
      </c>
      <c r="E594" s="183">
        <v>12</v>
      </c>
      <c r="F594" s="297">
        <v>3</v>
      </c>
      <c r="G594" s="298">
        <f t="shared" si="23"/>
        <v>0.25</v>
      </c>
      <c r="H594" s="30"/>
    </row>
    <row r="595" spans="1:8" ht="16.5" customHeight="1" x14ac:dyDescent="0.25">
      <c r="A595" s="1207"/>
      <c r="B595" s="38" t="s">
        <v>359</v>
      </c>
      <c r="C595" s="38" t="s">
        <v>357</v>
      </c>
      <c r="D595" s="38">
        <v>0</v>
      </c>
      <c r="E595" s="38">
        <v>96</v>
      </c>
      <c r="F595" s="289">
        <v>24</v>
      </c>
      <c r="G595" s="290">
        <f t="shared" si="23"/>
        <v>0.25</v>
      </c>
      <c r="H595" s="30"/>
    </row>
    <row r="596" spans="1:8" ht="16.5" customHeight="1" x14ac:dyDescent="0.25">
      <c r="A596" s="1207"/>
      <c r="B596" s="38" t="s">
        <v>361</v>
      </c>
      <c r="C596" s="38" t="s">
        <v>357</v>
      </c>
      <c r="D596" s="38">
        <v>0</v>
      </c>
      <c r="E596" s="38">
        <v>100</v>
      </c>
      <c r="F596" s="289">
        <v>100</v>
      </c>
      <c r="G596" s="290">
        <f t="shared" si="23"/>
        <v>1</v>
      </c>
      <c r="H596" s="30"/>
    </row>
    <row r="597" spans="1:8" ht="16.5" customHeight="1" x14ac:dyDescent="0.25">
      <c r="A597" s="1207"/>
      <c r="B597" s="38" t="s">
        <v>362</v>
      </c>
      <c r="C597" s="38" t="s">
        <v>206</v>
      </c>
      <c r="D597" s="38">
        <v>0</v>
      </c>
      <c r="E597" s="171">
        <v>0.97</v>
      </c>
      <c r="F597" s="292">
        <v>0.95</v>
      </c>
      <c r="G597" s="290">
        <f t="shared" si="23"/>
        <v>0.97938144329896903</v>
      </c>
      <c r="H597" s="30"/>
    </row>
    <row r="598" spans="1:8" ht="16.5" customHeight="1" x14ac:dyDescent="0.25">
      <c r="A598" s="1207"/>
      <c r="B598" s="38" t="s">
        <v>364</v>
      </c>
      <c r="C598" s="38" t="s">
        <v>206</v>
      </c>
      <c r="D598" s="38">
        <v>0</v>
      </c>
      <c r="E598" s="171">
        <v>0.95</v>
      </c>
      <c r="F598" s="293">
        <v>1</v>
      </c>
      <c r="G598" s="290">
        <f t="shared" si="23"/>
        <v>1.0526315789473684</v>
      </c>
      <c r="H598" s="30"/>
    </row>
    <row r="599" spans="1:8" ht="16.5" customHeight="1" x14ac:dyDescent="0.25">
      <c r="A599" s="1207"/>
      <c r="B599" s="38" t="s">
        <v>366</v>
      </c>
      <c r="C599" s="38" t="s">
        <v>357</v>
      </c>
      <c r="D599" s="38">
        <v>0</v>
      </c>
      <c r="E599" s="38">
        <v>8</v>
      </c>
      <c r="F599" s="289">
        <v>0</v>
      </c>
      <c r="G599" s="290">
        <f t="shared" si="23"/>
        <v>0</v>
      </c>
      <c r="H599" s="30"/>
    </row>
    <row r="600" spans="1:8" ht="16.5" customHeight="1" thickBot="1" x14ac:dyDescent="0.3">
      <c r="A600" s="1208"/>
      <c r="B600" s="40" t="s">
        <v>368</v>
      </c>
      <c r="C600" s="40" t="s">
        <v>357</v>
      </c>
      <c r="D600" s="40">
        <v>0</v>
      </c>
      <c r="E600" s="40">
        <v>6</v>
      </c>
      <c r="F600" s="294">
        <v>6</v>
      </c>
      <c r="G600" s="295">
        <f t="shared" si="23"/>
        <v>1</v>
      </c>
      <c r="H600" s="30"/>
    </row>
    <row r="601" spans="1:8" ht="16.5" customHeight="1" x14ac:dyDescent="0.25">
      <c r="A601" s="1207" t="s">
        <v>139</v>
      </c>
      <c r="B601" s="183" t="s">
        <v>356</v>
      </c>
      <c r="C601" s="183" t="s">
        <v>357</v>
      </c>
      <c r="D601" s="183">
        <v>0</v>
      </c>
      <c r="E601" s="183">
        <v>12</v>
      </c>
      <c r="F601" s="297">
        <v>4</v>
      </c>
      <c r="G601" s="298">
        <f t="shared" si="23"/>
        <v>0.33333333333333331</v>
      </c>
      <c r="H601" s="30"/>
    </row>
    <row r="602" spans="1:8" ht="16.5" customHeight="1" x14ac:dyDescent="0.25">
      <c r="A602" s="1207"/>
      <c r="B602" s="38" t="s">
        <v>359</v>
      </c>
      <c r="C602" s="38" t="s">
        <v>357</v>
      </c>
      <c r="D602" s="38">
        <v>0</v>
      </c>
      <c r="E602" s="38">
        <v>96</v>
      </c>
      <c r="F602" s="289">
        <v>32</v>
      </c>
      <c r="G602" s="290">
        <f t="shared" si="23"/>
        <v>0.33333333333333331</v>
      </c>
      <c r="H602" s="30"/>
    </row>
    <row r="603" spans="1:8" ht="16.5" customHeight="1" x14ac:dyDescent="0.25">
      <c r="A603" s="1207"/>
      <c r="B603" s="38" t="s">
        <v>361</v>
      </c>
      <c r="C603" s="38" t="s">
        <v>357</v>
      </c>
      <c r="D603" s="38">
        <v>0</v>
      </c>
      <c r="E603" s="38">
        <v>100</v>
      </c>
      <c r="F603" s="289">
        <v>100</v>
      </c>
      <c r="G603" s="290">
        <f t="shared" si="23"/>
        <v>1</v>
      </c>
      <c r="H603" s="30"/>
    </row>
    <row r="604" spans="1:8" ht="16.5" customHeight="1" x14ac:dyDescent="0.25">
      <c r="A604" s="1207"/>
      <c r="B604" s="38" t="s">
        <v>362</v>
      </c>
      <c r="C604" s="38" t="s">
        <v>206</v>
      </c>
      <c r="D604" s="38">
        <v>0</v>
      </c>
      <c r="E604" s="171">
        <v>0.97</v>
      </c>
      <c r="F604" s="292">
        <v>0.97</v>
      </c>
      <c r="G604" s="290">
        <f t="shared" si="23"/>
        <v>1</v>
      </c>
      <c r="H604" s="30"/>
    </row>
    <row r="605" spans="1:8" ht="16.5" customHeight="1" x14ac:dyDescent="0.25">
      <c r="A605" s="1207"/>
      <c r="B605" s="38" t="s">
        <v>364</v>
      </c>
      <c r="C605" s="38" t="s">
        <v>206</v>
      </c>
      <c r="D605" s="38">
        <v>0</v>
      </c>
      <c r="E605" s="171">
        <v>0.95</v>
      </c>
      <c r="F605" s="293">
        <v>1</v>
      </c>
      <c r="G605" s="290">
        <f t="shared" si="23"/>
        <v>1.0526315789473684</v>
      </c>
      <c r="H605" s="30"/>
    </row>
    <row r="606" spans="1:8" ht="16.5" customHeight="1" x14ac:dyDescent="0.25">
      <c r="A606" s="1207"/>
      <c r="B606" s="38" t="s">
        <v>366</v>
      </c>
      <c r="C606" s="38" t="s">
        <v>357</v>
      </c>
      <c r="D606" s="38">
        <v>0</v>
      </c>
      <c r="E606" s="38">
        <v>8</v>
      </c>
      <c r="F606" s="289">
        <v>0</v>
      </c>
      <c r="G606" s="290">
        <f t="shared" si="23"/>
        <v>0</v>
      </c>
      <c r="H606" s="30"/>
    </row>
    <row r="607" spans="1:8" ht="16.5" customHeight="1" thickBot="1" x14ac:dyDescent="0.3">
      <c r="A607" s="1208"/>
      <c r="B607" s="40" t="s">
        <v>368</v>
      </c>
      <c r="C607" s="40" t="s">
        <v>357</v>
      </c>
      <c r="D607" s="40">
        <v>0</v>
      </c>
      <c r="E607" s="40">
        <v>6</v>
      </c>
      <c r="F607" s="294">
        <v>9</v>
      </c>
      <c r="G607" s="295">
        <f t="shared" si="23"/>
        <v>1.5</v>
      </c>
      <c r="H607" s="30"/>
    </row>
    <row r="608" spans="1:8" ht="16.5" customHeight="1" x14ac:dyDescent="0.25">
      <c r="A608" s="1207" t="s">
        <v>140</v>
      </c>
      <c r="B608" s="183" t="s">
        <v>356</v>
      </c>
      <c r="C608" s="183" t="s">
        <v>357</v>
      </c>
      <c r="D608" s="183">
        <v>0</v>
      </c>
      <c r="E608" s="183">
        <v>12</v>
      </c>
      <c r="F608" s="297">
        <v>5</v>
      </c>
      <c r="G608" s="298">
        <f t="shared" si="23"/>
        <v>0.41666666666666669</v>
      </c>
      <c r="H608" s="30"/>
    </row>
    <row r="609" spans="1:8" ht="16.5" customHeight="1" x14ac:dyDescent="0.25">
      <c r="A609" s="1207"/>
      <c r="B609" s="38" t="s">
        <v>359</v>
      </c>
      <c r="C609" s="38" t="s">
        <v>357</v>
      </c>
      <c r="D609" s="38">
        <v>0</v>
      </c>
      <c r="E609" s="38">
        <v>96</v>
      </c>
      <c r="F609" s="289">
        <v>40</v>
      </c>
      <c r="G609" s="290">
        <f t="shared" si="23"/>
        <v>0.41666666666666669</v>
      </c>
      <c r="H609" s="30"/>
    </row>
    <row r="610" spans="1:8" ht="16.5" customHeight="1" x14ac:dyDescent="0.25">
      <c r="A610" s="1207"/>
      <c r="B610" s="38" t="s">
        <v>361</v>
      </c>
      <c r="C610" s="38" t="s">
        <v>357</v>
      </c>
      <c r="D610" s="38">
        <v>0</v>
      </c>
      <c r="E610" s="38">
        <v>100</v>
      </c>
      <c r="F610" s="289">
        <v>100</v>
      </c>
      <c r="G610" s="290">
        <f t="shared" si="23"/>
        <v>1</v>
      </c>
      <c r="H610" s="30"/>
    </row>
    <row r="611" spans="1:8" ht="16.5" customHeight="1" x14ac:dyDescent="0.25">
      <c r="A611" s="1207"/>
      <c r="B611" s="38" t="s">
        <v>362</v>
      </c>
      <c r="C611" s="38" t="s">
        <v>206</v>
      </c>
      <c r="D611" s="38">
        <v>0</v>
      </c>
      <c r="E611" s="171">
        <v>0.97</v>
      </c>
      <c r="F611" s="292">
        <v>0.94</v>
      </c>
      <c r="G611" s="290">
        <f t="shared" si="23"/>
        <v>0.96907216494845361</v>
      </c>
      <c r="H611" s="30"/>
    </row>
    <row r="612" spans="1:8" ht="16.5" customHeight="1" x14ac:dyDescent="0.25">
      <c r="A612" s="1207"/>
      <c r="B612" s="38" t="s">
        <v>364</v>
      </c>
      <c r="C612" s="38" t="s">
        <v>206</v>
      </c>
      <c r="D612" s="38">
        <v>0</v>
      </c>
      <c r="E612" s="171">
        <v>0.95</v>
      </c>
      <c r="F612" s="293">
        <v>1</v>
      </c>
      <c r="G612" s="290">
        <f t="shared" si="23"/>
        <v>1.0526315789473684</v>
      </c>
      <c r="H612" s="30"/>
    </row>
    <row r="613" spans="1:8" ht="16.5" customHeight="1" x14ac:dyDescent="0.25">
      <c r="A613" s="1207"/>
      <c r="B613" s="38" t="s">
        <v>366</v>
      </c>
      <c r="C613" s="38" t="s">
        <v>357</v>
      </c>
      <c r="D613" s="38">
        <v>0</v>
      </c>
      <c r="E613" s="38">
        <v>8</v>
      </c>
      <c r="F613" s="289">
        <v>1</v>
      </c>
      <c r="G613" s="290">
        <f t="shared" si="23"/>
        <v>0.125</v>
      </c>
      <c r="H613" s="30"/>
    </row>
    <row r="614" spans="1:8" ht="16.5" customHeight="1" thickBot="1" x14ac:dyDescent="0.3">
      <c r="A614" s="1208"/>
      <c r="B614" s="40" t="s">
        <v>368</v>
      </c>
      <c r="C614" s="40" t="s">
        <v>357</v>
      </c>
      <c r="D614" s="40">
        <v>0</v>
      </c>
      <c r="E614" s="40">
        <v>6</v>
      </c>
      <c r="F614" s="294">
        <v>11</v>
      </c>
      <c r="G614" s="295">
        <f t="shared" si="23"/>
        <v>1.8333333333333333</v>
      </c>
      <c r="H614" s="30"/>
    </row>
    <row r="615" spans="1:8" ht="16.5" customHeight="1" x14ac:dyDescent="0.25">
      <c r="A615" s="1207" t="s">
        <v>141</v>
      </c>
      <c r="B615" s="183" t="s">
        <v>356</v>
      </c>
      <c r="C615" s="183" t="s">
        <v>357</v>
      </c>
      <c r="D615" s="183">
        <v>0</v>
      </c>
      <c r="E615" s="183">
        <v>12</v>
      </c>
      <c r="F615" s="297">
        <v>6</v>
      </c>
      <c r="G615" s="298">
        <f t="shared" si="23"/>
        <v>0.5</v>
      </c>
      <c r="H615" s="30"/>
    </row>
    <row r="616" spans="1:8" ht="16.5" customHeight="1" x14ac:dyDescent="0.25">
      <c r="A616" s="1207"/>
      <c r="B616" s="38" t="s">
        <v>359</v>
      </c>
      <c r="C616" s="38" t="s">
        <v>357</v>
      </c>
      <c r="D616" s="38">
        <v>0</v>
      </c>
      <c r="E616" s="38">
        <v>96</v>
      </c>
      <c r="F616" s="289">
        <v>48</v>
      </c>
      <c r="G616" s="290">
        <f t="shared" si="23"/>
        <v>0.5</v>
      </c>
      <c r="H616" s="30"/>
    </row>
    <row r="617" spans="1:8" ht="16.5" customHeight="1" x14ac:dyDescent="0.25">
      <c r="A617" s="1207"/>
      <c r="B617" s="38" t="s">
        <v>361</v>
      </c>
      <c r="C617" s="38" t="s">
        <v>357</v>
      </c>
      <c r="D617" s="38">
        <v>0</v>
      </c>
      <c r="E617" s="38">
        <v>100</v>
      </c>
      <c r="F617" s="289">
        <v>100</v>
      </c>
      <c r="G617" s="290">
        <f t="shared" si="23"/>
        <v>1</v>
      </c>
      <c r="H617" s="30"/>
    </row>
    <row r="618" spans="1:8" ht="16.5" customHeight="1" x14ac:dyDescent="0.25">
      <c r="A618" s="1207"/>
      <c r="B618" s="38" t="s">
        <v>362</v>
      </c>
      <c r="C618" s="38" t="s">
        <v>206</v>
      </c>
      <c r="D618" s="38">
        <v>0</v>
      </c>
      <c r="E618" s="171">
        <v>0.97</v>
      </c>
      <c r="F618" s="292">
        <v>0.95</v>
      </c>
      <c r="G618" s="290">
        <f t="shared" si="23"/>
        <v>0.97938144329896903</v>
      </c>
      <c r="H618" s="30"/>
    </row>
    <row r="619" spans="1:8" ht="16.5" customHeight="1" x14ac:dyDescent="0.25">
      <c r="A619" s="1207"/>
      <c r="B619" s="38" t="s">
        <v>364</v>
      </c>
      <c r="C619" s="38" t="s">
        <v>206</v>
      </c>
      <c r="D619" s="38">
        <v>0</v>
      </c>
      <c r="E619" s="171">
        <v>0.95</v>
      </c>
      <c r="F619" s="293">
        <v>1</v>
      </c>
      <c r="G619" s="290">
        <f t="shared" si="23"/>
        <v>1.0526315789473684</v>
      </c>
      <c r="H619" s="30"/>
    </row>
    <row r="620" spans="1:8" ht="16.5" customHeight="1" x14ac:dyDescent="0.25">
      <c r="A620" s="1207"/>
      <c r="B620" s="38" t="s">
        <v>366</v>
      </c>
      <c r="C620" s="38" t="s">
        <v>357</v>
      </c>
      <c r="D620" s="38">
        <v>0</v>
      </c>
      <c r="E620" s="38">
        <v>8</v>
      </c>
      <c r="F620" s="300">
        <v>1</v>
      </c>
      <c r="G620" s="290">
        <f t="shared" si="23"/>
        <v>0.125</v>
      </c>
      <c r="H620" s="30"/>
    </row>
    <row r="621" spans="1:8" ht="16.5" customHeight="1" thickBot="1" x14ac:dyDescent="0.3">
      <c r="A621" s="1208"/>
      <c r="B621" s="40" t="s">
        <v>368</v>
      </c>
      <c r="C621" s="40" t="s">
        <v>357</v>
      </c>
      <c r="D621" s="40">
        <v>0</v>
      </c>
      <c r="E621" s="40">
        <v>6</v>
      </c>
      <c r="F621" s="301">
        <v>12</v>
      </c>
      <c r="G621" s="295">
        <f t="shared" si="23"/>
        <v>2</v>
      </c>
      <c r="H621" s="30"/>
    </row>
    <row r="622" spans="1:8" ht="16.5" customHeight="1" x14ac:dyDescent="0.25">
      <c r="A622" s="1206" t="s">
        <v>129</v>
      </c>
      <c r="B622" s="38" t="s">
        <v>356</v>
      </c>
      <c r="C622" s="38" t="s">
        <v>357</v>
      </c>
      <c r="D622" s="183">
        <v>0</v>
      </c>
      <c r="E622" s="183">
        <v>12</v>
      </c>
      <c r="F622" s="297">
        <v>7</v>
      </c>
      <c r="G622" s="298">
        <f t="shared" si="23"/>
        <v>0.58333333333333337</v>
      </c>
      <c r="H622" s="30"/>
    </row>
    <row r="623" spans="1:8" ht="16.5" customHeight="1" x14ac:dyDescent="0.25">
      <c r="A623" s="1207"/>
      <c r="B623" s="38" t="s">
        <v>359</v>
      </c>
      <c r="C623" s="38" t="s">
        <v>357</v>
      </c>
      <c r="D623" s="38">
        <v>0</v>
      </c>
      <c r="E623" s="38">
        <v>96</v>
      </c>
      <c r="F623" s="289">
        <v>56</v>
      </c>
      <c r="G623" s="290">
        <f t="shared" si="23"/>
        <v>0.58333333333333337</v>
      </c>
      <c r="H623" s="30"/>
    </row>
    <row r="624" spans="1:8" ht="16.5" customHeight="1" x14ac:dyDescent="0.25">
      <c r="A624" s="1207"/>
      <c r="B624" s="38" t="s">
        <v>361</v>
      </c>
      <c r="C624" s="38" t="s">
        <v>357</v>
      </c>
      <c r="D624" s="38">
        <v>0</v>
      </c>
      <c r="E624" s="38">
        <v>100</v>
      </c>
      <c r="F624" s="289">
        <v>100</v>
      </c>
      <c r="G624" s="290">
        <f t="shared" si="23"/>
        <v>1</v>
      </c>
      <c r="H624" s="30"/>
    </row>
    <row r="625" spans="1:8" ht="16.5" customHeight="1" x14ac:dyDescent="0.25">
      <c r="A625" s="1207"/>
      <c r="B625" s="38" t="s">
        <v>362</v>
      </c>
      <c r="C625" s="38" t="s">
        <v>206</v>
      </c>
      <c r="D625" s="38">
        <v>0</v>
      </c>
      <c r="E625" s="171">
        <v>0.97</v>
      </c>
      <c r="F625" s="292"/>
      <c r="G625" s="290">
        <f t="shared" si="23"/>
        <v>0</v>
      </c>
      <c r="H625" s="30"/>
    </row>
    <row r="626" spans="1:8" ht="16.5" customHeight="1" x14ac:dyDescent="0.25">
      <c r="A626" s="1207"/>
      <c r="B626" s="38" t="s">
        <v>364</v>
      </c>
      <c r="C626" s="38" t="s">
        <v>206</v>
      </c>
      <c r="D626" s="38">
        <v>0</v>
      </c>
      <c r="E626" s="171">
        <v>0.95</v>
      </c>
      <c r="F626" s="293"/>
      <c r="G626" s="290">
        <f t="shared" si="23"/>
        <v>0</v>
      </c>
      <c r="H626" s="30"/>
    </row>
    <row r="627" spans="1:8" ht="16.5" customHeight="1" x14ac:dyDescent="0.25">
      <c r="A627" s="1207"/>
      <c r="B627" s="38" t="s">
        <v>366</v>
      </c>
      <c r="C627" s="38" t="s">
        <v>357</v>
      </c>
      <c r="D627" s="38">
        <v>0</v>
      </c>
      <c r="E627" s="38">
        <v>8</v>
      </c>
      <c r="F627" s="300">
        <v>0</v>
      </c>
      <c r="G627" s="290">
        <f t="shared" si="23"/>
        <v>0</v>
      </c>
      <c r="H627" s="30"/>
    </row>
    <row r="628" spans="1:8" ht="16.5" customHeight="1" thickBot="1" x14ac:dyDescent="0.3">
      <c r="A628" s="1208"/>
      <c r="B628" s="40" t="s">
        <v>368</v>
      </c>
      <c r="C628" s="40" t="s">
        <v>357</v>
      </c>
      <c r="D628" s="40">
        <v>0</v>
      </c>
      <c r="E628" s="40">
        <v>6</v>
      </c>
      <c r="F628" s="301">
        <v>4</v>
      </c>
      <c r="G628" s="295">
        <f t="shared" si="23"/>
        <v>0.66666666666666663</v>
      </c>
      <c r="H628" s="30"/>
    </row>
    <row r="629" spans="1:8" ht="16.5" customHeight="1" x14ac:dyDescent="0.25">
      <c r="A629" s="1206" t="s">
        <v>130</v>
      </c>
      <c r="B629" s="38" t="s">
        <v>356</v>
      </c>
      <c r="C629" s="38" t="s">
        <v>357</v>
      </c>
      <c r="D629" s="38">
        <v>0</v>
      </c>
      <c r="E629" s="183">
        <v>12</v>
      </c>
      <c r="F629" s="297">
        <v>8</v>
      </c>
      <c r="G629" s="298">
        <f t="shared" si="23"/>
        <v>0.66666666666666663</v>
      </c>
      <c r="H629" s="30"/>
    </row>
    <row r="630" spans="1:8" ht="16.5" customHeight="1" x14ac:dyDescent="0.25">
      <c r="A630" s="1207"/>
      <c r="B630" s="38" t="s">
        <v>359</v>
      </c>
      <c r="C630" s="38" t="s">
        <v>357</v>
      </c>
      <c r="D630" s="38">
        <v>0</v>
      </c>
      <c r="E630" s="38">
        <v>96</v>
      </c>
      <c r="F630" s="289">
        <v>64</v>
      </c>
      <c r="G630" s="290">
        <f t="shared" si="23"/>
        <v>0.66666666666666663</v>
      </c>
      <c r="H630" s="30"/>
    </row>
    <row r="631" spans="1:8" ht="16.5" customHeight="1" x14ac:dyDescent="0.25">
      <c r="A631" s="1207"/>
      <c r="B631" s="38" t="s">
        <v>361</v>
      </c>
      <c r="C631" s="38" t="s">
        <v>357</v>
      </c>
      <c r="D631" s="38">
        <v>0</v>
      </c>
      <c r="E631" s="38">
        <v>100</v>
      </c>
      <c r="F631" s="289">
        <v>100</v>
      </c>
      <c r="G631" s="290">
        <f t="shared" si="23"/>
        <v>1</v>
      </c>
      <c r="H631" s="30"/>
    </row>
    <row r="632" spans="1:8" ht="16.5" customHeight="1" x14ac:dyDescent="0.25">
      <c r="A632" s="1207"/>
      <c r="B632" s="38" t="s">
        <v>362</v>
      </c>
      <c r="C632" s="38" t="s">
        <v>206</v>
      </c>
      <c r="D632" s="38">
        <v>0</v>
      </c>
      <c r="E632" s="171">
        <v>0.97</v>
      </c>
      <c r="F632" s="292"/>
      <c r="G632" s="290">
        <f t="shared" si="23"/>
        <v>0</v>
      </c>
      <c r="H632" s="30"/>
    </row>
    <row r="633" spans="1:8" ht="16.5" customHeight="1" x14ac:dyDescent="0.25">
      <c r="A633" s="1207"/>
      <c r="B633" s="38" t="s">
        <v>364</v>
      </c>
      <c r="C633" s="38" t="s">
        <v>206</v>
      </c>
      <c r="D633" s="38">
        <v>0</v>
      </c>
      <c r="E633" s="171">
        <v>0.95</v>
      </c>
      <c r="F633" s="293"/>
      <c r="G633" s="290">
        <f t="shared" si="23"/>
        <v>0</v>
      </c>
      <c r="H633" s="30"/>
    </row>
    <row r="634" spans="1:8" ht="16.5" customHeight="1" x14ac:dyDescent="0.25">
      <c r="A634" s="1207"/>
      <c r="B634" s="38" t="s">
        <v>366</v>
      </c>
      <c r="C634" s="38" t="s">
        <v>357</v>
      </c>
      <c r="D634" s="38">
        <v>0</v>
      </c>
      <c r="E634" s="38">
        <v>8</v>
      </c>
      <c r="F634" s="300">
        <v>4</v>
      </c>
      <c r="G634" s="290">
        <f t="shared" si="23"/>
        <v>0.5</v>
      </c>
      <c r="H634" s="30"/>
    </row>
    <row r="635" spans="1:8" ht="16.5" customHeight="1" thickBot="1" x14ac:dyDescent="0.3">
      <c r="A635" s="1208"/>
      <c r="B635" s="40" t="s">
        <v>368</v>
      </c>
      <c r="C635" s="40" t="s">
        <v>357</v>
      </c>
      <c r="D635" s="40">
        <v>0</v>
      </c>
      <c r="E635" s="40">
        <v>6</v>
      </c>
      <c r="F635" s="301">
        <v>3</v>
      </c>
      <c r="G635" s="295">
        <f t="shared" si="23"/>
        <v>0.5</v>
      </c>
      <c r="H635" s="30"/>
    </row>
    <row r="636" spans="1:8" ht="16.5" customHeight="1" x14ac:dyDescent="0.25">
      <c r="A636" s="1206" t="s">
        <v>131</v>
      </c>
      <c r="B636" s="38" t="s">
        <v>356</v>
      </c>
      <c r="C636" s="38" t="s">
        <v>357</v>
      </c>
      <c r="D636" s="38">
        <v>0</v>
      </c>
      <c r="E636" s="183">
        <v>12</v>
      </c>
      <c r="F636" s="297">
        <v>8</v>
      </c>
      <c r="G636" s="298">
        <f t="shared" si="23"/>
        <v>0.66666666666666663</v>
      </c>
      <c r="H636" s="30"/>
    </row>
    <row r="637" spans="1:8" ht="16.5" customHeight="1" x14ac:dyDescent="0.25">
      <c r="A637" s="1207"/>
      <c r="B637" s="38" t="s">
        <v>359</v>
      </c>
      <c r="C637" s="38" t="s">
        <v>357</v>
      </c>
      <c r="D637" s="38">
        <v>0</v>
      </c>
      <c r="E637" s="38">
        <v>96</v>
      </c>
      <c r="F637" s="289">
        <v>72</v>
      </c>
      <c r="G637" s="290">
        <f t="shared" si="23"/>
        <v>0.75</v>
      </c>
      <c r="H637" s="30"/>
    </row>
    <row r="638" spans="1:8" ht="16.5" customHeight="1" x14ac:dyDescent="0.25">
      <c r="A638" s="1207"/>
      <c r="B638" s="38" t="s">
        <v>361</v>
      </c>
      <c r="C638" s="38" t="s">
        <v>357</v>
      </c>
      <c r="D638" s="38">
        <v>0</v>
      </c>
      <c r="E638" s="38">
        <v>100</v>
      </c>
      <c r="F638" s="289">
        <v>100</v>
      </c>
      <c r="G638" s="290">
        <f t="shared" si="23"/>
        <v>1</v>
      </c>
      <c r="H638" s="30"/>
    </row>
    <row r="639" spans="1:8" ht="16.5" customHeight="1" x14ac:dyDescent="0.25">
      <c r="A639" s="1207"/>
      <c r="B639" s="38" t="s">
        <v>362</v>
      </c>
      <c r="C639" s="38" t="s">
        <v>206</v>
      </c>
      <c r="D639" s="38">
        <v>0</v>
      </c>
      <c r="E639" s="171">
        <v>0.97</v>
      </c>
      <c r="F639" s="292">
        <v>0.93600000000000005</v>
      </c>
      <c r="G639" s="290">
        <f t="shared" si="23"/>
        <v>0.96494845360824755</v>
      </c>
      <c r="H639" s="30"/>
    </row>
    <row r="640" spans="1:8" ht="16.5" customHeight="1" x14ac:dyDescent="0.25">
      <c r="A640" s="1207"/>
      <c r="B640" s="38" t="s">
        <v>364</v>
      </c>
      <c r="C640" s="38" t="s">
        <v>206</v>
      </c>
      <c r="D640" s="38">
        <v>0</v>
      </c>
      <c r="E640" s="171">
        <v>0.95</v>
      </c>
      <c r="F640" s="303">
        <v>1</v>
      </c>
      <c r="G640" s="290">
        <f t="shared" si="23"/>
        <v>1.0526315789473684</v>
      </c>
      <c r="H640" s="30"/>
    </row>
    <row r="641" spans="1:8" ht="16.5" customHeight="1" x14ac:dyDescent="0.25">
      <c r="A641" s="1207"/>
      <c r="B641" s="38" t="s">
        <v>366</v>
      </c>
      <c r="C641" s="38" t="s">
        <v>357</v>
      </c>
      <c r="D641" s="38">
        <v>0</v>
      </c>
      <c r="E641" s="38">
        <v>8</v>
      </c>
      <c r="F641" s="29">
        <v>2</v>
      </c>
      <c r="G641" s="290">
        <f t="shared" si="23"/>
        <v>0.25</v>
      </c>
      <c r="H641" s="30"/>
    </row>
    <row r="642" spans="1:8" ht="16.5" customHeight="1" thickBot="1" x14ac:dyDescent="0.3">
      <c r="A642" s="1208"/>
      <c r="B642" s="40" t="s">
        <v>368</v>
      </c>
      <c r="C642" s="40" t="s">
        <v>357</v>
      </c>
      <c r="D642" s="40">
        <v>0</v>
      </c>
      <c r="E642" s="40">
        <v>6</v>
      </c>
      <c r="F642" s="31">
        <v>16</v>
      </c>
      <c r="G642" s="295">
        <f t="shared" si="23"/>
        <v>2.6666666666666665</v>
      </c>
      <c r="H642" s="30"/>
    </row>
    <row r="643" spans="1:8" ht="16.5" customHeight="1" x14ac:dyDescent="0.25">
      <c r="A643" s="1206" t="s">
        <v>132</v>
      </c>
      <c r="B643" s="38" t="s">
        <v>356</v>
      </c>
      <c r="C643" s="38" t="s">
        <v>357</v>
      </c>
      <c r="D643" s="38">
        <v>0</v>
      </c>
      <c r="E643" s="183">
        <v>12</v>
      </c>
      <c r="F643" s="297">
        <v>10</v>
      </c>
      <c r="G643" s="298">
        <f t="shared" si="23"/>
        <v>0.83333333333333337</v>
      </c>
      <c r="H643" s="30"/>
    </row>
    <row r="644" spans="1:8" ht="16.5" customHeight="1" x14ac:dyDescent="0.25">
      <c r="A644" s="1207"/>
      <c r="B644" s="38" t="s">
        <v>359</v>
      </c>
      <c r="C644" s="38" t="s">
        <v>357</v>
      </c>
      <c r="D644" s="38">
        <v>0</v>
      </c>
      <c r="E644" s="38">
        <v>96</v>
      </c>
      <c r="F644" s="289">
        <v>80</v>
      </c>
      <c r="G644" s="290">
        <f t="shared" ref="G644:G663" si="24">F644/E644</f>
        <v>0.83333333333333337</v>
      </c>
      <c r="H644" s="30"/>
    </row>
    <row r="645" spans="1:8" ht="16.5" customHeight="1" x14ac:dyDescent="0.25">
      <c r="A645" s="1207"/>
      <c r="B645" s="38" t="s">
        <v>361</v>
      </c>
      <c r="C645" s="38" t="s">
        <v>357</v>
      </c>
      <c r="D645" s="38">
        <v>0</v>
      </c>
      <c r="E645" s="38">
        <v>100</v>
      </c>
      <c r="F645" s="289">
        <v>100</v>
      </c>
      <c r="G645" s="290">
        <f t="shared" si="24"/>
        <v>1</v>
      </c>
      <c r="H645" s="30"/>
    </row>
    <row r="646" spans="1:8" ht="16.5" customHeight="1" x14ac:dyDescent="0.25">
      <c r="A646" s="1207"/>
      <c r="B646" s="38" t="s">
        <v>362</v>
      </c>
      <c r="C646" s="38" t="s">
        <v>206</v>
      </c>
      <c r="D646" s="38">
        <v>0</v>
      </c>
      <c r="E646" s="171">
        <v>0.97</v>
      </c>
      <c r="F646" s="292">
        <v>0.93</v>
      </c>
      <c r="G646" s="290">
        <f t="shared" si="24"/>
        <v>0.95876288659793818</v>
      </c>
      <c r="H646" s="30"/>
    </row>
    <row r="647" spans="1:8" ht="16.5" customHeight="1" x14ac:dyDescent="0.25">
      <c r="A647" s="1207"/>
      <c r="B647" s="38" t="s">
        <v>364</v>
      </c>
      <c r="C647" s="38" t="s">
        <v>206</v>
      </c>
      <c r="D647" s="38">
        <v>0</v>
      </c>
      <c r="E647" s="171">
        <v>0.95</v>
      </c>
      <c r="F647" s="293">
        <v>1</v>
      </c>
      <c r="G647" s="290">
        <f t="shared" si="24"/>
        <v>1.0526315789473684</v>
      </c>
      <c r="H647" s="30"/>
    </row>
    <row r="648" spans="1:8" ht="16.5" customHeight="1" x14ac:dyDescent="0.25">
      <c r="A648" s="1207"/>
      <c r="B648" s="38" t="s">
        <v>366</v>
      </c>
      <c r="C648" s="38" t="s">
        <v>357</v>
      </c>
      <c r="D648" s="38">
        <v>0</v>
      </c>
      <c r="E648" s="38">
        <v>8</v>
      </c>
      <c r="F648" s="29">
        <v>4</v>
      </c>
      <c r="G648" s="290">
        <f t="shared" si="24"/>
        <v>0.5</v>
      </c>
      <c r="H648" s="30"/>
    </row>
    <row r="649" spans="1:8" ht="16.5" customHeight="1" thickBot="1" x14ac:dyDescent="0.3">
      <c r="A649" s="1208"/>
      <c r="B649" s="40" t="s">
        <v>368</v>
      </c>
      <c r="C649" s="40" t="s">
        <v>357</v>
      </c>
      <c r="D649" s="40">
        <v>0</v>
      </c>
      <c r="E649" s="40">
        <v>6</v>
      </c>
      <c r="F649" s="31">
        <v>18</v>
      </c>
      <c r="G649" s="295">
        <f t="shared" si="24"/>
        <v>3</v>
      </c>
      <c r="H649" s="30"/>
    </row>
    <row r="650" spans="1:8" ht="16.5" customHeight="1" x14ac:dyDescent="0.25">
      <c r="A650" s="1206" t="s">
        <v>133</v>
      </c>
      <c r="B650" s="38" t="s">
        <v>356</v>
      </c>
      <c r="C650" s="38" t="s">
        <v>357</v>
      </c>
      <c r="D650" s="38">
        <v>0</v>
      </c>
      <c r="E650" s="183">
        <v>12</v>
      </c>
      <c r="F650" s="297">
        <v>11</v>
      </c>
      <c r="G650" s="298">
        <f t="shared" si="24"/>
        <v>0.91666666666666663</v>
      </c>
      <c r="H650" s="30"/>
    </row>
    <row r="651" spans="1:8" ht="16.5" customHeight="1" x14ac:dyDescent="0.25">
      <c r="A651" s="1207"/>
      <c r="B651" s="38" t="s">
        <v>359</v>
      </c>
      <c r="C651" s="38" t="s">
        <v>357</v>
      </c>
      <c r="D651" s="38">
        <v>0</v>
      </c>
      <c r="E651" s="38">
        <v>96</v>
      </c>
      <c r="F651" s="289">
        <v>88</v>
      </c>
      <c r="G651" s="290">
        <f t="shared" si="24"/>
        <v>0.91666666666666663</v>
      </c>
      <c r="H651" s="30"/>
    </row>
    <row r="652" spans="1:8" ht="16.5" customHeight="1" x14ac:dyDescent="0.25">
      <c r="A652" s="1207"/>
      <c r="B652" s="38" t="s">
        <v>361</v>
      </c>
      <c r="C652" s="38" t="s">
        <v>357</v>
      </c>
      <c r="D652" s="38">
        <v>0</v>
      </c>
      <c r="E652" s="38">
        <v>100</v>
      </c>
      <c r="F652" s="289">
        <v>100</v>
      </c>
      <c r="G652" s="290">
        <f t="shared" si="24"/>
        <v>1</v>
      </c>
      <c r="H652" s="30"/>
    </row>
    <row r="653" spans="1:8" ht="16.5" customHeight="1" x14ac:dyDescent="0.25">
      <c r="A653" s="1207"/>
      <c r="B653" s="38" t="s">
        <v>362</v>
      </c>
      <c r="C653" s="38" t="s">
        <v>206</v>
      </c>
      <c r="D653" s="38">
        <v>0</v>
      </c>
      <c r="E653" s="171">
        <v>0.97</v>
      </c>
      <c r="F653" s="292">
        <v>0.96</v>
      </c>
      <c r="G653" s="290">
        <f t="shared" si="24"/>
        <v>0.98969072164948457</v>
      </c>
      <c r="H653" s="30"/>
    </row>
    <row r="654" spans="1:8" ht="16.5" customHeight="1" x14ac:dyDescent="0.25">
      <c r="A654" s="1207"/>
      <c r="B654" s="38" t="s">
        <v>364</v>
      </c>
      <c r="C654" s="38" t="s">
        <v>206</v>
      </c>
      <c r="D654" s="38">
        <v>0</v>
      </c>
      <c r="E654" s="171">
        <v>0.95</v>
      </c>
      <c r="F654" s="293">
        <v>1</v>
      </c>
      <c r="G654" s="290">
        <f t="shared" si="24"/>
        <v>1.0526315789473684</v>
      </c>
      <c r="H654" s="30"/>
    </row>
    <row r="655" spans="1:8" ht="16.5" customHeight="1" x14ac:dyDescent="0.25">
      <c r="A655" s="1207"/>
      <c r="B655" s="38" t="s">
        <v>366</v>
      </c>
      <c r="C655" s="38" t="s">
        <v>357</v>
      </c>
      <c r="D655" s="38">
        <v>0</v>
      </c>
      <c r="E655" s="38">
        <v>8</v>
      </c>
      <c r="F655" s="29">
        <v>5</v>
      </c>
      <c r="G655" s="290">
        <f t="shared" si="24"/>
        <v>0.625</v>
      </c>
      <c r="H655" s="30"/>
    </row>
    <row r="656" spans="1:8" ht="16.5" customHeight="1" thickBot="1" x14ac:dyDescent="0.3">
      <c r="A656" s="1208"/>
      <c r="B656" s="40" t="s">
        <v>368</v>
      </c>
      <c r="C656" s="40" t="s">
        <v>357</v>
      </c>
      <c r="D656" s="40">
        <v>0</v>
      </c>
      <c r="E656" s="40">
        <v>6</v>
      </c>
      <c r="F656" s="31">
        <v>18</v>
      </c>
      <c r="G656" s="295">
        <f t="shared" si="24"/>
        <v>3</v>
      </c>
      <c r="H656" s="30"/>
    </row>
    <row r="657" spans="1:8" ht="16.5" customHeight="1" x14ac:dyDescent="0.25">
      <c r="A657" s="1206" t="s">
        <v>134</v>
      </c>
      <c r="B657" s="38" t="s">
        <v>356</v>
      </c>
      <c r="C657" s="38" t="s">
        <v>357</v>
      </c>
      <c r="D657" s="38">
        <v>0</v>
      </c>
      <c r="E657" s="183">
        <v>12</v>
      </c>
      <c r="F657" s="297">
        <v>12</v>
      </c>
      <c r="G657" s="298">
        <f t="shared" si="24"/>
        <v>1</v>
      </c>
      <c r="H657" s="30"/>
    </row>
    <row r="658" spans="1:8" ht="16.5" customHeight="1" x14ac:dyDescent="0.25">
      <c r="A658" s="1207"/>
      <c r="B658" s="38" t="s">
        <v>359</v>
      </c>
      <c r="C658" s="38" t="s">
        <v>357</v>
      </c>
      <c r="D658" s="38">
        <v>0</v>
      </c>
      <c r="E658" s="38">
        <v>96</v>
      </c>
      <c r="F658" s="289">
        <v>96</v>
      </c>
      <c r="G658" s="290">
        <f t="shared" si="24"/>
        <v>1</v>
      </c>
      <c r="H658" s="30"/>
    </row>
    <row r="659" spans="1:8" ht="16.5" customHeight="1" x14ac:dyDescent="0.25">
      <c r="A659" s="1207"/>
      <c r="B659" s="38" t="s">
        <v>361</v>
      </c>
      <c r="C659" s="38" t="s">
        <v>357</v>
      </c>
      <c r="D659" s="38">
        <v>0</v>
      </c>
      <c r="E659" s="38">
        <v>100</v>
      </c>
      <c r="F659" s="289">
        <v>100</v>
      </c>
      <c r="G659" s="290">
        <f t="shared" si="24"/>
        <v>1</v>
      </c>
      <c r="H659" s="30"/>
    </row>
    <row r="660" spans="1:8" x14ac:dyDescent="0.25">
      <c r="A660" s="1207"/>
      <c r="B660" s="38" t="s">
        <v>362</v>
      </c>
      <c r="C660" s="38" t="s">
        <v>206</v>
      </c>
      <c r="D660" s="38">
        <v>0</v>
      </c>
      <c r="E660" s="171">
        <v>0.97</v>
      </c>
      <c r="F660" s="292">
        <v>0.98</v>
      </c>
      <c r="G660" s="290">
        <f t="shared" si="24"/>
        <v>1.0103092783505154</v>
      </c>
      <c r="H660" s="30"/>
    </row>
    <row r="661" spans="1:8" x14ac:dyDescent="0.25">
      <c r="A661" s="1207"/>
      <c r="B661" s="38" t="s">
        <v>364</v>
      </c>
      <c r="C661" s="38" t="s">
        <v>206</v>
      </c>
      <c r="D661" s="38">
        <v>0</v>
      </c>
      <c r="E661" s="171">
        <v>0.95</v>
      </c>
      <c r="F661" s="293">
        <v>1</v>
      </c>
      <c r="G661" s="290">
        <f t="shared" si="24"/>
        <v>1.0526315789473684</v>
      </c>
      <c r="H661" s="30"/>
    </row>
    <row r="662" spans="1:8" x14ac:dyDescent="0.25">
      <c r="A662" s="1207"/>
      <c r="B662" s="38" t="s">
        <v>366</v>
      </c>
      <c r="C662" s="38" t="s">
        <v>357</v>
      </c>
      <c r="D662" s="38">
        <v>0</v>
      </c>
      <c r="E662" s="38">
        <v>5</v>
      </c>
      <c r="F662" s="29">
        <v>5</v>
      </c>
      <c r="G662" s="290">
        <f t="shared" si="24"/>
        <v>1</v>
      </c>
      <c r="H662" s="30"/>
    </row>
    <row r="663" spans="1:8" ht="15.75" thickBot="1" x14ac:dyDescent="0.3">
      <c r="A663" s="1208"/>
      <c r="B663" s="40" t="s">
        <v>368</v>
      </c>
      <c r="C663" s="40" t="s">
        <v>357</v>
      </c>
      <c r="D663" s="40">
        <v>0</v>
      </c>
      <c r="E663" s="40">
        <v>6</v>
      </c>
      <c r="F663" s="31">
        <v>33</v>
      </c>
      <c r="G663" s="295">
        <f t="shared" si="24"/>
        <v>5.5</v>
      </c>
      <c r="H663" s="30"/>
    </row>
    <row r="664" spans="1:8" ht="15.75" thickBot="1" x14ac:dyDescent="0.3"/>
    <row r="665" spans="1:8" ht="20.25" x14ac:dyDescent="0.3">
      <c r="A665" s="1210" t="s">
        <v>201</v>
      </c>
      <c r="B665" s="1211"/>
      <c r="C665" s="1211"/>
      <c r="D665" s="1211"/>
      <c r="E665" s="1211"/>
      <c r="F665" s="1211"/>
      <c r="G665" s="1211"/>
      <c r="H665" s="1212"/>
    </row>
    <row r="666" spans="1:8" ht="52.5" customHeight="1" thickBot="1" x14ac:dyDescent="0.3">
      <c r="A666" s="47" t="s">
        <v>63</v>
      </c>
      <c r="B666" s="48" t="s">
        <v>193</v>
      </c>
      <c r="C666" s="204" t="s">
        <v>149</v>
      </c>
      <c r="D666" s="204" t="s">
        <v>169</v>
      </c>
      <c r="E666" s="204" t="s">
        <v>202</v>
      </c>
      <c r="F666" s="204" t="s">
        <v>203</v>
      </c>
      <c r="G666" s="204" t="s">
        <v>204</v>
      </c>
      <c r="H666" s="49" t="s">
        <v>182</v>
      </c>
    </row>
    <row r="667" spans="1:8" ht="16.5" customHeight="1" x14ac:dyDescent="0.25">
      <c r="A667" s="1213" t="s">
        <v>136</v>
      </c>
      <c r="B667" s="51" t="s">
        <v>356</v>
      </c>
      <c r="C667" s="51" t="s">
        <v>357</v>
      </c>
      <c r="D667" s="51">
        <v>0</v>
      </c>
      <c r="E667" s="51">
        <v>12</v>
      </c>
      <c r="F667" s="88">
        <v>1</v>
      </c>
      <c r="G667" s="205">
        <f>F667/E667</f>
        <v>8.3333333333333329E-2</v>
      </c>
      <c r="H667" s="201"/>
    </row>
    <row r="668" spans="1:8" ht="16.5" customHeight="1" x14ac:dyDescent="0.25">
      <c r="A668" s="1203"/>
      <c r="B668" s="38" t="s">
        <v>359</v>
      </c>
      <c r="C668" s="38" t="s">
        <v>357</v>
      </c>
      <c r="D668" s="38">
        <v>0</v>
      </c>
      <c r="E668" s="38">
        <v>96</v>
      </c>
      <c r="F668" s="29">
        <v>8</v>
      </c>
      <c r="G668" s="169">
        <f t="shared" ref="G668:G680" si="25">F668/E668</f>
        <v>8.3333333333333329E-2</v>
      </c>
      <c r="H668" s="30"/>
    </row>
    <row r="669" spans="1:8" ht="16.5" customHeight="1" x14ac:dyDescent="0.25">
      <c r="A669" s="1203"/>
      <c r="B669" s="38" t="s">
        <v>361</v>
      </c>
      <c r="C669" s="38" t="s">
        <v>357</v>
      </c>
      <c r="D669" s="38">
        <v>0</v>
      </c>
      <c r="E669" s="38">
        <v>100</v>
      </c>
      <c r="F669" s="29">
        <v>100</v>
      </c>
      <c r="G669" s="169">
        <f t="shared" si="25"/>
        <v>1</v>
      </c>
      <c r="H669" s="30"/>
    </row>
    <row r="670" spans="1:8" ht="16.5" customHeight="1" x14ac:dyDescent="0.25">
      <c r="A670" s="1203"/>
      <c r="B670" s="38" t="s">
        <v>362</v>
      </c>
      <c r="C670" s="38" t="s">
        <v>206</v>
      </c>
      <c r="D670" s="38">
        <v>0</v>
      </c>
      <c r="E670" s="171">
        <v>0.97</v>
      </c>
      <c r="F670" s="171">
        <v>0.97</v>
      </c>
      <c r="G670" s="169">
        <f t="shared" si="25"/>
        <v>1</v>
      </c>
      <c r="H670" s="30"/>
    </row>
    <row r="671" spans="1:8" ht="16.5" customHeight="1" x14ac:dyDescent="0.25">
      <c r="A671" s="1203"/>
      <c r="B671" s="38" t="s">
        <v>364</v>
      </c>
      <c r="C671" s="38" t="s">
        <v>206</v>
      </c>
      <c r="D671" s="38">
        <v>0</v>
      </c>
      <c r="E671" s="171">
        <v>0.95</v>
      </c>
      <c r="F671" s="171">
        <v>0.95</v>
      </c>
      <c r="G671" s="169">
        <f t="shared" si="25"/>
        <v>1</v>
      </c>
      <c r="H671" s="30"/>
    </row>
    <row r="672" spans="1:8" ht="16.5" customHeight="1" x14ac:dyDescent="0.25">
      <c r="A672" s="1203"/>
      <c r="B672" s="38" t="s">
        <v>366</v>
      </c>
      <c r="C672" s="38" t="s">
        <v>357</v>
      </c>
      <c r="D672" s="38">
        <v>0</v>
      </c>
      <c r="E672" s="38">
        <v>5</v>
      </c>
      <c r="F672" s="29">
        <v>0</v>
      </c>
      <c r="G672" s="169">
        <f t="shared" si="25"/>
        <v>0</v>
      </c>
      <c r="H672" s="30"/>
    </row>
    <row r="673" spans="1:8" ht="16.5" customHeight="1" thickBot="1" x14ac:dyDescent="0.3">
      <c r="A673" s="1214"/>
      <c r="B673" s="40" t="s">
        <v>368</v>
      </c>
      <c r="C673" s="40" t="s">
        <v>357</v>
      </c>
      <c r="D673" s="40">
        <v>0</v>
      </c>
      <c r="E673" s="40">
        <v>6</v>
      </c>
      <c r="F673" s="31">
        <v>3</v>
      </c>
      <c r="G673" s="184">
        <f t="shared" si="25"/>
        <v>0.5</v>
      </c>
      <c r="H673" s="35"/>
    </row>
    <row r="674" spans="1:8" ht="16.5" customHeight="1" x14ac:dyDescent="0.25">
      <c r="A674" s="1213" t="s">
        <v>137</v>
      </c>
      <c r="B674" s="51" t="s">
        <v>356</v>
      </c>
      <c r="C674" s="51" t="s">
        <v>357</v>
      </c>
      <c r="D674" s="51">
        <v>0</v>
      </c>
      <c r="E674" s="51">
        <v>12</v>
      </c>
      <c r="F674" s="88">
        <v>2</v>
      </c>
      <c r="G674" s="205">
        <f>F674/E674</f>
        <v>0.16666666666666666</v>
      </c>
      <c r="H674" s="42"/>
    </row>
    <row r="675" spans="1:8" ht="16.5" customHeight="1" x14ac:dyDescent="0.25">
      <c r="A675" s="1203"/>
      <c r="B675" s="38" t="s">
        <v>359</v>
      </c>
      <c r="C675" s="38" t="s">
        <v>357</v>
      </c>
      <c r="D675" s="38">
        <v>0</v>
      </c>
      <c r="E675" s="38">
        <v>96</v>
      </c>
      <c r="F675" s="29">
        <v>16</v>
      </c>
      <c r="G675" s="169">
        <f t="shared" si="25"/>
        <v>0.16666666666666666</v>
      </c>
      <c r="H675" s="42"/>
    </row>
    <row r="676" spans="1:8" ht="16.5" customHeight="1" x14ac:dyDescent="0.25">
      <c r="A676" s="1203"/>
      <c r="B676" s="38" t="s">
        <v>361</v>
      </c>
      <c r="C676" s="38" t="s">
        <v>357</v>
      </c>
      <c r="D676" s="38">
        <v>0</v>
      </c>
      <c r="E676" s="38">
        <v>100</v>
      </c>
      <c r="F676" s="29">
        <v>100</v>
      </c>
      <c r="G676" s="169">
        <f t="shared" si="25"/>
        <v>1</v>
      </c>
      <c r="H676" s="42"/>
    </row>
    <row r="677" spans="1:8" ht="16.5" customHeight="1" x14ac:dyDescent="0.25">
      <c r="A677" s="1203"/>
      <c r="B677" s="38" t="s">
        <v>362</v>
      </c>
      <c r="C677" s="38" t="s">
        <v>206</v>
      </c>
      <c r="D677" s="38">
        <v>0</v>
      </c>
      <c r="E677" s="171">
        <v>0.97</v>
      </c>
      <c r="F677" s="171">
        <v>0.98</v>
      </c>
      <c r="G677" s="169">
        <f t="shared" si="25"/>
        <v>1.0103092783505154</v>
      </c>
      <c r="H677" s="42"/>
    </row>
    <row r="678" spans="1:8" ht="16.5" customHeight="1" x14ac:dyDescent="0.25">
      <c r="A678" s="1203"/>
      <c r="B678" s="38" t="s">
        <v>364</v>
      </c>
      <c r="C678" s="38" t="s">
        <v>206</v>
      </c>
      <c r="D678" s="38">
        <v>0</v>
      </c>
      <c r="E678" s="171">
        <v>0.95</v>
      </c>
      <c r="F678" s="171">
        <v>0.96</v>
      </c>
      <c r="G678" s="169">
        <f t="shared" si="25"/>
        <v>1.0105263157894737</v>
      </c>
      <c r="H678" s="42"/>
    </row>
    <row r="679" spans="1:8" ht="16.5" customHeight="1" x14ac:dyDescent="0.25">
      <c r="A679" s="1203"/>
      <c r="B679" s="38" t="s">
        <v>366</v>
      </c>
      <c r="C679" s="38" t="s">
        <v>357</v>
      </c>
      <c r="D679" s="38">
        <v>0</v>
      </c>
      <c r="E679" s="38">
        <v>5</v>
      </c>
      <c r="F679" s="29">
        <v>0</v>
      </c>
      <c r="G679" s="169">
        <f t="shared" si="25"/>
        <v>0</v>
      </c>
      <c r="H679" s="42"/>
    </row>
    <row r="680" spans="1:8" ht="16.5" customHeight="1" thickBot="1" x14ac:dyDescent="0.3">
      <c r="A680" s="1214"/>
      <c r="B680" s="40" t="s">
        <v>368</v>
      </c>
      <c r="C680" s="40" t="s">
        <v>357</v>
      </c>
      <c r="D680" s="40">
        <v>0</v>
      </c>
      <c r="E680" s="40">
        <v>6</v>
      </c>
      <c r="F680" s="31">
        <v>9</v>
      </c>
      <c r="G680" s="184">
        <f t="shared" si="25"/>
        <v>1.5</v>
      </c>
      <c r="H680" s="42"/>
    </row>
    <row r="681" spans="1:8" ht="16.5" customHeight="1" x14ac:dyDescent="0.25">
      <c r="A681" s="1213" t="s">
        <v>138</v>
      </c>
      <c r="B681" s="51" t="s">
        <v>356</v>
      </c>
      <c r="C681" s="51" t="s">
        <v>357</v>
      </c>
      <c r="D681" s="51">
        <v>0</v>
      </c>
      <c r="E681" s="51">
        <v>12</v>
      </c>
      <c r="F681" s="29">
        <v>3</v>
      </c>
      <c r="G681" s="29">
        <f t="shared" ref="G681:G708" si="26">F681/E681</f>
        <v>0.25</v>
      </c>
      <c r="H681" s="30"/>
    </row>
    <row r="682" spans="1:8" ht="16.5" customHeight="1" x14ac:dyDescent="0.25">
      <c r="A682" s="1203"/>
      <c r="B682" s="38" t="s">
        <v>359</v>
      </c>
      <c r="C682" s="38" t="s">
        <v>357</v>
      </c>
      <c r="D682" s="38">
        <v>0</v>
      </c>
      <c r="E682" s="38">
        <v>96</v>
      </c>
      <c r="F682" s="29">
        <v>24</v>
      </c>
      <c r="G682" s="29">
        <f t="shared" si="26"/>
        <v>0.25</v>
      </c>
      <c r="H682" s="30"/>
    </row>
    <row r="683" spans="1:8" ht="16.5" customHeight="1" x14ac:dyDescent="0.25">
      <c r="A683" s="1203"/>
      <c r="B683" s="38" t="s">
        <v>361</v>
      </c>
      <c r="C683" s="38" t="s">
        <v>357</v>
      </c>
      <c r="D683" s="38">
        <v>0</v>
      </c>
      <c r="E683" s="38">
        <v>100</v>
      </c>
      <c r="F683" s="29">
        <v>100</v>
      </c>
      <c r="G683" s="29">
        <f t="shared" si="26"/>
        <v>1</v>
      </c>
      <c r="H683" s="30"/>
    </row>
    <row r="684" spans="1:8" ht="16.5" customHeight="1" x14ac:dyDescent="0.25">
      <c r="A684" s="1203"/>
      <c r="B684" s="38" t="s">
        <v>362</v>
      </c>
      <c r="C684" s="38" t="s">
        <v>206</v>
      </c>
      <c r="D684" s="38">
        <v>0</v>
      </c>
      <c r="E684" s="171">
        <v>0.97</v>
      </c>
      <c r="F684" s="171">
        <v>0.97</v>
      </c>
      <c r="G684" s="29">
        <f t="shared" si="26"/>
        <v>1</v>
      </c>
      <c r="H684" s="30"/>
    </row>
    <row r="685" spans="1:8" ht="16.5" customHeight="1" x14ac:dyDescent="0.25">
      <c r="A685" s="1203"/>
      <c r="B685" s="38" t="s">
        <v>364</v>
      </c>
      <c r="C685" s="38" t="s">
        <v>206</v>
      </c>
      <c r="D685" s="38">
        <v>0</v>
      </c>
      <c r="E685" s="171">
        <v>0.95</v>
      </c>
      <c r="F685" s="206">
        <v>0.92</v>
      </c>
      <c r="G685" s="209">
        <f t="shared" si="26"/>
        <v>0.96842105263157907</v>
      </c>
      <c r="H685" s="30"/>
    </row>
    <row r="686" spans="1:8" ht="16.5" customHeight="1" x14ac:dyDescent="0.25">
      <c r="A686" s="1203"/>
      <c r="B686" s="38" t="s">
        <v>366</v>
      </c>
      <c r="C686" s="38" t="s">
        <v>357</v>
      </c>
      <c r="D686" s="38">
        <v>0</v>
      </c>
      <c r="E686" s="38">
        <v>5</v>
      </c>
      <c r="F686" s="29">
        <v>0</v>
      </c>
      <c r="G686" s="29">
        <f t="shared" si="26"/>
        <v>0</v>
      </c>
      <c r="H686" s="30"/>
    </row>
    <row r="687" spans="1:8" ht="16.5" customHeight="1" thickBot="1" x14ac:dyDescent="0.3">
      <c r="A687" s="1214"/>
      <c r="B687" s="40" t="s">
        <v>368</v>
      </c>
      <c r="C687" s="40" t="s">
        <v>357</v>
      </c>
      <c r="D687" s="40">
        <v>0</v>
      </c>
      <c r="E687" s="40">
        <v>6</v>
      </c>
      <c r="F687" s="31">
        <v>2</v>
      </c>
      <c r="G687" s="210">
        <f t="shared" si="26"/>
        <v>0.33333333333333331</v>
      </c>
      <c r="H687" s="35"/>
    </row>
    <row r="688" spans="1:8" ht="16.5" customHeight="1" x14ac:dyDescent="0.25">
      <c r="A688" s="1213" t="s">
        <v>139</v>
      </c>
      <c r="B688" s="51" t="s">
        <v>356</v>
      </c>
      <c r="C688" s="51" t="s">
        <v>357</v>
      </c>
      <c r="D688" s="51">
        <v>0</v>
      </c>
      <c r="E688" s="51">
        <v>12</v>
      </c>
      <c r="F688" s="88">
        <v>4</v>
      </c>
      <c r="G688" s="208">
        <f t="shared" si="26"/>
        <v>0.33333333333333331</v>
      </c>
      <c r="H688" s="201"/>
    </row>
    <row r="689" spans="1:8" ht="16.5" customHeight="1" x14ac:dyDescent="0.25">
      <c r="A689" s="1203"/>
      <c r="B689" s="38" t="s">
        <v>359</v>
      </c>
      <c r="C689" s="38" t="s">
        <v>357</v>
      </c>
      <c r="D689" s="38">
        <v>0</v>
      </c>
      <c r="E689" s="38">
        <v>96</v>
      </c>
      <c r="F689" s="29">
        <v>32</v>
      </c>
      <c r="G689" s="208">
        <f t="shared" si="26"/>
        <v>0.33333333333333331</v>
      </c>
      <c r="H689" s="30"/>
    </row>
    <row r="690" spans="1:8" ht="16.5" customHeight="1" x14ac:dyDescent="0.25">
      <c r="A690" s="1203"/>
      <c r="B690" s="38" t="s">
        <v>361</v>
      </c>
      <c r="C690" s="38" t="s">
        <v>357</v>
      </c>
      <c r="D690" s="38">
        <v>0</v>
      </c>
      <c r="E690" s="38">
        <v>100</v>
      </c>
      <c r="F690" s="29">
        <v>100</v>
      </c>
      <c r="G690" s="29">
        <f t="shared" si="26"/>
        <v>1</v>
      </c>
      <c r="H690" s="30"/>
    </row>
    <row r="691" spans="1:8" ht="16.5" customHeight="1" x14ac:dyDescent="0.25">
      <c r="A691" s="1203"/>
      <c r="B691" s="38" t="s">
        <v>362</v>
      </c>
      <c r="C691" s="38" t="s">
        <v>206</v>
      </c>
      <c r="D691" s="38">
        <v>0</v>
      </c>
      <c r="E691" s="171">
        <v>0.97</v>
      </c>
      <c r="F691" s="171">
        <v>0.97</v>
      </c>
      <c r="G691" s="29">
        <f t="shared" si="26"/>
        <v>1</v>
      </c>
      <c r="H691" s="30"/>
    </row>
    <row r="692" spans="1:8" ht="16.5" customHeight="1" x14ac:dyDescent="0.25">
      <c r="A692" s="1203"/>
      <c r="B692" s="38" t="s">
        <v>364</v>
      </c>
      <c r="C692" s="38" t="s">
        <v>206</v>
      </c>
      <c r="D692" s="38">
        <v>0</v>
      </c>
      <c r="E692" s="171">
        <v>0.95</v>
      </c>
      <c r="F692" s="206">
        <v>0.92</v>
      </c>
      <c r="G692" s="209">
        <f t="shared" si="26"/>
        <v>0.96842105263157907</v>
      </c>
      <c r="H692" s="30"/>
    </row>
    <row r="693" spans="1:8" ht="16.5" customHeight="1" x14ac:dyDescent="0.25">
      <c r="A693" s="1203"/>
      <c r="B693" s="38" t="s">
        <v>366</v>
      </c>
      <c r="C693" s="38" t="s">
        <v>357</v>
      </c>
      <c r="D693" s="38">
        <v>0</v>
      </c>
      <c r="E693" s="38">
        <v>5</v>
      </c>
      <c r="F693" s="29">
        <v>0</v>
      </c>
      <c r="G693" s="29">
        <f t="shared" si="26"/>
        <v>0</v>
      </c>
      <c r="H693" s="30"/>
    </row>
    <row r="694" spans="1:8" ht="19.149999999999999" customHeight="1" thickBot="1" x14ac:dyDescent="0.3">
      <c r="A694" s="1214"/>
      <c r="B694" s="40" t="s">
        <v>368</v>
      </c>
      <c r="C694" s="40" t="s">
        <v>357</v>
      </c>
      <c r="D694" s="40">
        <v>0</v>
      </c>
      <c r="E694" s="40">
        <v>6</v>
      </c>
      <c r="F694" s="31">
        <v>2</v>
      </c>
      <c r="G694" s="210">
        <f t="shared" si="26"/>
        <v>0.33333333333333331</v>
      </c>
      <c r="H694" s="35"/>
    </row>
    <row r="695" spans="1:8" s="230" customFormat="1" ht="16.5" customHeight="1" x14ac:dyDescent="0.25">
      <c r="A695" s="1215" t="s">
        <v>140</v>
      </c>
      <c r="B695" s="237" t="s">
        <v>356</v>
      </c>
      <c r="C695" s="237" t="s">
        <v>357</v>
      </c>
      <c r="D695" s="237">
        <v>0</v>
      </c>
      <c r="E695" s="237">
        <v>12</v>
      </c>
      <c r="F695" s="238">
        <v>5</v>
      </c>
      <c r="G695" s="208">
        <f t="shared" si="26"/>
        <v>0.41666666666666669</v>
      </c>
      <c r="H695" s="239"/>
    </row>
    <row r="696" spans="1:8" s="230" customFormat="1" ht="16.5" customHeight="1" x14ac:dyDescent="0.25">
      <c r="A696" s="1216"/>
      <c r="B696" s="235" t="s">
        <v>359</v>
      </c>
      <c r="C696" s="235" t="s">
        <v>357</v>
      </c>
      <c r="D696" s="235">
        <v>0</v>
      </c>
      <c r="E696" s="235">
        <v>96</v>
      </c>
      <c r="F696" s="240">
        <v>40</v>
      </c>
      <c r="G696" s="208">
        <f t="shared" si="26"/>
        <v>0.41666666666666669</v>
      </c>
      <c r="H696" s="241"/>
    </row>
    <row r="697" spans="1:8" s="230" customFormat="1" ht="16.5" customHeight="1" x14ac:dyDescent="0.25">
      <c r="A697" s="1216"/>
      <c r="B697" s="235" t="s">
        <v>361</v>
      </c>
      <c r="C697" s="235" t="s">
        <v>357</v>
      </c>
      <c r="D697" s="235">
        <v>0</v>
      </c>
      <c r="E697" s="235">
        <v>100</v>
      </c>
      <c r="F697" s="240">
        <v>100</v>
      </c>
      <c r="G697" s="29">
        <f t="shared" si="26"/>
        <v>1</v>
      </c>
      <c r="H697" s="241"/>
    </row>
    <row r="698" spans="1:8" s="230" customFormat="1" ht="16.5" customHeight="1" x14ac:dyDescent="0.25">
      <c r="A698" s="1216"/>
      <c r="B698" s="235" t="s">
        <v>362</v>
      </c>
      <c r="C698" s="235" t="s">
        <v>206</v>
      </c>
      <c r="D698" s="235">
        <v>0</v>
      </c>
      <c r="E698" s="270">
        <v>0.97</v>
      </c>
      <c r="F698" s="246" t="s">
        <v>438</v>
      </c>
      <c r="G698" s="271">
        <v>1.0105263157894737</v>
      </c>
      <c r="H698" s="241"/>
    </row>
    <row r="699" spans="1:8" s="230" customFormat="1" ht="16.5" customHeight="1" x14ac:dyDescent="0.25">
      <c r="A699" s="1216"/>
      <c r="B699" s="235" t="s">
        <v>364</v>
      </c>
      <c r="C699" s="235" t="s">
        <v>206</v>
      </c>
      <c r="D699" s="235">
        <v>0</v>
      </c>
      <c r="E699" s="244">
        <v>0.95</v>
      </c>
      <c r="F699" s="245">
        <v>0.95</v>
      </c>
      <c r="G699" s="209">
        <f t="shared" si="26"/>
        <v>1</v>
      </c>
      <c r="H699" s="241"/>
    </row>
    <row r="700" spans="1:8" s="230" customFormat="1" ht="16.5" customHeight="1" x14ac:dyDescent="0.25">
      <c r="A700" s="1216"/>
      <c r="B700" s="235" t="s">
        <v>366</v>
      </c>
      <c r="C700" s="235" t="s">
        <v>357</v>
      </c>
      <c r="D700" s="235">
        <v>0</v>
      </c>
      <c r="E700" s="235">
        <v>5</v>
      </c>
      <c r="F700" s="240">
        <v>1</v>
      </c>
      <c r="G700" s="29">
        <f t="shared" si="26"/>
        <v>0.2</v>
      </c>
      <c r="H700" s="241"/>
    </row>
    <row r="701" spans="1:8" s="230" customFormat="1" ht="16.5" customHeight="1" thickBot="1" x14ac:dyDescent="0.3">
      <c r="A701" s="1217"/>
      <c r="B701" s="236" t="s">
        <v>368</v>
      </c>
      <c r="C701" s="236" t="s">
        <v>357</v>
      </c>
      <c r="D701" s="242">
        <v>0</v>
      </c>
      <c r="E701" s="242">
        <v>6</v>
      </c>
      <c r="F701" s="242">
        <v>3</v>
      </c>
      <c r="G701" s="210">
        <f t="shared" si="26"/>
        <v>0.5</v>
      </c>
      <c r="H701" s="243"/>
    </row>
    <row r="702" spans="1:8" s="230" customFormat="1" ht="16.5" customHeight="1" x14ac:dyDescent="0.25">
      <c r="A702" s="1205" t="s">
        <v>141</v>
      </c>
      <c r="B702" s="403" t="s">
        <v>356</v>
      </c>
      <c r="C702" s="403" t="s">
        <v>357</v>
      </c>
      <c r="D702" s="403">
        <v>0</v>
      </c>
      <c r="E702" s="403">
        <v>12</v>
      </c>
      <c r="F702" s="419">
        <v>6</v>
      </c>
      <c r="G702" s="420">
        <f t="shared" si="26"/>
        <v>0.5</v>
      </c>
      <c r="H702" s="201"/>
    </row>
    <row r="703" spans="1:8" s="230" customFormat="1" ht="16.5" customHeight="1" x14ac:dyDescent="0.25">
      <c r="A703" s="1203"/>
      <c r="B703" s="405" t="s">
        <v>359</v>
      </c>
      <c r="C703" s="405" t="s">
        <v>357</v>
      </c>
      <c r="D703" s="405">
        <v>0</v>
      </c>
      <c r="E703" s="405">
        <v>96</v>
      </c>
      <c r="F703" s="411">
        <v>48</v>
      </c>
      <c r="G703" s="420">
        <f t="shared" si="26"/>
        <v>0.5</v>
      </c>
      <c r="H703" s="30"/>
    </row>
    <row r="704" spans="1:8" s="230" customFormat="1" ht="16.5" customHeight="1" x14ac:dyDescent="0.25">
      <c r="A704" s="1203"/>
      <c r="B704" s="405" t="s">
        <v>361</v>
      </c>
      <c r="C704" s="405" t="s">
        <v>357</v>
      </c>
      <c r="D704" s="405">
        <v>0</v>
      </c>
      <c r="E704" s="405">
        <v>100</v>
      </c>
      <c r="F704" s="411">
        <v>100</v>
      </c>
      <c r="G704" s="29">
        <f t="shared" si="26"/>
        <v>1</v>
      </c>
      <c r="H704" s="30"/>
    </row>
    <row r="705" spans="1:8" s="230" customFormat="1" ht="16.5" customHeight="1" x14ac:dyDescent="0.25">
      <c r="A705" s="1203"/>
      <c r="B705" s="405" t="s">
        <v>362</v>
      </c>
      <c r="C705" s="405" t="s">
        <v>206</v>
      </c>
      <c r="D705" s="405">
        <v>0</v>
      </c>
      <c r="E705" s="413">
        <v>0.97</v>
      </c>
      <c r="F705" s="421">
        <v>0.97699999999999998</v>
      </c>
      <c r="G705" s="326">
        <f t="shared" si="26"/>
        <v>1.0072164948453608</v>
      </c>
      <c r="H705" s="30"/>
    </row>
    <row r="706" spans="1:8" s="230" customFormat="1" ht="16.5" customHeight="1" x14ac:dyDescent="0.25">
      <c r="A706" s="1203"/>
      <c r="B706" s="405" t="s">
        <v>364</v>
      </c>
      <c r="C706" s="405" t="s">
        <v>206</v>
      </c>
      <c r="D706" s="405">
        <v>0</v>
      </c>
      <c r="E706" s="413">
        <v>0.95</v>
      </c>
      <c r="F706" s="422" t="s">
        <v>495</v>
      </c>
      <c r="G706" s="423">
        <v>0.998</v>
      </c>
      <c r="H706" s="30"/>
    </row>
    <row r="707" spans="1:8" s="230" customFormat="1" ht="16.5" customHeight="1" x14ac:dyDescent="0.25">
      <c r="A707" s="1203"/>
      <c r="B707" s="405" t="s">
        <v>366</v>
      </c>
      <c r="C707" s="405" t="s">
        <v>357</v>
      </c>
      <c r="D707" s="405">
        <v>0</v>
      </c>
      <c r="E707" s="405">
        <v>5</v>
      </c>
      <c r="F707" s="411">
        <v>1</v>
      </c>
      <c r="G707" s="327">
        <f t="shared" si="26"/>
        <v>0.2</v>
      </c>
      <c r="H707" s="30"/>
    </row>
    <row r="708" spans="1:8" ht="16.5" customHeight="1" thickBot="1" x14ac:dyDescent="0.3">
      <c r="A708" s="1204"/>
      <c r="B708" s="407" t="s">
        <v>368</v>
      </c>
      <c r="C708" s="407" t="s">
        <v>357</v>
      </c>
      <c r="D708" s="416">
        <v>0</v>
      </c>
      <c r="E708" s="416">
        <v>6</v>
      </c>
      <c r="F708" s="416">
        <v>4</v>
      </c>
      <c r="G708" s="424">
        <f t="shared" si="26"/>
        <v>0.66666666666666663</v>
      </c>
      <c r="H708" s="35"/>
    </row>
    <row r="709" spans="1:8" ht="15.6" customHeight="1" x14ac:dyDescent="0.25">
      <c r="A709" s="1205" t="s">
        <v>129</v>
      </c>
      <c r="B709" s="403" t="s">
        <v>356</v>
      </c>
      <c r="C709" s="403" t="s">
        <v>357</v>
      </c>
      <c r="D709" s="403">
        <v>0</v>
      </c>
      <c r="E709" s="403">
        <v>12</v>
      </c>
      <c r="F709" s="419">
        <v>7</v>
      </c>
      <c r="G709" s="328">
        <f>F709/E709</f>
        <v>0.58333333333333337</v>
      </c>
      <c r="H709" s="201" t="s">
        <v>504</v>
      </c>
    </row>
    <row r="710" spans="1:8" ht="15.6" customHeight="1" x14ac:dyDescent="0.25">
      <c r="A710" s="1203"/>
      <c r="B710" s="405" t="s">
        <v>359</v>
      </c>
      <c r="C710" s="405" t="s">
        <v>357</v>
      </c>
      <c r="D710" s="405">
        <v>0</v>
      </c>
      <c r="E710" s="405">
        <v>96</v>
      </c>
      <c r="F710" s="411">
        <v>56</v>
      </c>
      <c r="G710" s="328">
        <f>F710/E710</f>
        <v>0.58333333333333337</v>
      </c>
      <c r="H710" s="30" t="s">
        <v>503</v>
      </c>
    </row>
    <row r="711" spans="1:8" ht="15.6" customHeight="1" x14ac:dyDescent="0.25">
      <c r="A711" s="1203"/>
      <c r="B711" s="405" t="s">
        <v>361</v>
      </c>
      <c r="C711" s="405" t="s">
        <v>357</v>
      </c>
      <c r="D711" s="405">
        <v>0</v>
      </c>
      <c r="E711" s="405">
        <v>100</v>
      </c>
      <c r="F711" s="411">
        <v>100</v>
      </c>
      <c r="G711" s="29">
        <f>F711/E711</f>
        <v>1</v>
      </c>
      <c r="H711" s="30" t="s">
        <v>505</v>
      </c>
    </row>
    <row r="712" spans="1:8" ht="15.6" customHeight="1" x14ac:dyDescent="0.25">
      <c r="A712" s="1203"/>
      <c r="B712" s="405" t="s">
        <v>362</v>
      </c>
      <c r="C712" s="405" t="s">
        <v>206</v>
      </c>
      <c r="D712" s="405">
        <v>0</v>
      </c>
      <c r="E712" s="413">
        <v>0.97</v>
      </c>
      <c r="F712" s="421">
        <v>0.94</v>
      </c>
      <c r="G712" s="326">
        <f>F712/E712</f>
        <v>0.96907216494845361</v>
      </c>
      <c r="H712" s="30" t="s">
        <v>506</v>
      </c>
    </row>
    <row r="713" spans="1:8" ht="15.6" customHeight="1" x14ac:dyDescent="0.25">
      <c r="A713" s="1203"/>
      <c r="B713" s="405" t="s">
        <v>364</v>
      </c>
      <c r="C713" s="405" t="s">
        <v>206</v>
      </c>
      <c r="D713" s="405">
        <v>0</v>
      </c>
      <c r="E713" s="413">
        <v>0.95</v>
      </c>
      <c r="F713" s="422">
        <v>0.98</v>
      </c>
      <c r="G713" s="423">
        <v>0.998</v>
      </c>
      <c r="H713" s="30" t="s">
        <v>507</v>
      </c>
    </row>
    <row r="714" spans="1:8" ht="15.6" customHeight="1" x14ac:dyDescent="0.25">
      <c r="A714" s="1203"/>
      <c r="B714" s="405" t="s">
        <v>366</v>
      </c>
      <c r="C714" s="405" t="s">
        <v>357</v>
      </c>
      <c r="D714" s="405">
        <v>0</v>
      </c>
      <c r="E714" s="405">
        <v>5</v>
      </c>
      <c r="F714" s="411">
        <v>1</v>
      </c>
      <c r="G714" s="327">
        <f t="shared" ref="G714:G724" si="27">F714/E714</f>
        <v>0.2</v>
      </c>
      <c r="H714" s="30" t="s">
        <v>508</v>
      </c>
    </row>
    <row r="715" spans="1:8" ht="15.6" customHeight="1" thickBot="1" x14ac:dyDescent="0.3">
      <c r="A715" s="1203"/>
      <c r="B715" s="425" t="s">
        <v>368</v>
      </c>
      <c r="C715" s="425" t="s">
        <v>357</v>
      </c>
      <c r="D715" s="426">
        <v>0</v>
      </c>
      <c r="E715" s="426">
        <v>6</v>
      </c>
      <c r="F715" s="426">
        <v>6</v>
      </c>
      <c r="G715" s="427">
        <f t="shared" si="27"/>
        <v>1</v>
      </c>
      <c r="H715" s="202" t="s">
        <v>509</v>
      </c>
    </row>
    <row r="716" spans="1:8" ht="15.6" customHeight="1" x14ac:dyDescent="0.25">
      <c r="A716" s="1200" t="s">
        <v>130</v>
      </c>
      <c r="B716" s="428" t="s">
        <v>356</v>
      </c>
      <c r="C716" s="429" t="s">
        <v>357</v>
      </c>
      <c r="D716" s="430">
        <v>0</v>
      </c>
      <c r="E716" s="430">
        <v>12</v>
      </c>
      <c r="F716" s="431">
        <v>8</v>
      </c>
      <c r="G716" s="432">
        <f t="shared" si="27"/>
        <v>0.66666666666666663</v>
      </c>
      <c r="H716" s="433" t="s">
        <v>519</v>
      </c>
    </row>
    <row r="717" spans="1:8" ht="15.6" customHeight="1" x14ac:dyDescent="0.25">
      <c r="A717" s="1201"/>
      <c r="B717" s="434" t="s">
        <v>359</v>
      </c>
      <c r="C717" s="435" t="s">
        <v>357</v>
      </c>
      <c r="D717" s="436">
        <v>0</v>
      </c>
      <c r="E717" s="436">
        <v>96</v>
      </c>
      <c r="F717" s="437">
        <v>64</v>
      </c>
      <c r="G717" s="438">
        <f t="shared" si="27"/>
        <v>0.66666666666666663</v>
      </c>
      <c r="H717" s="439" t="s">
        <v>520</v>
      </c>
    </row>
    <row r="718" spans="1:8" ht="15.6" customHeight="1" x14ac:dyDescent="0.25">
      <c r="A718" s="1201"/>
      <c r="B718" s="434" t="s">
        <v>361</v>
      </c>
      <c r="C718" s="435" t="s">
        <v>357</v>
      </c>
      <c r="D718" s="436">
        <v>0</v>
      </c>
      <c r="E718" s="436">
        <v>100</v>
      </c>
      <c r="F718" s="437">
        <v>100</v>
      </c>
      <c r="G718" s="440">
        <f t="shared" si="27"/>
        <v>1</v>
      </c>
      <c r="H718" s="439" t="s">
        <v>516</v>
      </c>
    </row>
    <row r="719" spans="1:8" ht="15.6" customHeight="1" x14ac:dyDescent="0.25">
      <c r="A719" s="1201"/>
      <c r="B719" s="434" t="s">
        <v>362</v>
      </c>
      <c r="C719" s="435" t="s">
        <v>206</v>
      </c>
      <c r="D719" s="436">
        <v>0</v>
      </c>
      <c r="E719" s="441">
        <v>0.97</v>
      </c>
      <c r="F719" s="442">
        <v>0.94</v>
      </c>
      <c r="G719" s="443">
        <f t="shared" si="27"/>
        <v>0.96907216494845361</v>
      </c>
      <c r="H719" s="439" t="s">
        <v>517</v>
      </c>
    </row>
    <row r="720" spans="1:8" ht="15.6" customHeight="1" x14ac:dyDescent="0.25">
      <c r="A720" s="1201"/>
      <c r="B720" s="434" t="s">
        <v>364</v>
      </c>
      <c r="C720" s="435" t="s">
        <v>206</v>
      </c>
      <c r="D720" s="436">
        <v>0</v>
      </c>
      <c r="E720" s="441">
        <v>0.95</v>
      </c>
      <c r="F720" s="444">
        <v>0.97</v>
      </c>
      <c r="G720" s="445">
        <f t="shared" si="27"/>
        <v>1.0210526315789474</v>
      </c>
      <c r="H720" s="439" t="s">
        <v>518</v>
      </c>
    </row>
    <row r="721" spans="1:8" ht="15.6" customHeight="1" x14ac:dyDescent="0.25">
      <c r="A721" s="1201"/>
      <c r="B721" s="434" t="s">
        <v>366</v>
      </c>
      <c r="C721" s="435" t="s">
        <v>357</v>
      </c>
      <c r="D721" s="436">
        <v>0</v>
      </c>
      <c r="E721" s="436">
        <v>8</v>
      </c>
      <c r="F721" s="437">
        <v>2</v>
      </c>
      <c r="G721" s="445">
        <f t="shared" si="27"/>
        <v>0.25</v>
      </c>
      <c r="H721" s="439" t="s">
        <v>521</v>
      </c>
    </row>
    <row r="722" spans="1:8" ht="31.5" customHeight="1" thickBot="1" x14ac:dyDescent="0.3">
      <c r="A722" s="1202"/>
      <c r="B722" s="446" t="s">
        <v>368</v>
      </c>
      <c r="C722" s="447" t="s">
        <v>357</v>
      </c>
      <c r="D722" s="448">
        <v>0</v>
      </c>
      <c r="E722" s="448">
        <v>6</v>
      </c>
      <c r="F722" s="448">
        <v>6</v>
      </c>
      <c r="G722" s="449">
        <f t="shared" si="27"/>
        <v>1</v>
      </c>
      <c r="H722" s="418" t="s">
        <v>522</v>
      </c>
    </row>
    <row r="723" spans="1:8" ht="15.6" customHeight="1" x14ac:dyDescent="0.25">
      <c r="A723" s="1203" t="s">
        <v>131</v>
      </c>
      <c r="B723" s="408" t="s">
        <v>356</v>
      </c>
      <c r="C723" s="408" t="s">
        <v>357</v>
      </c>
      <c r="D723" s="408">
        <v>0</v>
      </c>
      <c r="E723" s="408">
        <v>12</v>
      </c>
      <c r="F723" s="409">
        <v>9</v>
      </c>
      <c r="G723" s="410">
        <f t="shared" si="27"/>
        <v>0.75</v>
      </c>
      <c r="H723" s="433" t="s">
        <v>519</v>
      </c>
    </row>
    <row r="724" spans="1:8" ht="15.6" customHeight="1" x14ac:dyDescent="0.25">
      <c r="A724" s="1203"/>
      <c r="B724" s="405" t="s">
        <v>359</v>
      </c>
      <c r="C724" s="405" t="s">
        <v>357</v>
      </c>
      <c r="D724" s="405">
        <v>0</v>
      </c>
      <c r="E724" s="405">
        <v>96</v>
      </c>
      <c r="F724" s="411">
        <v>72</v>
      </c>
      <c r="G724" s="410">
        <f t="shared" si="27"/>
        <v>0.75</v>
      </c>
      <c r="H724" s="439" t="s">
        <v>520</v>
      </c>
    </row>
    <row r="725" spans="1:8" ht="15.6" customHeight="1" x14ac:dyDescent="0.25">
      <c r="A725" s="1203"/>
      <c r="B725" s="405" t="s">
        <v>361</v>
      </c>
      <c r="C725" s="405" t="s">
        <v>357</v>
      </c>
      <c r="D725" s="405">
        <v>0</v>
      </c>
      <c r="E725" s="405">
        <v>100</v>
      </c>
      <c r="F725" s="437">
        <v>100</v>
      </c>
      <c r="G725" s="440">
        <f>F725/E725</f>
        <v>1</v>
      </c>
      <c r="H725" s="30" t="s">
        <v>528</v>
      </c>
    </row>
    <row r="726" spans="1:8" ht="15.6" customHeight="1" x14ac:dyDescent="0.25">
      <c r="A726" s="1203"/>
      <c r="B726" s="405" t="s">
        <v>362</v>
      </c>
      <c r="C726" s="405" t="s">
        <v>206</v>
      </c>
      <c r="D726" s="405">
        <v>0</v>
      </c>
      <c r="E726" s="413">
        <v>0.97</v>
      </c>
      <c r="F726" s="442">
        <v>0.94</v>
      </c>
      <c r="G726" s="443">
        <f>F726/E726</f>
        <v>0.96907216494845361</v>
      </c>
      <c r="H726" s="439" t="s">
        <v>529</v>
      </c>
    </row>
    <row r="727" spans="1:8" ht="15.6" customHeight="1" x14ac:dyDescent="0.25">
      <c r="A727" s="1203"/>
      <c r="B727" s="405" t="s">
        <v>364</v>
      </c>
      <c r="C727" s="405" t="s">
        <v>206</v>
      </c>
      <c r="D727" s="405">
        <v>0</v>
      </c>
      <c r="E727" s="413">
        <v>0.95</v>
      </c>
      <c r="F727" s="444">
        <v>0.97</v>
      </c>
      <c r="G727" s="445">
        <f>F727/E727</f>
        <v>1.0210526315789474</v>
      </c>
      <c r="H727" s="30" t="s">
        <v>530</v>
      </c>
    </row>
    <row r="728" spans="1:8" ht="15.6" customHeight="1" x14ac:dyDescent="0.25">
      <c r="A728" s="1203"/>
      <c r="B728" s="405" t="s">
        <v>366</v>
      </c>
      <c r="C728" s="405" t="s">
        <v>357</v>
      </c>
      <c r="D728" s="405">
        <v>0</v>
      </c>
      <c r="E728" s="405">
        <v>5</v>
      </c>
      <c r="F728" s="411">
        <v>4</v>
      </c>
      <c r="G728" s="327"/>
      <c r="H728" s="439" t="s">
        <v>540</v>
      </c>
    </row>
    <row r="729" spans="1:8" ht="15.6" customHeight="1" thickBot="1" x14ac:dyDescent="0.3">
      <c r="A729" s="1204"/>
      <c r="B729" s="407" t="s">
        <v>368</v>
      </c>
      <c r="C729" s="407" t="s">
        <v>357</v>
      </c>
      <c r="D729" s="416">
        <v>0</v>
      </c>
      <c r="E729" s="416">
        <v>6</v>
      </c>
      <c r="F729" s="448">
        <v>6</v>
      </c>
      <c r="G729" s="449">
        <f t="shared" ref="G729:G743" si="28">F729/E729</f>
        <v>1</v>
      </c>
      <c r="H729" s="418" t="s">
        <v>522</v>
      </c>
    </row>
    <row r="730" spans="1:8" ht="15.6" customHeight="1" x14ac:dyDescent="0.25">
      <c r="A730" s="1203" t="s">
        <v>132</v>
      </c>
      <c r="B730" s="408" t="s">
        <v>356</v>
      </c>
      <c r="C730" s="408" t="s">
        <v>357</v>
      </c>
      <c r="D730" s="408">
        <v>0</v>
      </c>
      <c r="E730" s="408">
        <v>12</v>
      </c>
      <c r="F730" s="409">
        <v>10</v>
      </c>
      <c r="G730" s="410">
        <f t="shared" si="28"/>
        <v>0.83333333333333337</v>
      </c>
      <c r="H730" s="201" t="s">
        <v>519</v>
      </c>
    </row>
    <row r="731" spans="1:8" ht="15.6" customHeight="1" x14ac:dyDescent="0.25">
      <c r="A731" s="1203"/>
      <c r="B731" s="405" t="s">
        <v>359</v>
      </c>
      <c r="C731" s="405" t="s">
        <v>357</v>
      </c>
      <c r="D731" s="405">
        <v>0</v>
      </c>
      <c r="E731" s="405">
        <v>96</v>
      </c>
      <c r="F731" s="411">
        <v>80</v>
      </c>
      <c r="G731" s="410">
        <f t="shared" si="28"/>
        <v>0.83333333333333337</v>
      </c>
      <c r="H731" s="30" t="s">
        <v>520</v>
      </c>
    </row>
    <row r="732" spans="1:8" ht="15.6" customHeight="1" x14ac:dyDescent="0.25">
      <c r="A732" s="1203"/>
      <c r="B732" s="405" t="s">
        <v>361</v>
      </c>
      <c r="C732" s="405" t="s">
        <v>357</v>
      </c>
      <c r="D732" s="405">
        <v>0</v>
      </c>
      <c r="E732" s="405">
        <v>100</v>
      </c>
      <c r="F732" s="412">
        <v>100</v>
      </c>
      <c r="G732" s="410">
        <f t="shared" si="28"/>
        <v>1</v>
      </c>
      <c r="H732" s="30" t="s">
        <v>538</v>
      </c>
    </row>
    <row r="733" spans="1:8" ht="15.6" customHeight="1" x14ac:dyDescent="0.25">
      <c r="A733" s="1203"/>
      <c r="B733" s="405" t="s">
        <v>362</v>
      </c>
      <c r="C733" s="405" t="s">
        <v>206</v>
      </c>
      <c r="D733" s="405">
        <v>0</v>
      </c>
      <c r="E733" s="413">
        <v>0.97</v>
      </c>
      <c r="F733" s="414">
        <v>0.94</v>
      </c>
      <c r="G733" s="410">
        <f t="shared" si="28"/>
        <v>0.96907216494845361</v>
      </c>
      <c r="H733" s="30" t="s">
        <v>537</v>
      </c>
    </row>
    <row r="734" spans="1:8" ht="15.6" customHeight="1" x14ac:dyDescent="0.25">
      <c r="A734" s="1203"/>
      <c r="B734" s="405" t="s">
        <v>364</v>
      </c>
      <c r="C734" s="405" t="s">
        <v>206</v>
      </c>
      <c r="D734" s="405">
        <v>0</v>
      </c>
      <c r="E734" s="413">
        <v>0.95</v>
      </c>
      <c r="F734" s="415">
        <v>0.96</v>
      </c>
      <c r="G734" s="410">
        <f t="shared" si="28"/>
        <v>1.0105263157894737</v>
      </c>
      <c r="H734" s="30" t="s">
        <v>539</v>
      </c>
    </row>
    <row r="735" spans="1:8" ht="15.6" customHeight="1" x14ac:dyDescent="0.25">
      <c r="A735" s="1203"/>
      <c r="B735" s="405" t="s">
        <v>366</v>
      </c>
      <c r="C735" s="405" t="s">
        <v>357</v>
      </c>
      <c r="D735" s="405">
        <v>0</v>
      </c>
      <c r="E735" s="405">
        <v>5</v>
      </c>
      <c r="F735" s="411">
        <v>5</v>
      </c>
      <c r="G735" s="410">
        <f t="shared" si="28"/>
        <v>1</v>
      </c>
      <c r="H735" s="30" t="s">
        <v>541</v>
      </c>
    </row>
    <row r="736" spans="1:8" ht="15.6" customHeight="1" thickBot="1" x14ac:dyDescent="0.3">
      <c r="A736" s="1204"/>
      <c r="B736" s="407" t="s">
        <v>368</v>
      </c>
      <c r="C736" s="407" t="s">
        <v>357</v>
      </c>
      <c r="D736" s="416">
        <v>0</v>
      </c>
      <c r="E736" s="416">
        <v>6</v>
      </c>
      <c r="F736" s="417">
        <v>6</v>
      </c>
      <c r="G736" s="410">
        <f t="shared" si="28"/>
        <v>1</v>
      </c>
      <c r="H736" s="418" t="s">
        <v>542</v>
      </c>
    </row>
    <row r="737" spans="1:8" s="311" customFormat="1" ht="15.6" customHeight="1" x14ac:dyDescent="0.25">
      <c r="A737" s="1205" t="s">
        <v>133</v>
      </c>
      <c r="B737" s="403" t="s">
        <v>356</v>
      </c>
      <c r="C737" s="403" t="s">
        <v>357</v>
      </c>
      <c r="D737" s="403">
        <v>0</v>
      </c>
      <c r="E737" s="403">
        <v>12</v>
      </c>
      <c r="F737" s="419">
        <v>11</v>
      </c>
      <c r="G737" s="328">
        <f t="shared" si="28"/>
        <v>0.91666666666666663</v>
      </c>
      <c r="H737" s="201" t="s">
        <v>519</v>
      </c>
    </row>
    <row r="738" spans="1:8" s="311" customFormat="1" ht="15.6" customHeight="1" x14ac:dyDescent="0.25">
      <c r="A738" s="1203"/>
      <c r="B738" s="405" t="s">
        <v>359</v>
      </c>
      <c r="C738" s="405" t="s">
        <v>357</v>
      </c>
      <c r="D738" s="405">
        <v>0</v>
      </c>
      <c r="E738" s="405">
        <v>96</v>
      </c>
      <c r="F738" s="411">
        <v>88</v>
      </c>
      <c r="G738" s="328">
        <f t="shared" si="28"/>
        <v>0.91666666666666663</v>
      </c>
      <c r="H738" s="30" t="s">
        <v>520</v>
      </c>
    </row>
    <row r="739" spans="1:8" s="311" customFormat="1" ht="15.6" customHeight="1" x14ac:dyDescent="0.25">
      <c r="A739" s="1203"/>
      <c r="B739" s="405" t="s">
        <v>361</v>
      </c>
      <c r="C739" s="405" t="s">
        <v>357</v>
      </c>
      <c r="D739" s="405">
        <v>0</v>
      </c>
      <c r="E739" s="405">
        <v>100</v>
      </c>
      <c r="F739" s="411">
        <v>100</v>
      </c>
      <c r="G739" s="328">
        <f t="shared" si="28"/>
        <v>1</v>
      </c>
      <c r="H739" s="30" t="s">
        <v>549</v>
      </c>
    </row>
    <row r="740" spans="1:8" s="311" customFormat="1" ht="15.6" customHeight="1" x14ac:dyDescent="0.25">
      <c r="A740" s="1203"/>
      <c r="B740" s="405" t="s">
        <v>362</v>
      </c>
      <c r="C740" s="405" t="s">
        <v>206</v>
      </c>
      <c r="D740" s="405">
        <v>0</v>
      </c>
      <c r="E740" s="413">
        <v>0.97</v>
      </c>
      <c r="F740" s="421">
        <v>0.9</v>
      </c>
      <c r="G740" s="326">
        <f t="shared" si="28"/>
        <v>0.92783505154639179</v>
      </c>
      <c r="H740" s="30" t="s">
        <v>550</v>
      </c>
    </row>
    <row r="741" spans="1:8" s="311" customFormat="1" ht="15.6" customHeight="1" x14ac:dyDescent="0.25">
      <c r="A741" s="1203"/>
      <c r="B741" s="405" t="s">
        <v>364</v>
      </c>
      <c r="C741" s="405" t="s">
        <v>206</v>
      </c>
      <c r="D741" s="405">
        <v>0</v>
      </c>
      <c r="E741" s="413">
        <v>0.95</v>
      </c>
      <c r="F741" s="422">
        <v>0.98</v>
      </c>
      <c r="G741" s="423">
        <f t="shared" si="28"/>
        <v>1.0315789473684212</v>
      </c>
      <c r="H741" s="30" t="s">
        <v>551</v>
      </c>
    </row>
    <row r="742" spans="1:8" s="311" customFormat="1" ht="15.6" customHeight="1" x14ac:dyDescent="0.25">
      <c r="A742" s="1203"/>
      <c r="B742" s="405" t="s">
        <v>366</v>
      </c>
      <c r="C742" s="405" t="s">
        <v>357</v>
      </c>
      <c r="D742" s="405">
        <v>0</v>
      </c>
      <c r="E742" s="405">
        <v>5</v>
      </c>
      <c r="F742" s="411">
        <v>6</v>
      </c>
      <c r="G742" s="327">
        <f t="shared" si="28"/>
        <v>1.2</v>
      </c>
      <c r="H742" s="30" t="s">
        <v>552</v>
      </c>
    </row>
    <row r="743" spans="1:8" s="311" customFormat="1" ht="15.6" customHeight="1" thickBot="1" x14ac:dyDescent="0.3">
      <c r="A743" s="1204"/>
      <c r="B743" s="407" t="s">
        <v>368</v>
      </c>
      <c r="C743" s="407" t="s">
        <v>357</v>
      </c>
      <c r="D743" s="416">
        <v>0</v>
      </c>
      <c r="E743" s="416">
        <v>6</v>
      </c>
      <c r="F743" s="416">
        <v>7</v>
      </c>
      <c r="G743" s="327">
        <f t="shared" si="28"/>
        <v>1.1666666666666667</v>
      </c>
      <c r="H743" s="418" t="s">
        <v>553</v>
      </c>
    </row>
    <row r="744" spans="1:8" ht="15.6" customHeight="1" x14ac:dyDescent="0.25">
      <c r="A744" s="1225" t="s">
        <v>134</v>
      </c>
      <c r="B744" s="237" t="s">
        <v>356</v>
      </c>
      <c r="C744" s="237" t="s">
        <v>357</v>
      </c>
      <c r="D744" s="237">
        <v>0</v>
      </c>
      <c r="E744" s="237">
        <v>12</v>
      </c>
      <c r="F744" s="238">
        <v>12</v>
      </c>
      <c r="G744" s="451">
        <f t="shared" ref="G744:G750" si="29">F744/E744</f>
        <v>1</v>
      </c>
      <c r="H744" s="456" t="s">
        <v>519</v>
      </c>
    </row>
    <row r="745" spans="1:8" ht="15.6" customHeight="1" x14ac:dyDescent="0.25">
      <c r="A745" s="1226"/>
      <c r="B745" s="235" t="s">
        <v>359</v>
      </c>
      <c r="C745" s="235" t="s">
        <v>357</v>
      </c>
      <c r="D745" s="235">
        <v>0</v>
      </c>
      <c r="E745" s="235">
        <v>96</v>
      </c>
      <c r="F745" s="240">
        <v>96</v>
      </c>
      <c r="G745" s="451">
        <f t="shared" si="29"/>
        <v>1</v>
      </c>
      <c r="H745" s="229" t="s">
        <v>520</v>
      </c>
    </row>
    <row r="746" spans="1:8" ht="15.6" customHeight="1" x14ac:dyDescent="0.25">
      <c r="A746" s="1226"/>
      <c r="B746" s="235" t="s">
        <v>361</v>
      </c>
      <c r="C746" s="235" t="s">
        <v>357</v>
      </c>
      <c r="D746" s="235">
        <v>0</v>
      </c>
      <c r="E746" s="235">
        <v>100</v>
      </c>
      <c r="F746" s="240">
        <v>100</v>
      </c>
      <c r="G746" s="451">
        <f t="shared" si="29"/>
        <v>1</v>
      </c>
      <c r="H746" s="229" t="s">
        <v>558</v>
      </c>
    </row>
    <row r="747" spans="1:8" ht="15.6" customHeight="1" x14ac:dyDescent="0.25">
      <c r="A747" s="1226"/>
      <c r="B747" s="235" t="s">
        <v>362</v>
      </c>
      <c r="C747" s="235" t="s">
        <v>206</v>
      </c>
      <c r="D747" s="235">
        <v>0</v>
      </c>
      <c r="E747" s="244">
        <v>0.97</v>
      </c>
      <c r="F747" s="457">
        <v>0.96</v>
      </c>
      <c r="G747" s="452">
        <f t="shared" si="29"/>
        <v>0.98969072164948457</v>
      </c>
      <c r="H747" s="229" t="s">
        <v>559</v>
      </c>
    </row>
    <row r="748" spans="1:8" ht="15.6" customHeight="1" x14ac:dyDescent="0.25">
      <c r="A748" s="1226"/>
      <c r="B748" s="235" t="s">
        <v>364</v>
      </c>
      <c r="C748" s="235" t="s">
        <v>206</v>
      </c>
      <c r="D748" s="235">
        <v>0</v>
      </c>
      <c r="E748" s="244">
        <v>0.95</v>
      </c>
      <c r="F748" s="246">
        <v>0.878</v>
      </c>
      <c r="G748" s="453">
        <f t="shared" si="29"/>
        <v>0.92421052631578948</v>
      </c>
      <c r="H748" s="229" t="s">
        <v>560</v>
      </c>
    </row>
    <row r="749" spans="1:8" ht="15.6" customHeight="1" x14ac:dyDescent="0.25">
      <c r="A749" s="1226"/>
      <c r="B749" s="235" t="s">
        <v>366</v>
      </c>
      <c r="C749" s="235" t="s">
        <v>357</v>
      </c>
      <c r="D749" s="235">
        <v>0</v>
      </c>
      <c r="E749" s="235">
        <v>5</v>
      </c>
      <c r="F749" s="240">
        <v>7</v>
      </c>
      <c r="G749" s="454">
        <f t="shared" si="29"/>
        <v>1.4</v>
      </c>
      <c r="H749" s="229" t="s">
        <v>561</v>
      </c>
    </row>
    <row r="750" spans="1:8" ht="15.6" customHeight="1" thickBot="1" x14ac:dyDescent="0.3">
      <c r="A750" s="1227"/>
      <c r="B750" s="236" t="s">
        <v>368</v>
      </c>
      <c r="C750" s="236" t="s">
        <v>357</v>
      </c>
      <c r="D750" s="242">
        <v>0</v>
      </c>
      <c r="E750" s="242">
        <v>6</v>
      </c>
      <c r="F750" s="242">
        <v>10</v>
      </c>
      <c r="G750" s="454">
        <f t="shared" si="29"/>
        <v>1.6666666666666667</v>
      </c>
      <c r="H750" s="458" t="s">
        <v>562</v>
      </c>
    </row>
    <row r="751" spans="1:8" ht="15.6" customHeight="1" thickBot="1" x14ac:dyDescent="0.3">
      <c r="A751" s="467"/>
      <c r="B751" s="468"/>
      <c r="C751" s="468"/>
      <c r="D751" s="469"/>
      <c r="E751" s="469"/>
      <c r="F751" s="469"/>
      <c r="G751" s="454"/>
      <c r="H751" s="470"/>
    </row>
    <row r="752" spans="1:8" ht="20.25" x14ac:dyDescent="0.3">
      <c r="A752" s="1210" t="s">
        <v>568</v>
      </c>
      <c r="B752" s="1211"/>
      <c r="C752" s="1211"/>
      <c r="D752" s="1211"/>
      <c r="E752" s="1211"/>
      <c r="F752" s="1211"/>
      <c r="G752" s="1211"/>
      <c r="H752" s="1212"/>
    </row>
    <row r="753" spans="1:8" ht="52.5" customHeight="1" thickBot="1" x14ac:dyDescent="0.3">
      <c r="A753" s="47" t="s">
        <v>64</v>
      </c>
      <c r="B753" s="48" t="s">
        <v>193</v>
      </c>
      <c r="C753" s="204" t="s">
        <v>149</v>
      </c>
      <c r="D753" s="204" t="s">
        <v>174</v>
      </c>
      <c r="E753" s="204" t="s">
        <v>569</v>
      </c>
      <c r="F753" s="204" t="s">
        <v>570</v>
      </c>
      <c r="G753" s="204" t="s">
        <v>571</v>
      </c>
      <c r="H753" s="49" t="s">
        <v>182</v>
      </c>
    </row>
    <row r="754" spans="1:8" ht="16.5" customHeight="1" thickBot="1" x14ac:dyDescent="0.3">
      <c r="A754" s="1213" t="s">
        <v>136</v>
      </c>
      <c r="B754" s="51" t="s">
        <v>356</v>
      </c>
      <c r="C754" s="51" t="s">
        <v>357</v>
      </c>
      <c r="D754" s="51">
        <v>0</v>
      </c>
      <c r="E754" s="51">
        <v>6</v>
      </c>
      <c r="F754" s="88">
        <v>1</v>
      </c>
      <c r="G754" s="499">
        <f>F754/E754</f>
        <v>0.16666666666666666</v>
      </c>
      <c r="H754" s="201" t="s">
        <v>519</v>
      </c>
    </row>
    <row r="755" spans="1:8" ht="16.5" customHeight="1" x14ac:dyDescent="0.25">
      <c r="A755" s="1203"/>
      <c r="B755" s="38" t="s">
        <v>359</v>
      </c>
      <c r="C755" s="38" t="s">
        <v>357</v>
      </c>
      <c r="D755" s="38">
        <v>0</v>
      </c>
      <c r="E755" s="38">
        <v>48</v>
      </c>
      <c r="F755" s="29">
        <v>8</v>
      </c>
      <c r="G755" s="499">
        <f>F755/E755</f>
        <v>0.16666666666666666</v>
      </c>
      <c r="H755" s="30" t="s">
        <v>520</v>
      </c>
    </row>
    <row r="756" spans="1:8" ht="16.5" customHeight="1" x14ac:dyDescent="0.25">
      <c r="A756" s="1203"/>
      <c r="B756" s="38" t="s">
        <v>361</v>
      </c>
      <c r="C756" s="38" t="s">
        <v>357</v>
      </c>
      <c r="D756" s="38"/>
      <c r="E756" s="405">
        <v>100</v>
      </c>
      <c r="F756" s="411">
        <v>100</v>
      </c>
      <c r="G756" s="328">
        <f t="shared" ref="G756:G760" si="30">F756/E756</f>
        <v>1</v>
      </c>
      <c r="H756" s="30" t="s">
        <v>583</v>
      </c>
    </row>
    <row r="757" spans="1:8" ht="16.5" customHeight="1" x14ac:dyDescent="0.25">
      <c r="A757" s="1203"/>
      <c r="B757" s="38" t="s">
        <v>362</v>
      </c>
      <c r="C757" s="38" t="s">
        <v>206</v>
      </c>
      <c r="D757" s="38"/>
      <c r="E757" s="413">
        <v>0.97</v>
      </c>
      <c r="F757" s="421">
        <v>0.98</v>
      </c>
      <c r="G757" s="326">
        <f t="shared" si="30"/>
        <v>1.0103092783505154</v>
      </c>
      <c r="H757" s="30" t="s">
        <v>584</v>
      </c>
    </row>
    <row r="758" spans="1:8" ht="16.5" customHeight="1" x14ac:dyDescent="0.25">
      <c r="A758" s="1203"/>
      <c r="B758" s="38" t="s">
        <v>364</v>
      </c>
      <c r="C758" s="38" t="s">
        <v>206</v>
      </c>
      <c r="D758" s="38"/>
      <c r="E758" s="413">
        <v>0.95</v>
      </c>
      <c r="F758" s="422">
        <v>0.97</v>
      </c>
      <c r="G758" s="423">
        <f t="shared" si="30"/>
        <v>1.0210526315789474</v>
      </c>
      <c r="H758" s="30" t="s">
        <v>585</v>
      </c>
    </row>
    <row r="759" spans="1:8" ht="16.5" customHeight="1" x14ac:dyDescent="0.25">
      <c r="A759" s="1203"/>
      <c r="B759" s="38" t="s">
        <v>366</v>
      </c>
      <c r="C759" s="38" t="s">
        <v>357</v>
      </c>
      <c r="D759" s="38"/>
      <c r="E759" s="405">
        <v>5</v>
      </c>
      <c r="F759" s="411">
        <v>0</v>
      </c>
      <c r="G759" s="327">
        <f t="shared" si="30"/>
        <v>0</v>
      </c>
      <c r="H759" s="30" t="s">
        <v>586</v>
      </c>
    </row>
    <row r="760" spans="1:8" ht="16.5" customHeight="1" thickBot="1" x14ac:dyDescent="0.3">
      <c r="A760" s="1203"/>
      <c r="B760" s="287" t="s">
        <v>368</v>
      </c>
      <c r="C760" s="287" t="s">
        <v>357</v>
      </c>
      <c r="D760" s="287"/>
      <c r="E760" s="287">
        <v>6</v>
      </c>
      <c r="F760" s="500">
        <v>1</v>
      </c>
      <c r="G760" s="501">
        <f t="shared" si="30"/>
        <v>0.16666666666666666</v>
      </c>
      <c r="H760" s="202" t="s">
        <v>587</v>
      </c>
    </row>
    <row r="761" spans="1:8" ht="17.25" customHeight="1" thickBot="1" x14ac:dyDescent="0.3">
      <c r="A761" s="1213" t="s">
        <v>137</v>
      </c>
      <c r="B761" s="51" t="s">
        <v>356</v>
      </c>
      <c r="C761" s="51" t="s">
        <v>357</v>
      </c>
      <c r="D761" s="533"/>
      <c r="E761" s="51">
        <v>6</v>
      </c>
      <c r="F761" s="88">
        <v>2</v>
      </c>
      <c r="G761" s="499">
        <f>F761/E761</f>
        <v>0.33333333333333331</v>
      </c>
      <c r="H761" s="201" t="s">
        <v>519</v>
      </c>
    </row>
    <row r="762" spans="1:8" ht="17.25" customHeight="1" x14ac:dyDescent="0.25">
      <c r="A762" s="1203"/>
      <c r="B762" s="38" t="s">
        <v>359</v>
      </c>
      <c r="C762" s="38" t="s">
        <v>357</v>
      </c>
      <c r="D762" s="287"/>
      <c r="E762" s="38">
        <v>48</v>
      </c>
      <c r="F762" s="29">
        <v>16</v>
      </c>
      <c r="G762" s="499">
        <f>F762/E762</f>
        <v>0.33333333333333331</v>
      </c>
      <c r="H762" s="30" t="s">
        <v>520</v>
      </c>
    </row>
    <row r="763" spans="1:8" ht="17.25" customHeight="1" x14ac:dyDescent="0.25">
      <c r="A763" s="1203"/>
      <c r="B763" s="38" t="s">
        <v>361</v>
      </c>
      <c r="C763" s="38" t="s">
        <v>357</v>
      </c>
      <c r="D763" s="287"/>
      <c r="E763" s="405">
        <v>100</v>
      </c>
      <c r="F763" s="411">
        <v>100</v>
      </c>
      <c r="G763" s="328">
        <f t="shared" ref="G763:G767" si="31">F763/E763</f>
        <v>1</v>
      </c>
      <c r="H763" s="30" t="s">
        <v>583</v>
      </c>
    </row>
    <row r="764" spans="1:8" ht="17.25" customHeight="1" x14ac:dyDescent="0.25">
      <c r="A764" s="1203"/>
      <c r="B764" s="38" t="s">
        <v>362</v>
      </c>
      <c r="C764" s="38" t="s">
        <v>206</v>
      </c>
      <c r="D764" s="287"/>
      <c r="E764" s="413">
        <v>0.97</v>
      </c>
      <c r="F764" s="421">
        <v>0.95</v>
      </c>
      <c r="G764" s="326">
        <f t="shared" si="31"/>
        <v>0.97938144329896903</v>
      </c>
      <c r="H764" s="30" t="s">
        <v>595</v>
      </c>
    </row>
    <row r="765" spans="1:8" ht="17.25" customHeight="1" x14ac:dyDescent="0.25">
      <c r="A765" s="1203"/>
      <c r="B765" s="38" t="s">
        <v>364</v>
      </c>
      <c r="C765" s="38" t="s">
        <v>206</v>
      </c>
      <c r="D765" s="287"/>
      <c r="E765" s="413">
        <v>0.95</v>
      </c>
      <c r="F765" s="422">
        <v>0.93</v>
      </c>
      <c r="G765" s="423">
        <f t="shared" si="31"/>
        <v>0.97894736842105268</v>
      </c>
      <c r="H765" s="30" t="s">
        <v>596</v>
      </c>
    </row>
    <row r="766" spans="1:8" ht="17.25" customHeight="1" x14ac:dyDescent="0.25">
      <c r="A766" s="1203"/>
      <c r="B766" s="38" t="s">
        <v>366</v>
      </c>
      <c r="C766" s="38" t="s">
        <v>357</v>
      </c>
      <c r="D766" s="287"/>
      <c r="E766" s="405">
        <v>5</v>
      </c>
      <c r="F766" s="411">
        <v>0</v>
      </c>
      <c r="G766" s="327">
        <f t="shared" si="31"/>
        <v>0</v>
      </c>
      <c r="H766" s="30" t="s">
        <v>586</v>
      </c>
    </row>
    <row r="767" spans="1:8" ht="17.25" customHeight="1" x14ac:dyDescent="0.25">
      <c r="A767" s="1203"/>
      <c r="B767" s="287" t="s">
        <v>368</v>
      </c>
      <c r="C767" s="287" t="s">
        <v>357</v>
      </c>
      <c r="D767" s="287"/>
      <c r="E767" s="287">
        <v>6</v>
      </c>
      <c r="F767" s="500">
        <v>3</v>
      </c>
      <c r="G767" s="501">
        <f t="shared" si="31"/>
        <v>0.5</v>
      </c>
      <c r="H767" s="202" t="s">
        <v>594</v>
      </c>
    </row>
    <row r="768" spans="1:8" ht="17.25" customHeight="1" x14ac:dyDescent="0.25">
      <c r="A768" s="1266" t="s">
        <v>138</v>
      </c>
      <c r="B768" s="38" t="s">
        <v>356</v>
      </c>
      <c r="C768" s="38" t="s">
        <v>357</v>
      </c>
      <c r="D768" s="38"/>
      <c r="E768" s="38">
        <v>6</v>
      </c>
      <c r="F768" s="29">
        <v>3</v>
      </c>
      <c r="G768" s="326">
        <f>F768/E768</f>
        <v>0.5</v>
      </c>
      <c r="H768" s="29" t="s">
        <v>519</v>
      </c>
    </row>
    <row r="769" spans="1:8" ht="17.25" customHeight="1" x14ac:dyDescent="0.25">
      <c r="A769" s="1266"/>
      <c r="B769" s="38" t="s">
        <v>359</v>
      </c>
      <c r="C769" s="38" t="s">
        <v>357</v>
      </c>
      <c r="D769" s="38"/>
      <c r="E769" s="38">
        <v>48</v>
      </c>
      <c r="F769" s="29">
        <v>24</v>
      </c>
      <c r="G769" s="326">
        <f>F769/E769</f>
        <v>0.5</v>
      </c>
      <c r="H769" s="29" t="s">
        <v>520</v>
      </c>
    </row>
    <row r="770" spans="1:8" ht="36" customHeight="1" x14ac:dyDescent="0.25">
      <c r="A770" s="1266"/>
      <c r="B770" s="38" t="s">
        <v>361</v>
      </c>
      <c r="C770" s="38" t="s">
        <v>357</v>
      </c>
      <c r="D770" s="38"/>
      <c r="E770" s="405">
        <v>100</v>
      </c>
      <c r="F770" s="411">
        <v>100</v>
      </c>
      <c r="G770" s="328">
        <f t="shared" ref="G770:G774" si="32">F770/E770</f>
        <v>1</v>
      </c>
      <c r="H770" s="29" t="s">
        <v>583</v>
      </c>
    </row>
    <row r="771" spans="1:8" ht="16.5" customHeight="1" x14ac:dyDescent="0.25">
      <c r="A771" s="1266"/>
      <c r="B771" s="38" t="s">
        <v>362</v>
      </c>
      <c r="C771" s="38" t="s">
        <v>206</v>
      </c>
      <c r="D771" s="38"/>
      <c r="E771" s="413">
        <v>0.97</v>
      </c>
      <c r="F771" s="421">
        <v>0.95</v>
      </c>
      <c r="G771" s="326">
        <f t="shared" si="32"/>
        <v>0.97938144329896903</v>
      </c>
      <c r="H771" s="29" t="s">
        <v>605</v>
      </c>
    </row>
    <row r="772" spans="1:8" ht="16.5" customHeight="1" x14ac:dyDescent="0.25">
      <c r="A772" s="1266"/>
      <c r="B772" s="38" t="s">
        <v>364</v>
      </c>
      <c r="C772" s="38" t="s">
        <v>206</v>
      </c>
      <c r="D772" s="38"/>
      <c r="E772" s="413">
        <v>0.95</v>
      </c>
      <c r="F772" s="422">
        <v>0.98</v>
      </c>
      <c r="G772" s="423">
        <f t="shared" si="32"/>
        <v>1.0315789473684212</v>
      </c>
      <c r="H772" s="29" t="s">
        <v>604</v>
      </c>
    </row>
    <row r="773" spans="1:8" ht="16.5" customHeight="1" x14ac:dyDescent="0.25">
      <c r="A773" s="1266"/>
      <c r="B773" s="38" t="s">
        <v>366</v>
      </c>
      <c r="C773" s="38" t="s">
        <v>357</v>
      </c>
      <c r="D773" s="38"/>
      <c r="E773" s="405">
        <v>5</v>
      </c>
      <c r="F773" s="411">
        <v>0</v>
      </c>
      <c r="G773" s="327">
        <f t="shared" si="32"/>
        <v>0</v>
      </c>
      <c r="H773" s="29" t="s">
        <v>586</v>
      </c>
    </row>
    <row r="774" spans="1:8" x14ac:dyDescent="0.25">
      <c r="A774" s="1266"/>
      <c r="B774" s="38" t="s">
        <v>368</v>
      </c>
      <c r="C774" s="38" t="s">
        <v>357</v>
      </c>
      <c r="D774" s="29"/>
      <c r="E774" s="38">
        <v>6</v>
      </c>
      <c r="F774" s="29">
        <v>4</v>
      </c>
      <c r="G774" s="327">
        <f t="shared" si="32"/>
        <v>0.66666666666666663</v>
      </c>
      <c r="H774" s="29" t="s">
        <v>603</v>
      </c>
    </row>
    <row r="775" spans="1:8" x14ac:dyDescent="0.25">
      <c r="A775" s="1263" t="s">
        <v>139</v>
      </c>
      <c r="B775" s="38" t="s">
        <v>356</v>
      </c>
      <c r="C775" s="38" t="s">
        <v>357</v>
      </c>
      <c r="D775" s="41"/>
      <c r="E775" s="38">
        <v>6</v>
      </c>
      <c r="F775" s="29">
        <v>5</v>
      </c>
      <c r="G775" s="326">
        <f>F775/E775</f>
        <v>0.83333333333333337</v>
      </c>
      <c r="H775" s="29" t="s">
        <v>519</v>
      </c>
    </row>
    <row r="776" spans="1:8" x14ac:dyDescent="0.25">
      <c r="A776" s="1264"/>
      <c r="B776" s="38" t="s">
        <v>359</v>
      </c>
      <c r="C776" s="38" t="s">
        <v>357</v>
      </c>
      <c r="D776" s="41"/>
      <c r="E776" s="38">
        <v>48</v>
      </c>
      <c r="F776" s="29">
        <v>32</v>
      </c>
      <c r="G776" s="326">
        <f>F776/E776</f>
        <v>0.66666666666666663</v>
      </c>
      <c r="H776" s="29" t="s">
        <v>520</v>
      </c>
    </row>
    <row r="777" spans="1:8" x14ac:dyDescent="0.25">
      <c r="A777" s="1264"/>
      <c r="B777" s="38" t="s">
        <v>361</v>
      </c>
      <c r="C777" s="38" t="s">
        <v>357</v>
      </c>
      <c r="D777" s="41"/>
      <c r="E777" s="405">
        <v>100</v>
      </c>
      <c r="F777" s="411">
        <v>100</v>
      </c>
      <c r="G777" s="328">
        <f t="shared" ref="G777:G781" si="33">F777/E777</f>
        <v>1</v>
      </c>
      <c r="H777" s="29" t="s">
        <v>611</v>
      </c>
    </row>
    <row r="778" spans="1:8" x14ac:dyDescent="0.25">
      <c r="A778" s="1264"/>
      <c r="B778" s="38" t="s">
        <v>362</v>
      </c>
      <c r="C778" s="38" t="s">
        <v>206</v>
      </c>
      <c r="D778" s="41"/>
      <c r="E778" s="413">
        <v>0.97</v>
      </c>
      <c r="F778" s="421">
        <v>0.92</v>
      </c>
      <c r="G778" s="326">
        <f t="shared" si="33"/>
        <v>0.94845360824742275</v>
      </c>
      <c r="H778" s="29" t="s">
        <v>612</v>
      </c>
    </row>
    <row r="779" spans="1:8" x14ac:dyDescent="0.25">
      <c r="A779" s="1264"/>
      <c r="B779" s="38" t="s">
        <v>364</v>
      </c>
      <c r="C779" s="38" t="s">
        <v>206</v>
      </c>
      <c r="D779" s="41"/>
      <c r="E779" s="413">
        <v>0.95</v>
      </c>
      <c r="F779" s="422">
        <v>0.97</v>
      </c>
      <c r="G779" s="423">
        <f t="shared" si="33"/>
        <v>1.0210526315789474</v>
      </c>
      <c r="H779" s="29" t="s">
        <v>610</v>
      </c>
    </row>
    <row r="780" spans="1:8" x14ac:dyDescent="0.25">
      <c r="A780" s="1264"/>
      <c r="B780" s="38" t="s">
        <v>366</v>
      </c>
      <c r="C780" s="38" t="s">
        <v>357</v>
      </c>
      <c r="D780" s="41"/>
      <c r="E780" s="405">
        <v>5</v>
      </c>
      <c r="F780" s="411">
        <v>0</v>
      </c>
      <c r="G780" s="327">
        <f t="shared" si="33"/>
        <v>0</v>
      </c>
      <c r="H780" s="29" t="s">
        <v>586</v>
      </c>
    </row>
    <row r="781" spans="1:8" x14ac:dyDescent="0.25">
      <c r="A781" s="1265"/>
      <c r="B781" s="38" t="s">
        <v>368</v>
      </c>
      <c r="C781" s="38" t="s">
        <v>357</v>
      </c>
      <c r="D781" s="41"/>
      <c r="E781" s="38">
        <v>6</v>
      </c>
      <c r="F781" s="29">
        <v>8</v>
      </c>
      <c r="G781" s="327">
        <f t="shared" si="33"/>
        <v>1.3333333333333333</v>
      </c>
      <c r="H781" s="29" t="s">
        <v>613</v>
      </c>
    </row>
    <row r="782" spans="1:8" x14ac:dyDescent="0.25">
      <c r="A782" s="1267" t="s">
        <v>140</v>
      </c>
      <c r="B782" s="663" t="s">
        <v>356</v>
      </c>
      <c r="C782" s="663" t="s">
        <v>357</v>
      </c>
      <c r="D782" s="231"/>
      <c r="E782" s="663">
        <v>6</v>
      </c>
      <c r="F782" s="234">
        <v>6</v>
      </c>
      <c r="G782" s="452">
        <f>F782/E782</f>
        <v>1</v>
      </c>
      <c r="H782" s="234" t="s">
        <v>519</v>
      </c>
    </row>
    <row r="783" spans="1:8" x14ac:dyDescent="0.25">
      <c r="A783" s="1268"/>
      <c r="B783" s="663" t="s">
        <v>359</v>
      </c>
      <c r="C783" s="663" t="s">
        <v>357</v>
      </c>
      <c r="D783" s="231"/>
      <c r="E783" s="663">
        <v>48</v>
      </c>
      <c r="F783" s="234">
        <v>48</v>
      </c>
      <c r="G783" s="452">
        <f>F783/E783</f>
        <v>1</v>
      </c>
      <c r="H783" s="234" t="s">
        <v>520</v>
      </c>
    </row>
    <row r="784" spans="1:8" x14ac:dyDescent="0.25">
      <c r="A784" s="1268"/>
      <c r="B784" s="663" t="s">
        <v>361</v>
      </c>
      <c r="C784" s="663" t="s">
        <v>357</v>
      </c>
      <c r="D784" s="231"/>
      <c r="E784" s="235">
        <v>100</v>
      </c>
      <c r="F784" s="240">
        <v>100</v>
      </c>
      <c r="G784" s="451">
        <f t="shared" ref="G784:G788" si="34">F784/E784</f>
        <v>1</v>
      </c>
      <c r="H784" s="234" t="s">
        <v>655</v>
      </c>
    </row>
    <row r="785" spans="1:44" x14ac:dyDescent="0.25">
      <c r="A785" s="1268"/>
      <c r="B785" s="663" t="s">
        <v>362</v>
      </c>
      <c r="C785" s="663" t="s">
        <v>206</v>
      </c>
      <c r="D785" s="231"/>
      <c r="E785" s="244">
        <v>0.97</v>
      </c>
      <c r="F785" s="457">
        <v>0.91</v>
      </c>
      <c r="G785" s="452">
        <f t="shared" si="34"/>
        <v>0.93814432989690733</v>
      </c>
      <c r="H785" s="234" t="s">
        <v>656</v>
      </c>
    </row>
    <row r="786" spans="1:44" ht="16.5" customHeight="1" x14ac:dyDescent="0.25">
      <c r="A786" s="1268"/>
      <c r="B786" s="663" t="s">
        <v>364</v>
      </c>
      <c r="C786" s="663" t="s">
        <v>206</v>
      </c>
      <c r="D786" s="231"/>
      <c r="E786" s="244">
        <v>0.95</v>
      </c>
      <c r="F786" s="246">
        <v>0.99</v>
      </c>
      <c r="G786" s="453">
        <f t="shared" si="34"/>
        <v>1.0421052631578949</v>
      </c>
      <c r="H786" s="234" t="s">
        <v>657</v>
      </c>
    </row>
    <row r="787" spans="1:44" x14ac:dyDescent="0.25">
      <c r="A787" s="1268"/>
      <c r="B787" s="663" t="s">
        <v>366</v>
      </c>
      <c r="C787" s="663" t="s">
        <v>357</v>
      </c>
      <c r="D787" s="231"/>
      <c r="E787" s="235">
        <v>5</v>
      </c>
      <c r="F787" s="240">
        <v>0</v>
      </c>
      <c r="G787" s="454">
        <f t="shared" si="34"/>
        <v>0</v>
      </c>
      <c r="H787" s="234" t="s">
        <v>586</v>
      </c>
    </row>
    <row r="788" spans="1:44" x14ac:dyDescent="0.25">
      <c r="A788" s="1269" t="s">
        <v>140</v>
      </c>
      <c r="B788" s="663" t="s">
        <v>368</v>
      </c>
      <c r="C788" s="663" t="s">
        <v>357</v>
      </c>
      <c r="D788" s="231"/>
      <c r="E788" s="663">
        <v>6</v>
      </c>
      <c r="F788" s="234">
        <v>8</v>
      </c>
      <c r="G788" s="454">
        <f t="shared" si="34"/>
        <v>1.3333333333333333</v>
      </c>
      <c r="H788" s="234" t="s">
        <v>613</v>
      </c>
    </row>
    <row r="789" spans="1:44" x14ac:dyDescent="0.25">
      <c r="A789" s="32" t="s">
        <v>141</v>
      </c>
      <c r="B789" s="29"/>
      <c r="C789" s="29"/>
      <c r="D789" s="29"/>
      <c r="E789" s="29"/>
      <c r="F789" s="29"/>
      <c r="G789" s="29" t="e">
        <f t="shared" ref="G789:G795" si="35">F789/E789</f>
        <v>#DIV/0!</v>
      </c>
      <c r="H789" s="30"/>
    </row>
    <row r="790" spans="1:44" x14ac:dyDescent="0.25">
      <c r="A790" s="32" t="s">
        <v>129</v>
      </c>
      <c r="B790" s="29"/>
      <c r="C790" s="29"/>
      <c r="D790" s="29"/>
      <c r="E790" s="29"/>
      <c r="F790" s="29"/>
      <c r="G790" s="29" t="e">
        <f t="shared" si="35"/>
        <v>#DIV/0!</v>
      </c>
      <c r="H790" s="30"/>
    </row>
    <row r="791" spans="1:44" x14ac:dyDescent="0.25">
      <c r="A791" s="32" t="s">
        <v>130</v>
      </c>
      <c r="B791" s="29"/>
      <c r="C791" s="29"/>
      <c r="D791" s="29"/>
      <c r="E791" s="29"/>
      <c r="F791" s="29"/>
      <c r="G791" s="29" t="e">
        <f t="shared" si="35"/>
        <v>#DIV/0!</v>
      </c>
      <c r="H791" s="30"/>
    </row>
    <row r="792" spans="1:44" x14ac:dyDescent="0.25">
      <c r="A792" s="32" t="s">
        <v>131</v>
      </c>
      <c r="B792" s="29"/>
      <c r="C792" s="29"/>
      <c r="D792" s="29"/>
      <c r="E792" s="29"/>
      <c r="F792" s="29"/>
      <c r="G792" s="29" t="e">
        <f t="shared" si="35"/>
        <v>#DIV/0!</v>
      </c>
      <c r="H792" s="30"/>
    </row>
    <row r="793" spans="1:44" x14ac:dyDescent="0.25">
      <c r="A793" s="32" t="s">
        <v>132</v>
      </c>
      <c r="B793" s="29"/>
      <c r="C793" s="29"/>
      <c r="D793" s="29"/>
      <c r="E793" s="29"/>
      <c r="F793" s="29"/>
      <c r="G793" s="29" t="e">
        <f t="shared" si="35"/>
        <v>#DIV/0!</v>
      </c>
      <c r="H793" s="30"/>
    </row>
    <row r="794" spans="1:44" x14ac:dyDescent="0.25">
      <c r="A794" s="32" t="s">
        <v>133</v>
      </c>
      <c r="B794" s="29"/>
      <c r="C794" s="29"/>
      <c r="D794" s="29"/>
      <c r="E794" s="29"/>
      <c r="F794" s="29"/>
      <c r="G794" s="29" t="e">
        <f t="shared" si="35"/>
        <v>#DIV/0!</v>
      </c>
      <c r="H794" s="30"/>
    </row>
    <row r="795" spans="1:44" ht="15.75" thickBot="1" x14ac:dyDescent="0.3">
      <c r="A795" s="33" t="s">
        <v>134</v>
      </c>
      <c r="B795" s="31"/>
      <c r="C795" s="31"/>
      <c r="D795" s="31"/>
      <c r="E795" s="31"/>
      <c r="F795" s="31"/>
      <c r="G795" s="31" t="e">
        <f t="shared" si="35"/>
        <v>#DIV/0!</v>
      </c>
      <c r="H795" s="35"/>
    </row>
    <row r="796" spans="1:44" ht="26.25" customHeight="1" x14ac:dyDescent="0.25">
      <c r="A796" s="15" t="s">
        <v>35</v>
      </c>
      <c r="B796" s="13"/>
      <c r="C796" s="13"/>
      <c r="D796" s="13"/>
      <c r="E796" s="14"/>
      <c r="F796" s="14"/>
      <c r="G796" s="14"/>
      <c r="H796" s="14"/>
      <c r="I796" s="14"/>
      <c r="J796" s="14"/>
      <c r="K796" s="14"/>
      <c r="L796" s="14"/>
      <c r="M796" s="14"/>
      <c r="N796" s="14"/>
      <c r="O796" s="14"/>
      <c r="P796" s="14"/>
      <c r="Q796" s="14"/>
      <c r="R796" s="14"/>
      <c r="S796" s="14"/>
      <c r="T796" s="14"/>
      <c r="U796" s="14"/>
      <c r="V796" s="14"/>
      <c r="W796" s="14"/>
      <c r="X796" s="13"/>
      <c r="Y796" s="13"/>
      <c r="Z796" s="13"/>
      <c r="AA796" s="13"/>
      <c r="AB796" s="13"/>
      <c r="AC796" s="13"/>
      <c r="AD796" s="16"/>
      <c r="AE796" s="16"/>
      <c r="AF796" s="16"/>
      <c r="AG796" s="16"/>
      <c r="AH796" s="16"/>
      <c r="AI796" s="16"/>
      <c r="AJ796" s="24"/>
      <c r="AK796" s="24"/>
      <c r="AL796" s="17"/>
      <c r="AM796" s="17"/>
      <c r="AN796" s="17"/>
      <c r="AO796" s="17"/>
      <c r="AP796" s="17"/>
      <c r="AQ796" s="17"/>
      <c r="AR796" s="17"/>
    </row>
    <row r="797" spans="1:44" x14ac:dyDescent="0.25">
      <c r="A797" s="21" t="s">
        <v>36</v>
      </c>
      <c r="B797" s="869" t="s">
        <v>37</v>
      </c>
      <c r="C797" s="870"/>
      <c r="D797" s="870"/>
      <c r="E797" s="870"/>
      <c r="F797" s="870"/>
      <c r="G797" s="870"/>
      <c r="H797" s="871"/>
      <c r="I797" s="872" t="s">
        <v>38</v>
      </c>
      <c r="J797" s="873"/>
      <c r="K797" s="873"/>
      <c r="L797" s="873"/>
      <c r="M797" s="873"/>
      <c r="N797" s="873"/>
      <c r="O797" s="874"/>
    </row>
    <row r="798" spans="1:44" x14ac:dyDescent="0.25">
      <c r="A798" s="11">
        <v>13</v>
      </c>
      <c r="B798" s="863" t="s">
        <v>91</v>
      </c>
      <c r="C798" s="863"/>
      <c r="D798" s="863"/>
      <c r="E798" s="863"/>
      <c r="F798" s="863"/>
      <c r="G798" s="863"/>
      <c r="H798" s="863"/>
      <c r="I798" s="863" t="s">
        <v>82</v>
      </c>
      <c r="J798" s="863"/>
      <c r="K798" s="863"/>
      <c r="L798" s="863"/>
      <c r="M798" s="863"/>
      <c r="N798" s="863"/>
      <c r="O798" s="863"/>
    </row>
    <row r="799" spans="1:44" x14ac:dyDescent="0.25">
      <c r="A799" s="11">
        <v>14</v>
      </c>
      <c r="B799" s="863" t="s">
        <v>273</v>
      </c>
      <c r="C799" s="863"/>
      <c r="D799" s="863"/>
      <c r="E799" s="863"/>
      <c r="F799" s="863"/>
      <c r="G799" s="863"/>
      <c r="H799" s="863"/>
      <c r="I799" s="864" t="s">
        <v>428</v>
      </c>
      <c r="J799" s="864"/>
      <c r="K799" s="864"/>
      <c r="L799" s="864"/>
      <c r="M799" s="864"/>
      <c r="N799" s="864"/>
      <c r="O799" s="864"/>
    </row>
  </sheetData>
  <sheetProtection algorithmName="SHA-512" hashValue="7XMqxT6SteX3SsQZ7GkYG379bBsu5e2oHNMlA6MsSCo5pVeGtQ09Cktnxq0E6yvLI5d39Dm6RK7a9nEDlrMKtQ==" saltValue="NJoGWQH21eQ0Rk+C6NWZ9w==" spinCount="100000" sheet="1" formatCells="0" formatColumns="0" formatRows="0" insertHyperlinks="0" sort="0" autoFilter="0" pivotTables="0"/>
  <mergeCells count="338">
    <mergeCell ref="C391:C393"/>
    <mergeCell ref="A344:A347"/>
    <mergeCell ref="B344:B346"/>
    <mergeCell ref="C344:C346"/>
    <mergeCell ref="A352:A355"/>
    <mergeCell ref="B352:B354"/>
    <mergeCell ref="A587:A593"/>
    <mergeCell ref="A594:A600"/>
    <mergeCell ref="A601:A607"/>
    <mergeCell ref="C281:C283"/>
    <mergeCell ref="A608:A614"/>
    <mergeCell ref="A615:A621"/>
    <mergeCell ref="A744:A750"/>
    <mergeCell ref="A506:A512"/>
    <mergeCell ref="A730:A736"/>
    <mergeCell ref="B328:B330"/>
    <mergeCell ref="A391:A394"/>
    <mergeCell ref="C379:C381"/>
    <mergeCell ref="B375:B377"/>
    <mergeCell ref="C375:C377"/>
    <mergeCell ref="A379:A382"/>
    <mergeCell ref="B379:B381"/>
    <mergeCell ref="B391:B393"/>
    <mergeCell ref="C340:C342"/>
    <mergeCell ref="A407:A410"/>
    <mergeCell ref="B407:B409"/>
    <mergeCell ref="C407:C409"/>
    <mergeCell ref="A399:A402"/>
    <mergeCell ref="B399:B401"/>
    <mergeCell ref="C399:C401"/>
    <mergeCell ref="A674:A680"/>
    <mergeCell ref="A622:A628"/>
    <mergeCell ref="A643:A649"/>
    <mergeCell ref="C117:C118"/>
    <mergeCell ref="A189:A191"/>
    <mergeCell ref="A383:A386"/>
    <mergeCell ref="B387:B389"/>
    <mergeCell ref="C387:C389"/>
    <mergeCell ref="A387:A390"/>
    <mergeCell ref="C328:C330"/>
    <mergeCell ref="C297:C299"/>
    <mergeCell ref="A297:A300"/>
    <mergeCell ref="A313:A316"/>
    <mergeCell ref="A301:A304"/>
    <mergeCell ref="A305:A308"/>
    <mergeCell ref="B301:B303"/>
    <mergeCell ref="C301:C303"/>
    <mergeCell ref="B305:B307"/>
    <mergeCell ref="C305:C307"/>
    <mergeCell ref="B309:B311"/>
    <mergeCell ref="C309:C311"/>
    <mergeCell ref="C352:C354"/>
    <mergeCell ref="C356:C358"/>
    <mergeCell ref="A360:A363"/>
    <mergeCell ref="C360:C362"/>
    <mergeCell ref="A332:A335"/>
    <mergeCell ref="A340:A343"/>
    <mergeCell ref="A177:A179"/>
    <mergeCell ref="B177:B178"/>
    <mergeCell ref="C177:C178"/>
    <mergeCell ref="C269:C271"/>
    <mergeCell ref="A269:A272"/>
    <mergeCell ref="B273:B275"/>
    <mergeCell ref="C273:C275"/>
    <mergeCell ref="A273:A276"/>
    <mergeCell ref="A246:A249"/>
    <mergeCell ref="B246:B248"/>
    <mergeCell ref="C246:C248"/>
    <mergeCell ref="A250:A253"/>
    <mergeCell ref="B250:B252"/>
    <mergeCell ref="C250:C252"/>
    <mergeCell ref="A254:A257"/>
    <mergeCell ref="B254:B256"/>
    <mergeCell ref="C254:C256"/>
    <mergeCell ref="A228:A230"/>
    <mergeCell ref="A153:A155"/>
    <mergeCell ref="A90:A92"/>
    <mergeCell ref="B90:B91"/>
    <mergeCell ref="C90:C91"/>
    <mergeCell ref="A93:A95"/>
    <mergeCell ref="B93:B94"/>
    <mergeCell ref="C93:C94"/>
    <mergeCell ref="B147:B148"/>
    <mergeCell ref="B138:B139"/>
    <mergeCell ref="C138:C139"/>
    <mergeCell ref="B153:B154"/>
    <mergeCell ref="C153:C154"/>
    <mergeCell ref="A138:A140"/>
    <mergeCell ref="A141:A143"/>
    <mergeCell ref="B141:B142"/>
    <mergeCell ref="C141:C142"/>
    <mergeCell ref="B144:B145"/>
    <mergeCell ref="C144:C145"/>
    <mergeCell ref="A144:A146"/>
    <mergeCell ref="A114:A116"/>
    <mergeCell ref="B114:B115"/>
    <mergeCell ref="C114:C115"/>
    <mergeCell ref="A117:A119"/>
    <mergeCell ref="B117:B118"/>
    <mergeCell ref="C84:C85"/>
    <mergeCell ref="A87:A89"/>
    <mergeCell ref="B87:B88"/>
    <mergeCell ref="C87:C88"/>
    <mergeCell ref="A108:A110"/>
    <mergeCell ref="B108:B109"/>
    <mergeCell ref="C108:C109"/>
    <mergeCell ref="A97:N97"/>
    <mergeCell ref="A99:A101"/>
    <mergeCell ref="B99:B100"/>
    <mergeCell ref="C99:C100"/>
    <mergeCell ref="A102:A104"/>
    <mergeCell ref="B102:B103"/>
    <mergeCell ref="C102:C103"/>
    <mergeCell ref="A105:A107"/>
    <mergeCell ref="B105:B106"/>
    <mergeCell ref="C105:C106"/>
    <mergeCell ref="A126:A128"/>
    <mergeCell ref="B126:B127"/>
    <mergeCell ref="C126:C127"/>
    <mergeCell ref="A147:A149"/>
    <mergeCell ref="A1:B3"/>
    <mergeCell ref="C1:N1"/>
    <mergeCell ref="C2:N2"/>
    <mergeCell ref="C3:G3"/>
    <mergeCell ref="H3:N3"/>
    <mergeCell ref="A4:B4"/>
    <mergeCell ref="A61:H61"/>
    <mergeCell ref="A76:N76"/>
    <mergeCell ref="A78:A80"/>
    <mergeCell ref="B78:B79"/>
    <mergeCell ref="C78:C79"/>
    <mergeCell ref="C4:N4"/>
    <mergeCell ref="C5:N5"/>
    <mergeCell ref="A5:B5"/>
    <mergeCell ref="A7:H7"/>
    <mergeCell ref="A16:H16"/>
    <mergeCell ref="A31:H31"/>
    <mergeCell ref="A46:H46"/>
    <mergeCell ref="A84:A86"/>
    <mergeCell ref="B84:B85"/>
    <mergeCell ref="A162:A164"/>
    <mergeCell ref="A168:A170"/>
    <mergeCell ref="B168:B169"/>
    <mergeCell ref="C168:C169"/>
    <mergeCell ref="A81:A83"/>
    <mergeCell ref="B81:B82"/>
    <mergeCell ref="C81:C82"/>
    <mergeCell ref="A111:A113"/>
    <mergeCell ref="B111:B112"/>
    <mergeCell ref="C111:C112"/>
    <mergeCell ref="C147:C148"/>
    <mergeCell ref="A129:A131"/>
    <mergeCell ref="B129:B130"/>
    <mergeCell ref="C129:C130"/>
    <mergeCell ref="A132:A134"/>
    <mergeCell ref="B132:B133"/>
    <mergeCell ref="C132:C133"/>
    <mergeCell ref="A136:N136"/>
    <mergeCell ref="A120:A122"/>
    <mergeCell ref="B120:B121"/>
    <mergeCell ref="C120:C121"/>
    <mergeCell ref="A123:A125"/>
    <mergeCell ref="B123:B124"/>
    <mergeCell ref="C123:C124"/>
    <mergeCell ref="A761:A767"/>
    <mergeCell ref="A782:A788"/>
    <mergeCell ref="A752:H752"/>
    <mergeCell ref="A754:A760"/>
    <mergeCell ref="B180:B181"/>
    <mergeCell ref="C180:C181"/>
    <mergeCell ref="B150:B151"/>
    <mergeCell ref="C150:C151"/>
    <mergeCell ref="A150:A152"/>
    <mergeCell ref="A175:N175"/>
    <mergeCell ref="B159:B160"/>
    <mergeCell ref="C159:C160"/>
    <mergeCell ref="A159:A161"/>
    <mergeCell ref="A156:A158"/>
    <mergeCell ref="B156:B157"/>
    <mergeCell ref="C156:C157"/>
    <mergeCell ref="B171:B172"/>
    <mergeCell ref="C171:C172"/>
    <mergeCell ref="A171:A173"/>
    <mergeCell ref="B165:B166"/>
    <mergeCell ref="C165:C166"/>
    <mergeCell ref="A165:A167"/>
    <mergeCell ref="B162:B163"/>
    <mergeCell ref="C162:C163"/>
    <mergeCell ref="A320:A323"/>
    <mergeCell ref="B320:B322"/>
    <mergeCell ref="B360:B362"/>
    <mergeCell ref="B340:B342"/>
    <mergeCell ref="I799:O799"/>
    <mergeCell ref="B797:H797"/>
    <mergeCell ref="I797:O797"/>
    <mergeCell ref="B798:H798"/>
    <mergeCell ref="I798:O798"/>
    <mergeCell ref="A513:A519"/>
    <mergeCell ref="A520:A526"/>
    <mergeCell ref="A527:A533"/>
    <mergeCell ref="A578:H578"/>
    <mergeCell ref="A665:H665"/>
    <mergeCell ref="A534:A540"/>
    <mergeCell ref="A541:A547"/>
    <mergeCell ref="A548:A554"/>
    <mergeCell ref="A555:A561"/>
    <mergeCell ref="A569:A575"/>
    <mergeCell ref="A667:A673"/>
    <mergeCell ref="A580:A586"/>
    <mergeCell ref="B799:H799"/>
    <mergeCell ref="A775:A781"/>
    <mergeCell ref="A768:A774"/>
    <mergeCell ref="A180:A182"/>
    <mergeCell ref="A267:G267"/>
    <mergeCell ref="A318:G318"/>
    <mergeCell ref="A369:G369"/>
    <mergeCell ref="B277:B279"/>
    <mergeCell ref="A192:A194"/>
    <mergeCell ref="A186:A188"/>
    <mergeCell ref="B186:B187"/>
    <mergeCell ref="C186:C187"/>
    <mergeCell ref="A183:A185"/>
    <mergeCell ref="B183:B184"/>
    <mergeCell ref="C183:C184"/>
    <mergeCell ref="C324:C326"/>
    <mergeCell ref="B332:B334"/>
    <mergeCell ref="C332:C334"/>
    <mergeCell ref="A336:A339"/>
    <mergeCell ref="B336:B338"/>
    <mergeCell ref="B189:B190"/>
    <mergeCell ref="C189:C190"/>
    <mergeCell ref="A198:A200"/>
    <mergeCell ref="B198:B199"/>
    <mergeCell ref="C198:C199"/>
    <mergeCell ref="A201:A203"/>
    <mergeCell ref="B201:B202"/>
    <mergeCell ref="B192:B193"/>
    <mergeCell ref="C192:C193"/>
    <mergeCell ref="A262:A265"/>
    <mergeCell ref="B262:B264"/>
    <mergeCell ref="C262:C264"/>
    <mergeCell ref="A207:A209"/>
    <mergeCell ref="B207:B208"/>
    <mergeCell ref="C207:C208"/>
    <mergeCell ref="A210:A212"/>
    <mergeCell ref="B210:B211"/>
    <mergeCell ref="C210:C211"/>
    <mergeCell ref="A214:N214"/>
    <mergeCell ref="A240:G240"/>
    <mergeCell ref="A242:A245"/>
    <mergeCell ref="B242:B244"/>
    <mergeCell ref="C242:C244"/>
    <mergeCell ref="A258:A261"/>
    <mergeCell ref="B258:B260"/>
    <mergeCell ref="A195:A197"/>
    <mergeCell ref="B195:B196"/>
    <mergeCell ref="C195:C196"/>
    <mergeCell ref="A225:A227"/>
    <mergeCell ref="C201:C202"/>
    <mergeCell ref="A204:A206"/>
    <mergeCell ref="A445:H445"/>
    <mergeCell ref="A447:A453"/>
    <mergeCell ref="B204:B205"/>
    <mergeCell ref="C204:C205"/>
    <mergeCell ref="A395:A398"/>
    <mergeCell ref="B395:B397"/>
    <mergeCell ref="C395:C397"/>
    <mergeCell ref="C320:C322"/>
    <mergeCell ref="A324:A327"/>
    <mergeCell ref="B324:B326"/>
    <mergeCell ref="A364:A367"/>
    <mergeCell ref="B364:B366"/>
    <mergeCell ref="C364:C366"/>
    <mergeCell ref="B383:B385"/>
    <mergeCell ref="C383:C385"/>
    <mergeCell ref="B269:B271"/>
    <mergeCell ref="C258:C260"/>
    <mergeCell ref="A375:A378"/>
    <mergeCell ref="A281:A284"/>
    <mergeCell ref="B285:B287"/>
    <mergeCell ref="C285:C287"/>
    <mergeCell ref="A285:A288"/>
    <mergeCell ref="B289:B291"/>
    <mergeCell ref="C289:C291"/>
    <mergeCell ref="A431:A433"/>
    <mergeCell ref="C403:C405"/>
    <mergeCell ref="A411:A414"/>
    <mergeCell ref="B411:B413"/>
    <mergeCell ref="C411:C413"/>
    <mergeCell ref="A415:A418"/>
    <mergeCell ref="B415:B417"/>
    <mergeCell ref="C415:C417"/>
    <mergeCell ref="A434:A436"/>
    <mergeCell ref="A348:A351"/>
    <mergeCell ref="B348:B350"/>
    <mergeCell ref="C348:C350"/>
    <mergeCell ref="C277:C279"/>
    <mergeCell ref="A277:A280"/>
    <mergeCell ref="B281:B283"/>
    <mergeCell ref="A420:G420"/>
    <mergeCell ref="B356:B358"/>
    <mergeCell ref="A403:A406"/>
    <mergeCell ref="B403:B405"/>
    <mergeCell ref="A289:A292"/>
    <mergeCell ref="A371:A374"/>
    <mergeCell ref="B371:B373"/>
    <mergeCell ref="C371:C373"/>
    <mergeCell ref="B293:B295"/>
    <mergeCell ref="C293:C295"/>
    <mergeCell ref="A293:A296"/>
    <mergeCell ref="B297:B299"/>
    <mergeCell ref="B313:B315"/>
    <mergeCell ref="C313:C315"/>
    <mergeCell ref="A309:A312"/>
    <mergeCell ref="C336:C338"/>
    <mergeCell ref="A356:A359"/>
    <mergeCell ref="A328:A331"/>
    <mergeCell ref="A716:A722"/>
    <mergeCell ref="A723:A729"/>
    <mergeCell ref="A737:A743"/>
    <mergeCell ref="A492:A498"/>
    <mergeCell ref="A499:A505"/>
    <mergeCell ref="A454:A460"/>
    <mergeCell ref="A461:A467"/>
    <mergeCell ref="A468:A474"/>
    <mergeCell ref="A562:A568"/>
    <mergeCell ref="A650:A656"/>
    <mergeCell ref="A657:A663"/>
    <mergeCell ref="A475:A481"/>
    <mergeCell ref="A482:A488"/>
    <mergeCell ref="A490:H490"/>
    <mergeCell ref="A681:A687"/>
    <mergeCell ref="A629:A635"/>
    <mergeCell ref="A636:A642"/>
    <mergeCell ref="A702:A708"/>
    <mergeCell ref="A695:A701"/>
    <mergeCell ref="A688:A694"/>
    <mergeCell ref="A709:A715"/>
  </mergeCells>
  <phoneticPr fontId="78" type="noConversion"/>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GESTIÓN</vt:lpstr>
      <vt:lpstr>INVERSIÓN</vt:lpstr>
      <vt:lpstr>ACTIVIDADES</vt:lpstr>
      <vt:lpstr>TERRITORIALIZACION</vt:lpstr>
      <vt:lpstr>Hoja1</vt:lpstr>
      <vt:lpstr>SPI</vt:lpstr>
      <vt:lpstr>ACTIVIDADES!Área_de_impresión</vt:lpstr>
      <vt:lpstr>GESTIÓN!Área_de_impresión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cp:lastPrinted>2020-01-27T23:43:22Z</cp:lastPrinted>
  <dcterms:created xsi:type="dcterms:W3CDTF">2010-03-25T16:40:43Z</dcterms:created>
  <dcterms:modified xsi:type="dcterms:W3CDTF">2024-08-01T20:24:36Z</dcterms:modified>
</cp:coreProperties>
</file>